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omments1.xml" ContentType="application/vnd.openxmlformats-officedocument.spreadsheetml.comments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udrinayoo\Documents\AR\"/>
    </mc:Choice>
  </mc:AlternateContent>
  <xr:revisionPtr revIDLastSave="0" documentId="13_ncr:1_{A9C2C13B-7A73-46A1-BF12-320D1F5B6759}" xr6:coauthVersionLast="47" xr6:coauthVersionMax="47" xr10:uidLastSave="{00000000-0000-0000-0000-000000000000}"/>
  <bookViews>
    <workbookView xWindow="-110" yWindow="-110" windowWidth="19420" windowHeight="10420" tabRatio="777" activeTab="1" xr2:uid="{EBDAF350-97A4-4361-97A3-81F05068FE08}"/>
  </bookViews>
  <sheets>
    <sheet name="Customer Aging" sheetId="5" r:id="rId1"/>
    <sheet name="Raw Sales" sheetId="4" r:id="rId2"/>
    <sheet name="Customer Payment Term" sheetId="9" r:id="rId3"/>
    <sheet name="Transport_by month (estimate)" sheetId="7" r:id="rId4"/>
    <sheet name="Sales_by Inv No &amp; by customer" sheetId="6" r:id="rId5"/>
    <sheet name="Sales Qty_by product" sheetId="8" r:id="rId6"/>
  </sheets>
  <definedNames>
    <definedName name="_xlnm._FilterDatabase" localSheetId="1" hidden="1">'Raw Sales'!$A$1:$T$251</definedName>
    <definedName name="_xlnm.Print_Area" localSheetId="0">'Customer Aging'!$AM$3:$AW$125</definedName>
    <definedName name="_xlnm.Print_Area" localSheetId="2">'Customer Payment Term'!$A$1:$J$22</definedName>
    <definedName name="_xlnm.Print_Area" localSheetId="5">'Sales Qty_by product'!$A$1:$L$49</definedName>
    <definedName name="_xlnm.Print_Area" localSheetId="4">'Sales_by Inv No &amp; by customer'!$N$2:$Z$107</definedName>
    <definedName name="_xlnm.Print_Area" localSheetId="3">'Transport_by month (estimate)'!$A$3:$E$11</definedName>
  </definedNames>
  <calcPr calcId="191029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08" i="4" l="1"/>
  <c r="O207" i="4"/>
  <c r="O206" i="4"/>
  <c r="O205" i="4"/>
  <c r="O260" i="4"/>
  <c r="O259" i="4"/>
  <c r="O258" i="4"/>
  <c r="O257" i="4"/>
  <c r="O256" i="4"/>
  <c r="O255" i="4"/>
  <c r="O250" i="4"/>
  <c r="O249" i="4"/>
  <c r="O248" i="4"/>
  <c r="O247" i="4"/>
  <c r="O246" i="4"/>
  <c r="O245" i="4"/>
  <c r="O234" i="4"/>
  <c r="O233" i="4"/>
  <c r="O232" i="4"/>
  <c r="O231" i="4"/>
  <c r="E144" i="7"/>
  <c r="E139" i="7"/>
  <c r="E136" i="7"/>
  <c r="P292" i="4" l="1"/>
  <c r="P291" i="4"/>
  <c r="M292" i="4"/>
  <c r="K292" i="4"/>
  <c r="L292" i="4" s="1"/>
  <c r="M291" i="4"/>
  <c r="L291" i="4"/>
  <c r="K291" i="4"/>
  <c r="P290" i="4"/>
  <c r="M290" i="4"/>
  <c r="L290" i="4"/>
  <c r="Q289" i="4"/>
  <c r="Q290" i="4" s="1"/>
  <c r="Q291" i="4" s="1"/>
  <c r="Q292" i="4" s="1"/>
  <c r="P289" i="4"/>
  <c r="P288" i="4"/>
  <c r="M289" i="4" l="1"/>
  <c r="L289" i="4"/>
  <c r="M288" i="4"/>
  <c r="L288" i="4"/>
  <c r="P287" i="4"/>
  <c r="K287" i="4"/>
  <c r="L287" i="4" s="1"/>
  <c r="M287" i="4"/>
  <c r="C292" i="4"/>
  <c r="B292" i="4"/>
  <c r="C291" i="4"/>
  <c r="B291" i="4"/>
  <c r="C290" i="4"/>
  <c r="B290" i="4"/>
  <c r="C289" i="4"/>
  <c r="B289" i="4"/>
  <c r="C288" i="4"/>
  <c r="B288" i="4"/>
  <c r="B287" i="4"/>
  <c r="C287" i="4"/>
  <c r="P311" i="4"/>
  <c r="O286" i="4" l="1"/>
  <c r="O285" i="4" l="1"/>
  <c r="O284" i="4"/>
  <c r="O283" i="4"/>
  <c r="O282" i="4"/>
  <c r="O281" i="4"/>
  <c r="O280" i="4"/>
  <c r="O279" i="4"/>
  <c r="O278" i="4"/>
  <c r="O277" i="4"/>
  <c r="O276" i="4"/>
  <c r="O275" i="4"/>
  <c r="O274" i="4"/>
  <c r="O184" i="4"/>
  <c r="O185" i="4"/>
  <c r="O186" i="4"/>
  <c r="O187" i="4"/>
  <c r="O269" i="4"/>
  <c r="O266" i="4"/>
  <c r="O265" i="4"/>
  <c r="O268" i="4"/>
  <c r="O267" i="4"/>
  <c r="P286" i="4" l="1"/>
  <c r="B286" i="4"/>
  <c r="C286" i="4"/>
  <c r="P225" i="4"/>
  <c r="P226" i="4"/>
  <c r="P227" i="4"/>
  <c r="P228" i="4"/>
  <c r="P229" i="4"/>
  <c r="P230" i="4"/>
  <c r="P231" i="4"/>
  <c r="P232" i="4"/>
  <c r="P233" i="4"/>
  <c r="P234" i="4"/>
  <c r="P236" i="4"/>
  <c r="P237" i="4"/>
  <c r="P238" i="4"/>
  <c r="P239" i="4"/>
  <c r="P240" i="4"/>
  <c r="P245" i="4"/>
  <c r="P246" i="4"/>
  <c r="P247" i="4"/>
  <c r="P248" i="4"/>
  <c r="P249" i="4"/>
  <c r="P250" i="4"/>
  <c r="P252" i="4"/>
  <c r="P253" i="4"/>
  <c r="P254" i="4"/>
  <c r="P255" i="4"/>
  <c r="P256" i="4"/>
  <c r="P257" i="4"/>
  <c r="P258" i="4"/>
  <c r="P259" i="4"/>
  <c r="P260" i="4"/>
  <c r="P261" i="4"/>
  <c r="P262" i="4"/>
  <c r="P263" i="4"/>
  <c r="P264" i="4"/>
  <c r="P265" i="4"/>
  <c r="P266" i="4"/>
  <c r="P267" i="4"/>
  <c r="P268" i="4"/>
  <c r="P269" i="4"/>
  <c r="P270" i="4"/>
  <c r="P271" i="4"/>
  <c r="P272" i="4"/>
  <c r="P273" i="4"/>
  <c r="P274" i="4"/>
  <c r="P275" i="4"/>
  <c r="P276" i="4"/>
  <c r="P277" i="4"/>
  <c r="P278" i="4"/>
  <c r="P279" i="4"/>
  <c r="P280" i="4"/>
  <c r="P281" i="4"/>
  <c r="P282" i="4"/>
  <c r="P283" i="4"/>
  <c r="P284" i="4"/>
  <c r="P285" i="4"/>
  <c r="B285" i="4"/>
  <c r="C285" i="4"/>
  <c r="C284" i="4"/>
  <c r="B284" i="4"/>
  <c r="C283" i="4"/>
  <c r="B283" i="4"/>
  <c r="C282" i="4"/>
  <c r="B282" i="4"/>
  <c r="C281" i="4"/>
  <c r="B281" i="4"/>
  <c r="C280" i="4"/>
  <c r="B280" i="4"/>
  <c r="C279" i="4"/>
  <c r="B279" i="4"/>
  <c r="C278" i="4"/>
  <c r="B278" i="4"/>
  <c r="C277" i="4"/>
  <c r="B277" i="4"/>
  <c r="C276" i="4"/>
  <c r="B276" i="4"/>
  <c r="C275" i="4"/>
  <c r="B275" i="4"/>
  <c r="C274" i="4"/>
  <c r="B274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69" i="4" l="1"/>
  <c r="L269" i="4" s="1"/>
  <c r="K266" i="4"/>
  <c r="L266" i="4" s="1"/>
  <c r="K267" i="4"/>
  <c r="L267" i="4" s="1"/>
  <c r="K268" i="4"/>
  <c r="L268" i="4" s="1"/>
  <c r="K265" i="4"/>
  <c r="M265" i="4" s="1"/>
  <c r="K261" i="4"/>
  <c r="M261" i="4" s="1"/>
  <c r="K262" i="4"/>
  <c r="M262" i="4" s="1"/>
  <c r="K263" i="4"/>
  <c r="M263" i="4" s="1"/>
  <c r="K264" i="4"/>
  <c r="M264" i="4" s="1"/>
  <c r="M269" i="4" l="1"/>
  <c r="M268" i="4"/>
  <c r="M266" i="4"/>
  <c r="L264" i="4"/>
  <c r="L261" i="4"/>
  <c r="M267" i="4"/>
  <c r="L265" i="4"/>
  <c r="L263" i="4"/>
  <c r="L262" i="4"/>
  <c r="E129" i="7"/>
  <c r="C260" i="4" l="1"/>
  <c r="B260" i="4"/>
  <c r="C259" i="4"/>
  <c r="B259" i="4"/>
  <c r="C258" i="4"/>
  <c r="B258" i="4"/>
  <c r="C257" i="4"/>
  <c r="B257" i="4"/>
  <c r="C256" i="4"/>
  <c r="B256" i="4"/>
  <c r="B255" i="4"/>
  <c r="C255" i="4"/>
  <c r="K260" i="4"/>
  <c r="M260" i="4" s="1"/>
  <c r="K259" i="4"/>
  <c r="M259" i="4" s="1"/>
  <c r="K258" i="4"/>
  <c r="M258" i="4" s="1"/>
  <c r="K257" i="4"/>
  <c r="L257" i="4" s="1"/>
  <c r="K256" i="4"/>
  <c r="L256" i="4" s="1"/>
  <c r="K255" i="4"/>
  <c r="M255" i="4" s="1"/>
  <c r="M257" i="4" l="1"/>
  <c r="M256" i="4"/>
  <c r="L260" i="4"/>
  <c r="L255" i="4"/>
  <c r="L259" i="4"/>
  <c r="L258" i="4"/>
  <c r="L253" i="4" l="1"/>
  <c r="M253" i="4"/>
  <c r="L254" i="4"/>
  <c r="M254" i="4"/>
  <c r="K251" i="4"/>
  <c r="K252" i="4"/>
  <c r="L252" i="4" s="1"/>
  <c r="C254" i="4"/>
  <c r="B254" i="4"/>
  <c r="C253" i="4"/>
  <c r="B253" i="4"/>
  <c r="B252" i="4"/>
  <c r="C252" i="4"/>
  <c r="K231" i="4"/>
  <c r="K232" i="4"/>
  <c r="K233" i="4"/>
  <c r="K234" i="4"/>
  <c r="L234" i="4" s="1"/>
  <c r="K235" i="4"/>
  <c r="L235" i="4" s="1"/>
  <c r="K236" i="4"/>
  <c r="L236" i="4" s="1"/>
  <c r="K237" i="4"/>
  <c r="L237" i="4" s="1"/>
  <c r="K238" i="4"/>
  <c r="L238" i="4" s="1"/>
  <c r="K239" i="4"/>
  <c r="L239" i="4" s="1"/>
  <c r="K240" i="4"/>
  <c r="L240" i="4" s="1"/>
  <c r="K241" i="4"/>
  <c r="L241" i="4" s="1"/>
  <c r="K242" i="4"/>
  <c r="K243" i="4"/>
  <c r="K244" i="4"/>
  <c r="K245" i="4"/>
  <c r="O178" i="4"/>
  <c r="O179" i="4"/>
  <c r="O180" i="4"/>
  <c r="O251" i="4"/>
  <c r="P251" i="4" s="1"/>
  <c r="O241" i="4"/>
  <c r="P241" i="4" s="1"/>
  <c r="O151" i="4"/>
  <c r="O152" i="4"/>
  <c r="O153" i="4"/>
  <c r="O154" i="4"/>
  <c r="O244" i="4"/>
  <c r="P244" i="4" s="1"/>
  <c r="O243" i="4"/>
  <c r="P243" i="4" s="1"/>
  <c r="O242" i="4"/>
  <c r="P242" i="4" s="1"/>
  <c r="O235" i="4"/>
  <c r="P235" i="4" s="1"/>
  <c r="E18" i="7"/>
  <c r="E34" i="7"/>
  <c r="E44" i="7"/>
  <c r="E64" i="7"/>
  <c r="E80" i="7"/>
  <c r="E86" i="7"/>
  <c r="E99" i="7"/>
  <c r="E109" i="7"/>
  <c r="E122" i="7"/>
  <c r="E10" i="7"/>
  <c r="E5" i="7"/>
  <c r="E87" i="7" l="1"/>
  <c r="E110" i="7"/>
  <c r="M252" i="4"/>
  <c r="E45" i="7"/>
  <c r="E11" i="7"/>
  <c r="G110" i="7" l="1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L242" i="4"/>
  <c r="L243" i="4"/>
  <c r="L244" i="4"/>
  <c r="L245" i="4"/>
  <c r="L251" i="4"/>
  <c r="M235" i="4"/>
  <c r="M236" i="4"/>
  <c r="M237" i="4"/>
  <c r="M238" i="4"/>
  <c r="M239" i="4"/>
  <c r="M240" i="4"/>
  <c r="M241" i="4"/>
  <c r="M242" i="4"/>
  <c r="M243" i="4"/>
  <c r="M244" i="4"/>
  <c r="M245" i="4"/>
  <c r="M251" i="4"/>
  <c r="K250" i="4"/>
  <c r="L250" i="4" s="1"/>
  <c r="K249" i="4"/>
  <c r="L249" i="4" s="1"/>
  <c r="K248" i="4"/>
  <c r="L248" i="4" s="1"/>
  <c r="K247" i="4"/>
  <c r="M247" i="4" s="1"/>
  <c r="K246" i="4"/>
  <c r="M246" i="4" s="1"/>
  <c r="O147" i="4"/>
  <c r="N299" i="4"/>
  <c r="L247" i="4" l="1"/>
  <c r="M250" i="4"/>
  <c r="L246" i="4"/>
  <c r="M249" i="4"/>
  <c r="M248" i="4"/>
  <c r="B221" i="4"/>
  <c r="C221" i="4"/>
  <c r="B222" i="4"/>
  <c r="C222" i="4"/>
  <c r="B223" i="4"/>
  <c r="C223" i="4"/>
  <c r="B224" i="4"/>
  <c r="C224" i="4"/>
  <c r="B225" i="4"/>
  <c r="C225" i="4"/>
  <c r="B226" i="4"/>
  <c r="C226" i="4"/>
  <c r="B227" i="4"/>
  <c r="C227" i="4"/>
  <c r="B228" i="4"/>
  <c r="C228" i="4"/>
  <c r="B229" i="4"/>
  <c r="C229" i="4"/>
  <c r="B230" i="4"/>
  <c r="C230" i="4"/>
  <c r="B231" i="4"/>
  <c r="C231" i="4"/>
  <c r="B232" i="4"/>
  <c r="C232" i="4"/>
  <c r="B233" i="4"/>
  <c r="C233" i="4"/>
  <c r="B234" i="4"/>
  <c r="C234" i="4"/>
  <c r="O221" i="4" l="1"/>
  <c r="P221" i="4" s="1"/>
  <c r="O220" i="4"/>
  <c r="P220" i="4" s="1"/>
  <c r="O219" i="4"/>
  <c r="P219" i="4" s="1"/>
  <c r="P216" i="4"/>
  <c r="P217" i="4"/>
  <c r="P218" i="4"/>
  <c r="P222" i="4"/>
  <c r="P223" i="4"/>
  <c r="P224" i="4"/>
  <c r="P215" i="4"/>
  <c r="O211" i="4" l="1"/>
  <c r="P211" i="4" s="1"/>
  <c r="O210" i="4"/>
  <c r="P210" i="4" s="1"/>
  <c r="O209" i="4"/>
  <c r="P209" i="4" s="1"/>
  <c r="O97" i="4"/>
  <c r="O98" i="4"/>
  <c r="O99" i="4"/>
  <c r="O100" i="4"/>
  <c r="K226" i="4" l="1"/>
  <c r="M226" i="4" s="1"/>
  <c r="K227" i="4"/>
  <c r="M227" i="4" s="1"/>
  <c r="K228" i="4"/>
  <c r="L228" i="4" s="1"/>
  <c r="K229" i="4"/>
  <c r="M229" i="4" s="1"/>
  <c r="K230" i="4"/>
  <c r="L230" i="4" s="1"/>
  <c r="L231" i="4"/>
  <c r="L232" i="4"/>
  <c r="M233" i="4"/>
  <c r="M234" i="4"/>
  <c r="M232" i="4"/>
  <c r="L226" i="4" l="1"/>
  <c r="M230" i="4"/>
  <c r="M231" i="4"/>
  <c r="L229" i="4"/>
  <c r="L233" i="4"/>
  <c r="L227" i="4"/>
  <c r="M228" i="4"/>
  <c r="K222" i="4" l="1"/>
  <c r="L222" i="4" s="1"/>
  <c r="K223" i="4"/>
  <c r="L223" i="4" s="1"/>
  <c r="K224" i="4"/>
  <c r="M224" i="4" s="1"/>
  <c r="K225" i="4"/>
  <c r="L225" i="4" s="1"/>
  <c r="K221" i="4"/>
  <c r="L221" i="4" s="1"/>
  <c r="K220" i="4"/>
  <c r="M220" i="4" s="1"/>
  <c r="K219" i="4"/>
  <c r="M219" i="4" s="1"/>
  <c r="C216" i="4"/>
  <c r="C217" i="4"/>
  <c r="C218" i="4"/>
  <c r="C219" i="4"/>
  <c r="C220" i="4"/>
  <c r="B216" i="4"/>
  <c r="B217" i="4"/>
  <c r="B218" i="4"/>
  <c r="B219" i="4"/>
  <c r="B220" i="4"/>
  <c r="K213" i="4"/>
  <c r="M213" i="4" s="1"/>
  <c r="K214" i="4"/>
  <c r="L214" i="4" s="1"/>
  <c r="K215" i="4"/>
  <c r="L215" i="4" s="1"/>
  <c r="K216" i="4"/>
  <c r="L216" i="4" s="1"/>
  <c r="K217" i="4"/>
  <c r="M217" i="4" s="1"/>
  <c r="K218" i="4"/>
  <c r="L218" i="4" s="1"/>
  <c r="L224" i="4" l="1"/>
  <c r="M225" i="4"/>
  <c r="M215" i="4"/>
  <c r="M222" i="4"/>
  <c r="M223" i="4"/>
  <c r="L213" i="4"/>
  <c r="M221" i="4"/>
  <c r="L220" i="4"/>
  <c r="L219" i="4"/>
  <c r="M218" i="4"/>
  <c r="M214" i="4"/>
  <c r="L217" i="4"/>
  <c r="M216" i="4"/>
  <c r="C215" i="4" l="1"/>
  <c r="B215" i="4"/>
  <c r="O148" i="4"/>
  <c r="O142" i="4"/>
  <c r="O143" i="4"/>
  <c r="O144" i="4"/>
  <c r="O145" i="4"/>
  <c r="O146" i="4"/>
  <c r="O213" i="4" l="1"/>
  <c r="P213" i="4" s="1"/>
  <c r="O214" i="4"/>
  <c r="P214" i="4" s="1"/>
  <c r="O212" i="4"/>
  <c r="P212" i="4" s="1"/>
  <c r="O204" i="4"/>
  <c r="K212" i="4" l="1"/>
  <c r="B213" i="4"/>
  <c r="C213" i="4"/>
  <c r="B214" i="4"/>
  <c r="C214" i="4"/>
  <c r="B212" i="4"/>
  <c r="C212" i="4"/>
  <c r="M212" i="4" l="1"/>
  <c r="L212" i="4"/>
  <c r="O203" i="4"/>
  <c r="P203" i="4" s="1"/>
  <c r="O195" i="4"/>
  <c r="O150" i="4"/>
  <c r="O149" i="4"/>
  <c r="O117" i="4"/>
  <c r="O118" i="4"/>
  <c r="O119" i="4"/>
  <c r="O120" i="4"/>
  <c r="O121" i="4"/>
  <c r="O122" i="4"/>
  <c r="O123" i="4"/>
  <c r="O138" i="4"/>
  <c r="O139" i="4"/>
  <c r="O140" i="4"/>
  <c r="O141" i="4"/>
  <c r="P208" i="4"/>
  <c r="K207" i="4"/>
  <c r="L207" i="4" s="1"/>
  <c r="K208" i="4"/>
  <c r="L208" i="4" s="1"/>
  <c r="C208" i="4"/>
  <c r="B208" i="4"/>
  <c r="O78" i="4"/>
  <c r="O79" i="4"/>
  <c r="O80" i="4"/>
  <c r="O81" i="4"/>
  <c r="O82" i="4"/>
  <c r="O83" i="4"/>
  <c r="O84" i="4"/>
  <c r="K211" i="4"/>
  <c r="K210" i="4"/>
  <c r="K209" i="4"/>
  <c r="M209" i="4" s="1"/>
  <c r="B210" i="4"/>
  <c r="C210" i="4"/>
  <c r="B211" i="4"/>
  <c r="C211" i="4"/>
  <c r="B209" i="4"/>
  <c r="C209" i="4"/>
  <c r="P207" i="4"/>
  <c r="P206" i="4"/>
  <c r="P205" i="4"/>
  <c r="K205" i="4"/>
  <c r="L205" i="4" s="1"/>
  <c r="K206" i="4"/>
  <c r="L206" i="4" s="1"/>
  <c r="C207" i="4"/>
  <c r="B207" i="4"/>
  <c r="C206" i="4"/>
  <c r="B206" i="4"/>
  <c r="B205" i="4"/>
  <c r="C205" i="4"/>
  <c r="P204" i="4"/>
  <c r="K204" i="4"/>
  <c r="M204" i="4" s="1"/>
  <c r="B204" i="4"/>
  <c r="C204" i="4"/>
  <c r="O197" i="4"/>
  <c r="P197" i="4" s="1"/>
  <c r="O198" i="4"/>
  <c r="P198" i="4" s="1"/>
  <c r="O199" i="4"/>
  <c r="P199" i="4" s="1"/>
  <c r="O200" i="4"/>
  <c r="P200" i="4" s="1"/>
  <c r="O201" i="4"/>
  <c r="P201" i="4" s="1"/>
  <c r="O202" i="4"/>
  <c r="P202" i="4" s="1"/>
  <c r="O194" i="4"/>
  <c r="O196" i="4"/>
  <c r="O193" i="4"/>
  <c r="O189" i="4"/>
  <c r="O190" i="4"/>
  <c r="O191" i="4"/>
  <c r="O192" i="4"/>
  <c r="O188" i="4"/>
  <c r="O183" i="4"/>
  <c r="O182" i="4"/>
  <c r="O181" i="4"/>
  <c r="K203" i="4"/>
  <c r="M203" i="4" s="1"/>
  <c r="K202" i="4"/>
  <c r="L202" i="4" s="1"/>
  <c r="K201" i="4"/>
  <c r="L201" i="4" s="1"/>
  <c r="K200" i="4"/>
  <c r="M200" i="4" s="1"/>
  <c r="K199" i="4"/>
  <c r="M199" i="4" s="1"/>
  <c r="K198" i="4"/>
  <c r="L198" i="4" s="1"/>
  <c r="K197" i="4"/>
  <c r="M197" i="4" s="1"/>
  <c r="M207" i="4" l="1"/>
  <c r="L210" i="4"/>
  <c r="M210" i="4"/>
  <c r="L211" i="4"/>
  <c r="M211" i="4"/>
  <c r="M198" i="4"/>
  <c r="M208" i="4"/>
  <c r="M201" i="4"/>
  <c r="L197" i="4"/>
  <c r="L204" i="4"/>
  <c r="M202" i="4"/>
  <c r="L209" i="4"/>
  <c r="M205" i="4"/>
  <c r="M206" i="4"/>
  <c r="L200" i="4"/>
  <c r="L199" i="4"/>
  <c r="L203" i="4"/>
  <c r="C202" i="4" l="1"/>
  <c r="B202" i="4"/>
  <c r="C201" i="4"/>
  <c r="B201" i="4"/>
  <c r="C200" i="4"/>
  <c r="B200" i="4"/>
  <c r="C199" i="4"/>
  <c r="B199" i="4"/>
  <c r="C198" i="4"/>
  <c r="B198" i="4"/>
  <c r="B203" i="4"/>
  <c r="C203" i="4"/>
  <c r="B197" i="4"/>
  <c r="C197" i="4"/>
  <c r="O114" i="4"/>
  <c r="O115" i="4"/>
  <c r="O137" i="4"/>
  <c r="O134" i="4"/>
  <c r="O135" i="4"/>
  <c r="O136" i="4"/>
  <c r="B196" i="4" l="1"/>
  <c r="C196" i="4"/>
  <c r="P196" i="4"/>
  <c r="K196" i="4"/>
  <c r="M196" i="4" s="1"/>
  <c r="L196" i="4" l="1"/>
  <c r="P193" i="4" l="1"/>
  <c r="K193" i="4"/>
  <c r="M193" i="4" s="1"/>
  <c r="P195" i="4"/>
  <c r="P194" i="4"/>
  <c r="K194" i="4"/>
  <c r="L194" i="4" s="1"/>
  <c r="K195" i="4"/>
  <c r="L195" i="4" s="1"/>
  <c r="C195" i="4"/>
  <c r="B195" i="4"/>
  <c r="B194" i="4"/>
  <c r="C194" i="4"/>
  <c r="P190" i="4"/>
  <c r="P188" i="4"/>
  <c r="P189" i="4"/>
  <c r="P191" i="4"/>
  <c r="P192" i="4"/>
  <c r="K188" i="4"/>
  <c r="L188" i="4" s="1"/>
  <c r="K189" i="4"/>
  <c r="M189" i="4" s="1"/>
  <c r="K190" i="4"/>
  <c r="M190" i="4" s="1"/>
  <c r="K191" i="4"/>
  <c r="M191" i="4" s="1"/>
  <c r="K192" i="4"/>
  <c r="M192" i="4" s="1"/>
  <c r="B190" i="4"/>
  <c r="C190" i="4"/>
  <c r="B191" i="4"/>
  <c r="C191" i="4"/>
  <c r="B192" i="4"/>
  <c r="C192" i="4"/>
  <c r="C189" i="4"/>
  <c r="B189" i="4"/>
  <c r="B188" i="4"/>
  <c r="C188" i="4"/>
  <c r="L192" i="4" l="1"/>
  <c r="M188" i="4"/>
  <c r="L191" i="4"/>
  <c r="L193" i="4"/>
  <c r="L190" i="4"/>
  <c r="L189" i="4"/>
  <c r="M194" i="4"/>
  <c r="M195" i="4"/>
  <c r="P184" i="4"/>
  <c r="P185" i="4"/>
  <c r="P186" i="4"/>
  <c r="P187" i="4"/>
  <c r="K187" i="4"/>
  <c r="M187" i="4" s="1"/>
  <c r="K186" i="4"/>
  <c r="L186" i="4" s="1"/>
  <c r="K185" i="4"/>
  <c r="M185" i="4" s="1"/>
  <c r="K184" i="4"/>
  <c r="M184" i="4" s="1"/>
  <c r="B184" i="4"/>
  <c r="C184" i="4"/>
  <c r="B185" i="4"/>
  <c r="C185" i="4"/>
  <c r="B186" i="4"/>
  <c r="C186" i="4"/>
  <c r="B187" i="4"/>
  <c r="C187" i="4"/>
  <c r="P181" i="4"/>
  <c r="P183" i="4"/>
  <c r="P182" i="4"/>
  <c r="K183" i="4"/>
  <c r="M183" i="4" s="1"/>
  <c r="K182" i="4"/>
  <c r="L182" i="4" s="1"/>
  <c r="K181" i="4"/>
  <c r="M181" i="4" s="1"/>
  <c r="B181" i="4"/>
  <c r="C181" i="4"/>
  <c r="B182" i="4"/>
  <c r="C182" i="4"/>
  <c r="B183" i="4"/>
  <c r="C183" i="4"/>
  <c r="P180" i="4"/>
  <c r="P178" i="4"/>
  <c r="P179" i="4"/>
  <c r="L181" i="4" l="1"/>
  <c r="L183" i="4"/>
  <c r="M182" i="4"/>
  <c r="L185" i="4"/>
  <c r="L187" i="4"/>
  <c r="M186" i="4"/>
  <c r="L184" i="4"/>
  <c r="K178" i="4"/>
  <c r="L178" i="4" s="1"/>
  <c r="K179" i="4"/>
  <c r="L179" i="4" s="1"/>
  <c r="K180" i="4"/>
  <c r="M180" i="4" s="1"/>
  <c r="M179" i="4" l="1"/>
  <c r="L180" i="4"/>
  <c r="M178" i="4"/>
  <c r="C180" i="4"/>
  <c r="B180" i="4"/>
  <c r="C179" i="4"/>
  <c r="B179" i="4"/>
  <c r="B178" i="4"/>
  <c r="C178" i="4"/>
  <c r="O131" i="4"/>
  <c r="O132" i="4"/>
  <c r="O133" i="4"/>
  <c r="O67" i="4"/>
  <c r="O68" i="4"/>
  <c r="O69" i="4"/>
  <c r="O70" i="4"/>
  <c r="O62" i="4"/>
  <c r="O63" i="4"/>
  <c r="O64" i="4"/>
  <c r="O65" i="4"/>
  <c r="O66" i="4"/>
  <c r="O53" i="4"/>
  <c r="O54" i="4"/>
  <c r="O55" i="4"/>
  <c r="O56" i="4"/>
  <c r="O57" i="4"/>
  <c r="O58" i="4"/>
  <c r="O59" i="4"/>
  <c r="O177" i="4"/>
  <c r="P177" i="4" s="1"/>
  <c r="K177" i="4"/>
  <c r="M177" i="4" s="1"/>
  <c r="C177" i="4"/>
  <c r="B177" i="4"/>
  <c r="O176" i="4"/>
  <c r="P176" i="4" s="1"/>
  <c r="K176" i="4"/>
  <c r="M176" i="4" s="1"/>
  <c r="C176" i="4"/>
  <c r="B176" i="4"/>
  <c r="O175" i="4"/>
  <c r="P175" i="4" s="1"/>
  <c r="K175" i="4"/>
  <c r="M175" i="4" s="1"/>
  <c r="C175" i="4"/>
  <c r="B175" i="4"/>
  <c r="O174" i="4"/>
  <c r="P174" i="4" s="1"/>
  <c r="K174" i="4"/>
  <c r="L174" i="4" s="1"/>
  <c r="C174" i="4"/>
  <c r="B174" i="4"/>
  <c r="O173" i="4"/>
  <c r="P173" i="4" s="1"/>
  <c r="K173" i="4"/>
  <c r="L173" i="4" s="1"/>
  <c r="C173" i="4"/>
  <c r="B173" i="4"/>
  <c r="O172" i="4"/>
  <c r="P172" i="4" s="1"/>
  <c r="K172" i="4"/>
  <c r="M172" i="4" s="1"/>
  <c r="C172" i="4"/>
  <c r="B172" i="4"/>
  <c r="O171" i="4"/>
  <c r="P171" i="4" s="1"/>
  <c r="K171" i="4"/>
  <c r="M171" i="4" s="1"/>
  <c r="C171" i="4"/>
  <c r="B171" i="4"/>
  <c r="O170" i="4"/>
  <c r="P170" i="4" s="1"/>
  <c r="K170" i="4"/>
  <c r="M170" i="4" s="1"/>
  <c r="C170" i="4"/>
  <c r="B170" i="4"/>
  <c r="O169" i="4"/>
  <c r="P169" i="4" s="1"/>
  <c r="K169" i="4"/>
  <c r="M169" i="4" s="1"/>
  <c r="C169" i="4"/>
  <c r="B169" i="4"/>
  <c r="O168" i="4"/>
  <c r="P168" i="4" s="1"/>
  <c r="K168" i="4"/>
  <c r="M168" i="4" s="1"/>
  <c r="C168" i="4"/>
  <c r="B168" i="4"/>
  <c r="O167" i="4"/>
  <c r="P167" i="4" s="1"/>
  <c r="K167" i="4"/>
  <c r="M167" i="4" s="1"/>
  <c r="C167" i="4"/>
  <c r="B167" i="4"/>
  <c r="O166" i="4"/>
  <c r="P166" i="4" s="1"/>
  <c r="K166" i="4"/>
  <c r="M166" i="4" s="1"/>
  <c r="C166" i="4"/>
  <c r="B166" i="4"/>
  <c r="O165" i="4"/>
  <c r="P165" i="4" s="1"/>
  <c r="K165" i="4"/>
  <c r="M165" i="4" s="1"/>
  <c r="C165" i="4"/>
  <c r="B165" i="4"/>
  <c r="O164" i="4"/>
  <c r="P164" i="4" s="1"/>
  <c r="K164" i="4"/>
  <c r="M164" i="4" s="1"/>
  <c r="C164" i="4"/>
  <c r="B164" i="4"/>
  <c r="O163" i="4"/>
  <c r="P163" i="4" s="1"/>
  <c r="K163" i="4"/>
  <c r="M163" i="4" s="1"/>
  <c r="C163" i="4"/>
  <c r="B163" i="4"/>
  <c r="O162" i="4"/>
  <c r="P162" i="4" s="1"/>
  <c r="K162" i="4"/>
  <c r="M162" i="4" s="1"/>
  <c r="C162" i="4"/>
  <c r="B162" i="4"/>
  <c r="O161" i="4"/>
  <c r="P161" i="4" s="1"/>
  <c r="K161" i="4"/>
  <c r="M161" i="4" s="1"/>
  <c r="C161" i="4"/>
  <c r="B161" i="4"/>
  <c r="O160" i="4"/>
  <c r="P160" i="4" s="1"/>
  <c r="K160" i="4"/>
  <c r="M160" i="4" s="1"/>
  <c r="C160" i="4"/>
  <c r="B160" i="4"/>
  <c r="O159" i="4"/>
  <c r="P159" i="4" s="1"/>
  <c r="K159" i="4"/>
  <c r="M159" i="4" s="1"/>
  <c r="C159" i="4"/>
  <c r="B159" i="4"/>
  <c r="O158" i="4"/>
  <c r="P158" i="4" s="1"/>
  <c r="K158" i="4"/>
  <c r="M158" i="4" s="1"/>
  <c r="C158" i="4"/>
  <c r="B158" i="4"/>
  <c r="O157" i="4"/>
  <c r="P157" i="4" s="1"/>
  <c r="K157" i="4"/>
  <c r="L157" i="4" s="1"/>
  <c r="C157" i="4"/>
  <c r="B157" i="4"/>
  <c r="O156" i="4"/>
  <c r="P156" i="4" s="1"/>
  <c r="K156" i="4"/>
  <c r="L156" i="4" s="1"/>
  <c r="C156" i="4"/>
  <c r="B156" i="4"/>
  <c r="O155" i="4"/>
  <c r="P155" i="4" s="1"/>
  <c r="K155" i="4"/>
  <c r="L155" i="4" s="1"/>
  <c r="C155" i="4"/>
  <c r="B155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2" i="4"/>
  <c r="M155" i="4" l="1"/>
  <c r="M173" i="4"/>
  <c r="M156" i="4"/>
  <c r="M174" i="4"/>
  <c r="M157" i="4"/>
  <c r="L177" i="4"/>
  <c r="L172" i="4"/>
  <c r="L176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5" i="4"/>
  <c r="P149" i="4" l="1"/>
  <c r="P150" i="4"/>
  <c r="P151" i="4"/>
  <c r="P152" i="4"/>
  <c r="P153" i="4"/>
  <c r="P154" i="4"/>
  <c r="K148" i="4"/>
  <c r="M148" i="4" s="1"/>
  <c r="K149" i="4"/>
  <c r="L149" i="4" s="1"/>
  <c r="K150" i="4"/>
  <c r="L150" i="4" s="1"/>
  <c r="K151" i="4"/>
  <c r="M151" i="4" s="1"/>
  <c r="K152" i="4"/>
  <c r="M152" i="4" s="1"/>
  <c r="K153" i="4"/>
  <c r="L153" i="4" s="1"/>
  <c r="K154" i="4"/>
  <c r="L154" i="4" s="1"/>
  <c r="B151" i="4"/>
  <c r="B152" i="4"/>
  <c r="B153" i="4"/>
  <c r="B154" i="4"/>
  <c r="B150" i="4"/>
  <c r="B149" i="4"/>
  <c r="B148" i="4"/>
  <c r="M150" i="4" l="1"/>
  <c r="L148" i="4"/>
  <c r="L151" i="4"/>
  <c r="M154" i="4"/>
  <c r="L152" i="4"/>
  <c r="M153" i="4"/>
  <c r="M149" i="4"/>
  <c r="P147" i="4"/>
  <c r="K147" i="4"/>
  <c r="M147" i="4" s="1"/>
  <c r="B147" i="4"/>
  <c r="L147" i="4" l="1"/>
  <c r="P145" i="4" l="1"/>
  <c r="P146" i="4"/>
  <c r="K145" i="4"/>
  <c r="M145" i="4" s="1"/>
  <c r="K146" i="4"/>
  <c r="L146" i="4" s="1"/>
  <c r="L145" i="4" l="1"/>
  <c r="M146" i="4"/>
  <c r="B146" i="4" l="1"/>
  <c r="B138" i="4"/>
  <c r="B139" i="4"/>
  <c r="B140" i="4"/>
  <c r="B141" i="4"/>
  <c r="B142" i="4"/>
  <c r="B143" i="4"/>
  <c r="B144" i="4"/>
  <c r="B145" i="4"/>
  <c r="P144" i="4" l="1"/>
  <c r="K144" i="4"/>
  <c r="M144" i="4" s="1"/>
  <c r="K143" i="4"/>
  <c r="K142" i="4"/>
  <c r="K141" i="4"/>
  <c r="K140" i="4"/>
  <c r="L144" i="4" l="1"/>
  <c r="L143" i="4"/>
  <c r="M143" i="4"/>
  <c r="L140" i="4"/>
  <c r="M140" i="4"/>
  <c r="L141" i="4"/>
  <c r="M141" i="4"/>
  <c r="L142" i="4"/>
  <c r="M142" i="4"/>
  <c r="P143" i="4"/>
  <c r="P42" i="4" l="1"/>
  <c r="P43" i="4"/>
  <c r="P44" i="4"/>
  <c r="P45" i="4"/>
  <c r="P46" i="4"/>
  <c r="P53" i="4"/>
  <c r="P54" i="4"/>
  <c r="P55" i="4"/>
  <c r="P56" i="4"/>
  <c r="P57" i="4"/>
  <c r="P58" i="4"/>
  <c r="P59" i="4"/>
  <c r="P62" i="4"/>
  <c r="P63" i="4"/>
  <c r="P64" i="4"/>
  <c r="P65" i="4"/>
  <c r="P66" i="4"/>
  <c r="P67" i="4"/>
  <c r="P68" i="4"/>
  <c r="P69" i="4"/>
  <c r="P70" i="4"/>
  <c r="P78" i="4"/>
  <c r="P79" i="4"/>
  <c r="P80" i="4"/>
  <c r="P81" i="4"/>
  <c r="P82" i="4"/>
  <c r="P83" i="4"/>
  <c r="P84" i="4"/>
  <c r="P87" i="4"/>
  <c r="P88" i="4"/>
  <c r="P89" i="4"/>
  <c r="P97" i="4"/>
  <c r="P98" i="4"/>
  <c r="P99" i="4"/>
  <c r="P100" i="4"/>
  <c r="P106" i="4"/>
  <c r="P107" i="4"/>
  <c r="P108" i="4"/>
  <c r="P109" i="4"/>
  <c r="P114" i="4"/>
  <c r="P115" i="4"/>
  <c r="P117" i="4"/>
  <c r="P118" i="4"/>
  <c r="P119" i="4"/>
  <c r="P120" i="4"/>
  <c r="P121" i="4"/>
  <c r="P122" i="4"/>
  <c r="P123" i="4"/>
  <c r="P124" i="4"/>
  <c r="P125" i="4"/>
  <c r="P126" i="4"/>
  <c r="P127" i="4"/>
  <c r="P135" i="4"/>
  <c r="P136" i="4"/>
  <c r="P137" i="4"/>
  <c r="P138" i="4"/>
  <c r="P139" i="4"/>
  <c r="P140" i="4"/>
  <c r="P141" i="4"/>
  <c r="P142" i="4"/>
  <c r="P131" i="4"/>
  <c r="P132" i="4"/>
  <c r="P133" i="4"/>
  <c r="P134" i="4"/>
  <c r="O130" i="4"/>
  <c r="P130" i="4" s="1"/>
  <c r="O129" i="4"/>
  <c r="P129" i="4" s="1"/>
  <c r="O128" i="4"/>
  <c r="P128" i="4" s="1"/>
  <c r="O116" i="4" l="1"/>
  <c r="P116" i="4" s="1"/>
  <c r="O113" i="4"/>
  <c r="P113" i="4" s="1"/>
  <c r="O112" i="4"/>
  <c r="P112" i="4" s="1"/>
  <c r="O111" i="4"/>
  <c r="P111" i="4" s="1"/>
  <c r="O110" i="4"/>
  <c r="P110" i="4" s="1"/>
  <c r="O4" i="4"/>
  <c r="P4" i="4" s="1"/>
  <c r="O5" i="4"/>
  <c r="P5" i="4" s="1"/>
  <c r="O6" i="4"/>
  <c r="P6" i="4" s="1"/>
  <c r="O7" i="4"/>
  <c r="P7" i="4" s="1"/>
  <c r="O8" i="4"/>
  <c r="P8" i="4" s="1"/>
  <c r="O9" i="4"/>
  <c r="P9" i="4" s="1"/>
  <c r="O10" i="4"/>
  <c r="P10" i="4" s="1"/>
  <c r="O11" i="4"/>
  <c r="P11" i="4" s="1"/>
  <c r="O12" i="4"/>
  <c r="P12" i="4" s="1"/>
  <c r="O13" i="4"/>
  <c r="P13" i="4" s="1"/>
  <c r="O14" i="4"/>
  <c r="P14" i="4" s="1"/>
  <c r="O15" i="4"/>
  <c r="P15" i="4" s="1"/>
  <c r="O16" i="4"/>
  <c r="P16" i="4" s="1"/>
  <c r="O17" i="4"/>
  <c r="P17" i="4" s="1"/>
  <c r="O18" i="4"/>
  <c r="P18" i="4" s="1"/>
  <c r="O19" i="4"/>
  <c r="P19" i="4" s="1"/>
  <c r="O20" i="4"/>
  <c r="P20" i="4" s="1"/>
  <c r="O21" i="4"/>
  <c r="P21" i="4" s="1"/>
  <c r="O22" i="4"/>
  <c r="P22" i="4" s="1"/>
  <c r="O23" i="4"/>
  <c r="P23" i="4" s="1"/>
  <c r="O24" i="4"/>
  <c r="P24" i="4" s="1"/>
  <c r="O25" i="4"/>
  <c r="P25" i="4" s="1"/>
  <c r="O26" i="4"/>
  <c r="P26" i="4" s="1"/>
  <c r="O27" i="4"/>
  <c r="P27" i="4" s="1"/>
  <c r="O28" i="4"/>
  <c r="P28" i="4" s="1"/>
  <c r="O29" i="4"/>
  <c r="P29" i="4" s="1"/>
  <c r="O30" i="4"/>
  <c r="P30" i="4" s="1"/>
  <c r="O31" i="4"/>
  <c r="P31" i="4" s="1"/>
  <c r="O32" i="4"/>
  <c r="P32" i="4" s="1"/>
  <c r="O33" i="4"/>
  <c r="P33" i="4" s="1"/>
  <c r="O34" i="4"/>
  <c r="P34" i="4" s="1"/>
  <c r="O35" i="4"/>
  <c r="P35" i="4" s="1"/>
  <c r="O36" i="4"/>
  <c r="P36" i="4" s="1"/>
  <c r="O37" i="4"/>
  <c r="P37" i="4" s="1"/>
  <c r="O38" i="4"/>
  <c r="P38" i="4" s="1"/>
  <c r="O39" i="4"/>
  <c r="P39" i="4" s="1"/>
  <c r="O40" i="4"/>
  <c r="P40" i="4" s="1"/>
  <c r="O41" i="4"/>
  <c r="P41" i="4" s="1"/>
  <c r="O47" i="4"/>
  <c r="P47" i="4" s="1"/>
  <c r="O48" i="4"/>
  <c r="P48" i="4" s="1"/>
  <c r="O49" i="4"/>
  <c r="P49" i="4" s="1"/>
  <c r="O50" i="4"/>
  <c r="P50" i="4" s="1"/>
  <c r="O51" i="4"/>
  <c r="P51" i="4" s="1"/>
  <c r="O52" i="4"/>
  <c r="P52" i="4" s="1"/>
  <c r="O60" i="4"/>
  <c r="P60" i="4" s="1"/>
  <c r="O61" i="4"/>
  <c r="P61" i="4" s="1"/>
  <c r="O71" i="4"/>
  <c r="P71" i="4" s="1"/>
  <c r="O72" i="4"/>
  <c r="P72" i="4" s="1"/>
  <c r="O73" i="4"/>
  <c r="P73" i="4" s="1"/>
  <c r="O74" i="4"/>
  <c r="P74" i="4" s="1"/>
  <c r="O75" i="4"/>
  <c r="P75" i="4" s="1"/>
  <c r="O76" i="4"/>
  <c r="P76" i="4" s="1"/>
  <c r="O77" i="4"/>
  <c r="P77" i="4" s="1"/>
  <c r="O85" i="4"/>
  <c r="P85" i="4" s="1"/>
  <c r="O86" i="4"/>
  <c r="P86" i="4" s="1"/>
  <c r="O90" i="4"/>
  <c r="P90" i="4" s="1"/>
  <c r="O91" i="4"/>
  <c r="P91" i="4" s="1"/>
  <c r="O92" i="4"/>
  <c r="P92" i="4" s="1"/>
  <c r="O93" i="4"/>
  <c r="P93" i="4" s="1"/>
  <c r="O94" i="4"/>
  <c r="P94" i="4" s="1"/>
  <c r="O95" i="4"/>
  <c r="P95" i="4" s="1"/>
  <c r="O96" i="4"/>
  <c r="P96" i="4" s="1"/>
  <c r="O101" i="4"/>
  <c r="P101" i="4" s="1"/>
  <c r="O102" i="4"/>
  <c r="P102" i="4" s="1"/>
  <c r="O103" i="4"/>
  <c r="P103" i="4" s="1"/>
  <c r="O104" i="4"/>
  <c r="P104" i="4" s="1"/>
  <c r="O105" i="4"/>
  <c r="P105" i="4" s="1"/>
  <c r="O3" i="4"/>
  <c r="P3" i="4" s="1"/>
  <c r="O2" i="4"/>
  <c r="P2" i="4" l="1"/>
  <c r="P299" i="4" s="1"/>
  <c r="O299" i="4"/>
  <c r="Q299" i="4" s="1"/>
  <c r="K139" i="4"/>
  <c r="K138" i="4"/>
  <c r="O303" i="4" l="1"/>
  <c r="O306" i="4" s="1"/>
  <c r="L139" i="4"/>
  <c r="M139" i="4"/>
  <c r="M138" i="4"/>
  <c r="L138" i="4"/>
  <c r="K135" i="4"/>
  <c r="M135" i="4" s="1"/>
  <c r="K136" i="4"/>
  <c r="K137" i="4"/>
  <c r="L137" i="4" s="1"/>
  <c r="B137" i="4"/>
  <c r="M136" i="4" l="1"/>
  <c r="L136" i="4"/>
  <c r="M137" i="4"/>
  <c r="L135" i="4"/>
  <c r="B135" i="4" l="1"/>
  <c r="B136" i="4"/>
  <c r="K131" i="4" l="1"/>
  <c r="K132" i="4"/>
  <c r="L132" i="4" s="1"/>
  <c r="K133" i="4"/>
  <c r="L133" i="4" s="1"/>
  <c r="K134" i="4"/>
  <c r="B132" i="4"/>
  <c r="B133" i="4"/>
  <c r="B134" i="4"/>
  <c r="K129" i="4"/>
  <c r="M129" i="4" s="1"/>
  <c r="K130" i="4"/>
  <c r="M130" i="4" s="1"/>
  <c r="B130" i="4"/>
  <c r="B131" i="4"/>
  <c r="B129" i="4"/>
  <c r="L129" i="4" l="1"/>
  <c r="M134" i="4"/>
  <c r="L134" i="4"/>
  <c r="M131" i="4"/>
  <c r="L131" i="4"/>
  <c r="M132" i="4"/>
  <c r="M133" i="4"/>
  <c r="L130" i="4"/>
  <c r="K128" i="4" l="1"/>
  <c r="L128" i="4" s="1"/>
  <c r="B128" i="4"/>
  <c r="M128" i="4" l="1"/>
  <c r="K124" i="4"/>
  <c r="K125" i="4"/>
  <c r="K126" i="4"/>
  <c r="K127" i="4"/>
  <c r="B125" i="4"/>
  <c r="B126" i="4"/>
  <c r="B127" i="4"/>
  <c r="B124" i="4"/>
  <c r="L127" i="4" l="1"/>
  <c r="M127" i="4"/>
  <c r="L126" i="4"/>
  <c r="M126" i="4"/>
  <c r="L125" i="4"/>
  <c r="M125" i="4"/>
  <c r="L124" i="4"/>
  <c r="M124" i="4"/>
  <c r="K123" i="4"/>
  <c r="B123" i="4"/>
  <c r="K118" i="4"/>
  <c r="L118" i="4" s="1"/>
  <c r="K119" i="4"/>
  <c r="L119" i="4" s="1"/>
  <c r="K120" i="4"/>
  <c r="K121" i="4"/>
  <c r="L121" i="4" s="1"/>
  <c r="K122" i="4"/>
  <c r="L122" i="4" s="1"/>
  <c r="B119" i="4"/>
  <c r="B120" i="4"/>
  <c r="B121" i="4"/>
  <c r="B122" i="4"/>
  <c r="B118" i="4"/>
  <c r="M118" i="4" l="1"/>
  <c r="M120" i="4"/>
  <c r="L120" i="4"/>
  <c r="M122" i="4"/>
  <c r="M123" i="4"/>
  <c r="L123" i="4"/>
  <c r="M119" i="4"/>
  <c r="M121" i="4"/>
  <c r="K117" i="4"/>
  <c r="B117" i="4"/>
  <c r="M117" i="4" l="1"/>
  <c r="L117" i="4"/>
  <c r="K116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2" i="4"/>
  <c r="M116" i="4" l="1"/>
  <c r="L116" i="4"/>
  <c r="K115" i="4"/>
  <c r="L115" i="4" s="1"/>
  <c r="K114" i="4"/>
  <c r="L114" i="4" s="1"/>
  <c r="K113" i="4"/>
  <c r="L113" i="4" s="1"/>
  <c r="K112" i="4"/>
  <c r="L112" i="4" s="1"/>
  <c r="K111" i="4"/>
  <c r="K110" i="4"/>
  <c r="L110" i="4" s="1"/>
  <c r="K109" i="4"/>
  <c r="L109" i="4" s="1"/>
  <c r="K108" i="4"/>
  <c r="L108" i="4" s="1"/>
  <c r="K107" i="4"/>
  <c r="L107" i="4" s="1"/>
  <c r="K106" i="4"/>
  <c r="L106" i="4" s="1"/>
  <c r="K2" i="4"/>
  <c r="M112" i="4" l="1"/>
  <c r="M114" i="4"/>
  <c r="M111" i="4"/>
  <c r="L111" i="4"/>
  <c r="M115" i="4"/>
  <c r="M113" i="4"/>
  <c r="M110" i="4"/>
  <c r="M109" i="4"/>
  <c r="M108" i="4"/>
  <c r="M107" i="4"/>
  <c r="M106" i="4"/>
  <c r="K105" i="4"/>
  <c r="L105" i="4" s="1"/>
  <c r="K104" i="4"/>
  <c r="L104" i="4" s="1"/>
  <c r="K103" i="4"/>
  <c r="L103" i="4" s="1"/>
  <c r="K102" i="4"/>
  <c r="L102" i="4" s="1"/>
  <c r="K101" i="4"/>
  <c r="L101" i="4" s="1"/>
  <c r="K100" i="4"/>
  <c r="L100" i="4" s="1"/>
  <c r="K99" i="4"/>
  <c r="L99" i="4" s="1"/>
  <c r="K98" i="4"/>
  <c r="L98" i="4" s="1"/>
  <c r="K97" i="4"/>
  <c r="L97" i="4" s="1"/>
  <c r="K96" i="4"/>
  <c r="L96" i="4" s="1"/>
  <c r="K95" i="4"/>
  <c r="L95" i="4" s="1"/>
  <c r="K94" i="4"/>
  <c r="L94" i="4" s="1"/>
  <c r="K93" i="4"/>
  <c r="M93" i="4" s="1"/>
  <c r="K92" i="4"/>
  <c r="L92" i="4" s="1"/>
  <c r="K91" i="4"/>
  <c r="L91" i="4" s="1"/>
  <c r="K90" i="4"/>
  <c r="L90" i="4" s="1"/>
  <c r="K89" i="4"/>
  <c r="L89" i="4" s="1"/>
  <c r="K88" i="4"/>
  <c r="L88" i="4" s="1"/>
  <c r="K87" i="4"/>
  <c r="L87" i="4" s="1"/>
  <c r="K86" i="4"/>
  <c r="L86" i="4" s="1"/>
  <c r="K85" i="4"/>
  <c r="L85" i="4" s="1"/>
  <c r="K84" i="4"/>
  <c r="L84" i="4" s="1"/>
  <c r="K83" i="4"/>
  <c r="L83" i="4" s="1"/>
  <c r="K82" i="4"/>
  <c r="L82" i="4" s="1"/>
  <c r="K81" i="4"/>
  <c r="L81" i="4" s="1"/>
  <c r="K80" i="4"/>
  <c r="L80" i="4" s="1"/>
  <c r="K79" i="4"/>
  <c r="L79" i="4" s="1"/>
  <c r="K78" i="4"/>
  <c r="L78" i="4" s="1"/>
  <c r="K77" i="4"/>
  <c r="M77" i="4" s="1"/>
  <c r="K76" i="4"/>
  <c r="L76" i="4" s="1"/>
  <c r="K75" i="4"/>
  <c r="L75" i="4" s="1"/>
  <c r="K74" i="4"/>
  <c r="L74" i="4" s="1"/>
  <c r="K73" i="4"/>
  <c r="L73" i="4" s="1"/>
  <c r="K72" i="4"/>
  <c r="L72" i="4" s="1"/>
  <c r="K71" i="4"/>
  <c r="L71" i="4" s="1"/>
  <c r="K70" i="4"/>
  <c r="L70" i="4" s="1"/>
  <c r="K69" i="4"/>
  <c r="L69" i="4" s="1"/>
  <c r="K68" i="4"/>
  <c r="L68" i="4" s="1"/>
  <c r="K67" i="4"/>
  <c r="L67" i="4" s="1"/>
  <c r="K66" i="4"/>
  <c r="L66" i="4" s="1"/>
  <c r="K65" i="4"/>
  <c r="M65" i="4" s="1"/>
  <c r="K64" i="4"/>
  <c r="M64" i="4" s="1"/>
  <c r="K63" i="4"/>
  <c r="M63" i="4" s="1"/>
  <c r="K62" i="4"/>
  <c r="L62" i="4" s="1"/>
  <c r="K61" i="4"/>
  <c r="M61" i="4" s="1"/>
  <c r="K60" i="4"/>
  <c r="M60" i="4" s="1"/>
  <c r="K59" i="4"/>
  <c r="M59" i="4" s="1"/>
  <c r="K58" i="4"/>
  <c r="L58" i="4" s="1"/>
  <c r="K57" i="4"/>
  <c r="M57" i="4" s="1"/>
  <c r="K56" i="4"/>
  <c r="M56" i="4" s="1"/>
  <c r="K55" i="4"/>
  <c r="M55" i="4" s="1"/>
  <c r="K54" i="4"/>
  <c r="M54" i="4" s="1"/>
  <c r="K53" i="4"/>
  <c r="M53" i="4" s="1"/>
  <c r="K52" i="4"/>
  <c r="M52" i="4" s="1"/>
  <c r="K51" i="4"/>
  <c r="M51" i="4" s="1"/>
  <c r="K50" i="4"/>
  <c r="L50" i="4" s="1"/>
  <c r="K49" i="4"/>
  <c r="M49" i="4" s="1"/>
  <c r="K48" i="4"/>
  <c r="M48" i="4" s="1"/>
  <c r="K47" i="4"/>
  <c r="M47" i="4" s="1"/>
  <c r="K46" i="4"/>
  <c r="L46" i="4" s="1"/>
  <c r="K45" i="4"/>
  <c r="M45" i="4" s="1"/>
  <c r="K44" i="4"/>
  <c r="M44" i="4" s="1"/>
  <c r="K43" i="4"/>
  <c r="M43" i="4" s="1"/>
  <c r="K42" i="4"/>
  <c r="L42" i="4" s="1"/>
  <c r="K41" i="4"/>
  <c r="M41" i="4" s="1"/>
  <c r="K40" i="4"/>
  <c r="M40" i="4" s="1"/>
  <c r="K39" i="4"/>
  <c r="M39" i="4" s="1"/>
  <c r="K38" i="4"/>
  <c r="M38" i="4" s="1"/>
  <c r="K37" i="4"/>
  <c r="M37" i="4" s="1"/>
  <c r="K36" i="4"/>
  <c r="M36" i="4" s="1"/>
  <c r="K35" i="4"/>
  <c r="M35" i="4" s="1"/>
  <c r="K34" i="4"/>
  <c r="L34" i="4" s="1"/>
  <c r="K33" i="4"/>
  <c r="M33" i="4" s="1"/>
  <c r="K32" i="4"/>
  <c r="M32" i="4" s="1"/>
  <c r="K31" i="4"/>
  <c r="M31" i="4" s="1"/>
  <c r="K30" i="4"/>
  <c r="L30" i="4" s="1"/>
  <c r="K29" i="4"/>
  <c r="M29" i="4" s="1"/>
  <c r="K28" i="4"/>
  <c r="M28" i="4" s="1"/>
  <c r="K27" i="4"/>
  <c r="M27" i="4" s="1"/>
  <c r="K26" i="4"/>
  <c r="L26" i="4" s="1"/>
  <c r="K25" i="4"/>
  <c r="M25" i="4" s="1"/>
  <c r="K24" i="4"/>
  <c r="M24" i="4" s="1"/>
  <c r="K23" i="4"/>
  <c r="M23" i="4" s="1"/>
  <c r="K22" i="4"/>
  <c r="M22" i="4" s="1"/>
  <c r="K21" i="4"/>
  <c r="M21" i="4" s="1"/>
  <c r="K20" i="4"/>
  <c r="M20" i="4" s="1"/>
  <c r="K19" i="4"/>
  <c r="M19" i="4" s="1"/>
  <c r="K18" i="4"/>
  <c r="L18" i="4" s="1"/>
  <c r="K17" i="4"/>
  <c r="M17" i="4" s="1"/>
  <c r="K16" i="4"/>
  <c r="M16" i="4" s="1"/>
  <c r="K15" i="4"/>
  <c r="M15" i="4" s="1"/>
  <c r="K14" i="4"/>
  <c r="L14" i="4" s="1"/>
  <c r="K13" i="4"/>
  <c r="M13" i="4" s="1"/>
  <c r="K12" i="4"/>
  <c r="M12" i="4" s="1"/>
  <c r="K11" i="4"/>
  <c r="M11" i="4" s="1"/>
  <c r="K10" i="4"/>
  <c r="L10" i="4" s="1"/>
  <c r="K9" i="4"/>
  <c r="M9" i="4" s="1"/>
  <c r="K8" i="4"/>
  <c r="M8" i="4" s="1"/>
  <c r="K7" i="4"/>
  <c r="M7" i="4" s="1"/>
  <c r="K6" i="4"/>
  <c r="M6" i="4" s="1"/>
  <c r="K5" i="4"/>
  <c r="M5" i="4" s="1"/>
  <c r="K4" i="4"/>
  <c r="M4" i="4" s="1"/>
  <c r="K3" i="4"/>
  <c r="M3" i="4" s="1"/>
  <c r="Q2" i="4"/>
  <c r="Q3" i="4" s="1"/>
  <c r="Q4" i="4" s="1"/>
  <c r="Q5" i="4" s="1"/>
  <c r="Q6" i="4" s="1"/>
  <c r="Q7" i="4" s="1"/>
  <c r="Q8" i="4" s="1"/>
  <c r="Q9" i="4" s="1"/>
  <c r="Q10" i="4" s="1"/>
  <c r="Q11" i="4" s="1"/>
  <c r="Q12" i="4" s="1"/>
  <c r="Q13" i="4" s="1"/>
  <c r="Q14" i="4" s="1"/>
  <c r="Q15" i="4" s="1"/>
  <c r="Q16" i="4" s="1"/>
  <c r="Q17" i="4" s="1"/>
  <c r="Q18" i="4" s="1"/>
  <c r="Q19" i="4" s="1"/>
  <c r="Q20" i="4" s="1"/>
  <c r="Q21" i="4" s="1"/>
  <c r="Q22" i="4" s="1"/>
  <c r="Q23" i="4" s="1"/>
  <c r="Q24" i="4" s="1"/>
  <c r="Q25" i="4" s="1"/>
  <c r="Q26" i="4" s="1"/>
  <c r="Q27" i="4" s="1"/>
  <c r="Q28" i="4" s="1"/>
  <c r="Q29" i="4" s="1"/>
  <c r="Q30" i="4" s="1"/>
  <c r="Q31" i="4" s="1"/>
  <c r="Q32" i="4" s="1"/>
  <c r="Q33" i="4" s="1"/>
  <c r="Q34" i="4" s="1"/>
  <c r="Q35" i="4" s="1"/>
  <c r="Q36" i="4" s="1"/>
  <c r="Q37" i="4" s="1"/>
  <c r="Q38" i="4" s="1"/>
  <c r="Q39" i="4" s="1"/>
  <c r="Q40" i="4" s="1"/>
  <c r="Q41" i="4" s="1"/>
  <c r="Q42" i="4" s="1"/>
  <c r="Q43" i="4" s="1"/>
  <c r="Q44" i="4" s="1"/>
  <c r="Q45" i="4" s="1"/>
  <c r="Q46" i="4" s="1"/>
  <c r="Q47" i="4" s="1"/>
  <c r="Q48" i="4" s="1"/>
  <c r="Q49" i="4" s="1"/>
  <c r="Q50" i="4" s="1"/>
  <c r="Q51" i="4" s="1"/>
  <c r="Q52" i="4" s="1"/>
  <c r="Q53" i="4" s="1"/>
  <c r="Q54" i="4" s="1"/>
  <c r="Q55" i="4" s="1"/>
  <c r="Q56" i="4" s="1"/>
  <c r="Q57" i="4" s="1"/>
  <c r="Q58" i="4" s="1"/>
  <c r="Q59" i="4" s="1"/>
  <c r="Q60" i="4" s="1"/>
  <c r="Q61" i="4" s="1"/>
  <c r="Q62" i="4" s="1"/>
  <c r="Q63" i="4" s="1"/>
  <c r="Q64" i="4" s="1"/>
  <c r="Q65" i="4" s="1"/>
  <c r="Q66" i="4" s="1"/>
  <c r="Q67" i="4" s="1"/>
  <c r="Q68" i="4" s="1"/>
  <c r="Q69" i="4" s="1"/>
  <c r="Q70" i="4" s="1"/>
  <c r="Q71" i="4" s="1"/>
  <c r="Q72" i="4" s="1"/>
  <c r="Q73" i="4" s="1"/>
  <c r="Q74" i="4" s="1"/>
  <c r="Q75" i="4" s="1"/>
  <c r="Q76" i="4" s="1"/>
  <c r="Q77" i="4" s="1"/>
  <c r="Q78" i="4" s="1"/>
  <c r="Q79" i="4" s="1"/>
  <c r="Q80" i="4" s="1"/>
  <c r="Q81" i="4" s="1"/>
  <c r="Q82" i="4" s="1"/>
  <c r="Q83" i="4" s="1"/>
  <c r="Q84" i="4" s="1"/>
  <c r="Q85" i="4" s="1"/>
  <c r="Q86" i="4" s="1"/>
  <c r="Q87" i="4" s="1"/>
  <c r="Q88" i="4" s="1"/>
  <c r="Q89" i="4" s="1"/>
  <c r="Q90" i="4" s="1"/>
  <c r="Q91" i="4" s="1"/>
  <c r="Q92" i="4" s="1"/>
  <c r="Q93" i="4" s="1"/>
  <c r="Q94" i="4" s="1"/>
  <c r="Q95" i="4" s="1"/>
  <c r="Q96" i="4" s="1"/>
  <c r="Q97" i="4" s="1"/>
  <c r="Q98" i="4" s="1"/>
  <c r="Q99" i="4" s="1"/>
  <c r="Q100" i="4" s="1"/>
  <c r="Q101" i="4" s="1"/>
  <c r="Q102" i="4" s="1"/>
  <c r="Q103" i="4" s="1"/>
  <c r="Q104" i="4" s="1"/>
  <c r="Q105" i="4" s="1"/>
  <c r="Q106" i="4" s="1"/>
  <c r="Q107" i="4" s="1"/>
  <c r="Q108" i="4" s="1"/>
  <c r="Q109" i="4" s="1"/>
  <c r="Q110" i="4" s="1"/>
  <c r="Q111" i="4" s="1"/>
  <c r="Q112" i="4" s="1"/>
  <c r="Q113" i="4" s="1"/>
  <c r="Q114" i="4" s="1"/>
  <c r="Q115" i="4" s="1"/>
  <c r="Q116" i="4" s="1"/>
  <c r="Q117" i="4" s="1"/>
  <c r="Q118" i="4" s="1"/>
  <c r="Q119" i="4" s="1"/>
  <c r="Q120" i="4" s="1"/>
  <c r="Q121" i="4" s="1"/>
  <c r="Q122" i="4" s="1"/>
  <c r="Q123" i="4" s="1"/>
  <c r="Q124" i="4" s="1"/>
  <c r="Q125" i="4" s="1"/>
  <c r="Q126" i="4" s="1"/>
  <c r="Q127" i="4" s="1"/>
  <c r="Q128" i="4" s="1"/>
  <c r="Q129" i="4" s="1"/>
  <c r="Q130" i="4" s="1"/>
  <c r="Q131" i="4" s="1"/>
  <c r="Q132" i="4" s="1"/>
  <c r="Q133" i="4" s="1"/>
  <c r="Q134" i="4" s="1"/>
  <c r="Q135" i="4" s="1"/>
  <c r="Q136" i="4" s="1"/>
  <c r="Q137" i="4" s="1"/>
  <c r="Q138" i="4" s="1"/>
  <c r="Q139" i="4" s="1"/>
  <c r="Q140" i="4" s="1"/>
  <c r="Q141" i="4" s="1"/>
  <c r="Q142" i="4" s="1"/>
  <c r="Q143" i="4" s="1"/>
  <c r="Q144" i="4" s="1"/>
  <c r="Q145" i="4" s="1"/>
  <c r="Q146" i="4" s="1"/>
  <c r="Q147" i="4" s="1"/>
  <c r="Q148" i="4" s="1"/>
  <c r="Q149" i="4" s="1"/>
  <c r="Q150" i="4" s="1"/>
  <c r="Q151" i="4" s="1"/>
  <c r="Q152" i="4" s="1"/>
  <c r="Q153" i="4" s="1"/>
  <c r="Q154" i="4" s="1"/>
  <c r="Q155" i="4" s="1"/>
  <c r="Q156" i="4" s="1"/>
  <c r="Q157" i="4" s="1"/>
  <c r="Q158" i="4" s="1"/>
  <c r="Q159" i="4" s="1"/>
  <c r="Q160" i="4" s="1"/>
  <c r="Q161" i="4" s="1"/>
  <c r="Q162" i="4" s="1"/>
  <c r="Q163" i="4" s="1"/>
  <c r="Q164" i="4" s="1"/>
  <c r="Q165" i="4" s="1"/>
  <c r="Q166" i="4" s="1"/>
  <c r="Q167" i="4" s="1"/>
  <c r="Q168" i="4" s="1"/>
  <c r="Q169" i="4" s="1"/>
  <c r="Q170" i="4" s="1"/>
  <c r="Q171" i="4" s="1"/>
  <c r="Q172" i="4" s="1"/>
  <c r="Q173" i="4" s="1"/>
  <c r="Q174" i="4" s="1"/>
  <c r="Q175" i="4" s="1"/>
  <c r="Q176" i="4" s="1"/>
  <c r="Q177" i="4" s="1"/>
  <c r="Q178" i="4" s="1"/>
  <c r="Q179" i="4" s="1"/>
  <c r="Q180" i="4" s="1"/>
  <c r="Q181" i="4" s="1"/>
  <c r="Q182" i="4" s="1"/>
  <c r="Q183" i="4" s="1"/>
  <c r="Q184" i="4" s="1"/>
  <c r="Q185" i="4" s="1"/>
  <c r="Q186" i="4" s="1"/>
  <c r="Q187" i="4" s="1"/>
  <c r="Q188" i="4" s="1"/>
  <c r="Q189" i="4" s="1"/>
  <c r="Q190" i="4" s="1"/>
  <c r="Q191" i="4" s="1"/>
  <c r="Q192" i="4" s="1"/>
  <c r="Q193" i="4" s="1"/>
  <c r="Q194" i="4" s="1"/>
  <c r="Q195" i="4" s="1"/>
  <c r="Q196" i="4" s="1"/>
  <c r="Q197" i="4" s="1"/>
  <c r="Q198" i="4" s="1"/>
  <c r="Q199" i="4" s="1"/>
  <c r="Q200" i="4" s="1"/>
  <c r="Q201" i="4" s="1"/>
  <c r="Q202" i="4" s="1"/>
  <c r="Q203" i="4" s="1"/>
  <c r="Q204" i="4" s="1"/>
  <c r="Q205" i="4" s="1"/>
  <c r="Q206" i="4" s="1"/>
  <c r="Q207" i="4" s="1"/>
  <c r="Q208" i="4" s="1"/>
  <c r="Q209" i="4" s="1"/>
  <c r="Q210" i="4" s="1"/>
  <c r="Q211" i="4" s="1"/>
  <c r="Q212" i="4" s="1"/>
  <c r="Q213" i="4" s="1"/>
  <c r="Q214" i="4" s="1"/>
  <c r="Q215" i="4" s="1"/>
  <c r="Q216" i="4" s="1"/>
  <c r="Q217" i="4" s="1"/>
  <c r="Q218" i="4" s="1"/>
  <c r="Q219" i="4" s="1"/>
  <c r="Q220" i="4" s="1"/>
  <c r="Q221" i="4" s="1"/>
  <c r="Q222" i="4" s="1"/>
  <c r="Q223" i="4" s="1"/>
  <c r="Q224" i="4" s="1"/>
  <c r="Q225" i="4" s="1"/>
  <c r="Q226" i="4" s="1"/>
  <c r="Q227" i="4" s="1"/>
  <c r="Q228" i="4" s="1"/>
  <c r="Q229" i="4" s="1"/>
  <c r="Q230" i="4" s="1"/>
  <c r="Q231" i="4" s="1"/>
  <c r="Q232" i="4" s="1"/>
  <c r="Q233" i="4" s="1"/>
  <c r="Q234" i="4" s="1"/>
  <c r="Q235" i="4" s="1"/>
  <c r="Q236" i="4" s="1"/>
  <c r="Q237" i="4" s="1"/>
  <c r="Q238" i="4" s="1"/>
  <c r="Q239" i="4" s="1"/>
  <c r="Q240" i="4" s="1"/>
  <c r="Q241" i="4" s="1"/>
  <c r="Q242" i="4" s="1"/>
  <c r="Q243" i="4" s="1"/>
  <c r="Q244" i="4" s="1"/>
  <c r="Q245" i="4" s="1"/>
  <c r="Q246" i="4" s="1"/>
  <c r="Q247" i="4" s="1"/>
  <c r="Q248" i="4" s="1"/>
  <c r="Q249" i="4" s="1"/>
  <c r="Q250" i="4" s="1"/>
  <c r="Q251" i="4" s="1"/>
  <c r="Q252" i="4" s="1"/>
  <c r="Q253" i="4" s="1"/>
  <c r="Q254" i="4" s="1"/>
  <c r="Q255" i="4" s="1"/>
  <c r="Q256" i="4" s="1"/>
  <c r="Q257" i="4" s="1"/>
  <c r="Q258" i="4" s="1"/>
  <c r="Q259" i="4" s="1"/>
  <c r="Q260" i="4" s="1"/>
  <c r="Q261" i="4" s="1"/>
  <c r="Q262" i="4" s="1"/>
  <c r="Q263" i="4" s="1"/>
  <c r="Q264" i="4" s="1"/>
  <c r="Q265" i="4" s="1"/>
  <c r="Q266" i="4" s="1"/>
  <c r="Q267" i="4" s="1"/>
  <c r="Q268" i="4" s="1"/>
  <c r="Q269" i="4" s="1"/>
  <c r="Q270" i="4" s="1"/>
  <c r="Q271" i="4" s="1"/>
  <c r="Q272" i="4" s="1"/>
  <c r="Q273" i="4" s="1"/>
  <c r="Q274" i="4" s="1"/>
  <c r="Q275" i="4" s="1"/>
  <c r="Q276" i="4" s="1"/>
  <c r="Q277" i="4" s="1"/>
  <c r="Q278" i="4" s="1"/>
  <c r="Q279" i="4" s="1"/>
  <c r="Q280" i="4" s="1"/>
  <c r="Q281" i="4" s="1"/>
  <c r="Q282" i="4" s="1"/>
  <c r="Q283" i="4" s="1"/>
  <c r="Q284" i="4" s="1"/>
  <c r="Q285" i="4" s="1"/>
  <c r="Q286" i="4" s="1"/>
  <c r="Q287" i="4" s="1"/>
  <c r="Q288" i="4" s="1"/>
  <c r="M2" i="4"/>
  <c r="M66" i="4" l="1"/>
  <c r="L6" i="4"/>
  <c r="M50" i="4"/>
  <c r="L22" i="4"/>
  <c r="L54" i="4"/>
  <c r="M98" i="4"/>
  <c r="M34" i="4"/>
  <c r="L38" i="4"/>
  <c r="M82" i="4"/>
  <c r="M18" i="4"/>
  <c r="M103" i="4"/>
  <c r="M94" i="4"/>
  <c r="M78" i="4"/>
  <c r="M62" i="4"/>
  <c r="M46" i="4"/>
  <c r="M30" i="4"/>
  <c r="M14" i="4"/>
  <c r="M102" i="4"/>
  <c r="M90" i="4"/>
  <c r="M74" i="4"/>
  <c r="M58" i="4"/>
  <c r="M42" i="4"/>
  <c r="M26" i="4"/>
  <c r="M10" i="4"/>
  <c r="M99" i="4"/>
  <c r="M86" i="4"/>
  <c r="M70" i="4"/>
  <c r="L2" i="4"/>
  <c r="L93" i="4"/>
  <c r="L77" i="4"/>
  <c r="L65" i="4"/>
  <c r="L61" i="4"/>
  <c r="L57" i="4"/>
  <c r="L53" i="4"/>
  <c r="L49" i="4"/>
  <c r="L45" i="4"/>
  <c r="L41" i="4"/>
  <c r="L37" i="4"/>
  <c r="L33" i="4"/>
  <c r="L29" i="4"/>
  <c r="L25" i="4"/>
  <c r="L21" i="4"/>
  <c r="L17" i="4"/>
  <c r="L13" i="4"/>
  <c r="L9" i="4"/>
  <c r="L5" i="4"/>
  <c r="M105" i="4"/>
  <c r="M101" i="4"/>
  <c r="M97" i="4"/>
  <c r="M89" i="4"/>
  <c r="M85" i="4"/>
  <c r="M81" i="4"/>
  <c r="M73" i="4"/>
  <c r="M69" i="4"/>
  <c r="L64" i="4"/>
  <c r="L60" i="4"/>
  <c r="L56" i="4"/>
  <c r="L52" i="4"/>
  <c r="L48" i="4"/>
  <c r="L44" i="4"/>
  <c r="L40" i="4"/>
  <c r="L36" i="4"/>
  <c r="L32" i="4"/>
  <c r="L28" i="4"/>
  <c r="L24" i="4"/>
  <c r="L20" i="4"/>
  <c r="L16" i="4"/>
  <c r="L12" i="4"/>
  <c r="L8" i="4"/>
  <c r="L4" i="4"/>
  <c r="M104" i="4"/>
  <c r="M100" i="4"/>
  <c r="M96" i="4"/>
  <c r="M92" i="4"/>
  <c r="M88" i="4"/>
  <c r="M84" i="4"/>
  <c r="M80" i="4"/>
  <c r="M76" i="4"/>
  <c r="M72" i="4"/>
  <c r="M68" i="4"/>
  <c r="L63" i="4"/>
  <c r="L59" i="4"/>
  <c r="L55" i="4"/>
  <c r="L51" i="4"/>
  <c r="L47" i="4"/>
  <c r="L43" i="4"/>
  <c r="L39" i="4"/>
  <c r="L35" i="4"/>
  <c r="L31" i="4"/>
  <c r="L27" i="4"/>
  <c r="L23" i="4"/>
  <c r="L19" i="4"/>
  <c r="L15" i="4"/>
  <c r="L11" i="4"/>
  <c r="L7" i="4"/>
  <c r="L3" i="4"/>
  <c r="M95" i="4"/>
  <c r="M91" i="4"/>
  <c r="M87" i="4"/>
  <c r="M83" i="4"/>
  <c r="M79" i="4"/>
  <c r="M75" i="4"/>
  <c r="M71" i="4"/>
  <c r="M67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audrinayoo</author>
  </authors>
  <commentList>
    <comment ref="G16" authorId="0" shapeId="0" xr:uid="{8405C626-F779-4615-B24F-23EC09282EDF}">
      <text>
        <r>
          <rPr>
            <b/>
            <sz val="9"/>
            <color indexed="81"/>
            <rFont val="Tahoma"/>
            <family val="2"/>
          </rPr>
          <t>audrinayoo:</t>
        </r>
        <r>
          <rPr>
            <sz val="9"/>
            <color indexed="81"/>
            <rFont val="Tahoma"/>
            <family val="2"/>
          </rPr>
          <t xml:space="preserve">
RC Woven Roving E-800 GSM (40Kg) 1000mm</t>
        </r>
      </text>
    </comment>
    <comment ref="G26" authorId="0" shapeId="0" xr:uid="{464789D0-FE65-4293-B909-C531159D7BD2}">
      <text>
        <r>
          <rPr>
            <b/>
            <sz val="9"/>
            <color indexed="81"/>
            <rFont val="Tahoma"/>
            <family val="2"/>
          </rPr>
          <t>audrinayoo:</t>
        </r>
        <r>
          <rPr>
            <sz val="9"/>
            <color indexed="81"/>
            <rFont val="Tahoma"/>
            <family val="2"/>
          </rPr>
          <t xml:space="preserve">
RC Woven Roving E-800 GSM (40Kg) 1000mm</t>
        </r>
      </text>
    </comment>
    <comment ref="G71" authorId="0" shapeId="0" xr:uid="{25909366-5D62-4FF1-BD1C-7DD3E2A31FA8}">
      <text>
        <r>
          <rPr>
            <b/>
            <sz val="9"/>
            <color indexed="81"/>
            <rFont val="Tahoma"/>
            <family val="2"/>
          </rPr>
          <t>audrinayoo:</t>
        </r>
        <r>
          <rPr>
            <sz val="9"/>
            <color indexed="81"/>
            <rFont val="Tahoma"/>
            <family val="2"/>
          </rPr>
          <t xml:space="preserve">
RC Woven Roving E-800 GSM (40Kg) 1000mm</t>
        </r>
      </text>
    </comment>
    <comment ref="G117" authorId="0" shapeId="0" xr:uid="{950433C8-07CF-4C6C-A3FD-2227E5E87B04}">
      <text>
        <r>
          <rPr>
            <b/>
            <sz val="9"/>
            <color indexed="81"/>
            <rFont val="Tahoma"/>
            <family val="2"/>
          </rPr>
          <t>audrinayoo:</t>
        </r>
        <r>
          <rPr>
            <sz val="9"/>
            <color indexed="81"/>
            <rFont val="Tahoma"/>
            <family val="2"/>
          </rPr>
          <t xml:space="preserve">
RC Woven Roving E-800 GSM (40Kg) 1000mm</t>
        </r>
      </text>
    </comment>
    <comment ref="G183" authorId="0" shapeId="0" xr:uid="{65F89F40-E8EA-4826-A8E1-7896EB9AFB64}">
      <text>
        <r>
          <rPr>
            <b/>
            <sz val="9"/>
            <color indexed="81"/>
            <rFont val="Tahoma"/>
            <family val="2"/>
          </rPr>
          <t>audrinayoo:</t>
        </r>
        <r>
          <rPr>
            <sz val="9"/>
            <color indexed="81"/>
            <rFont val="Tahoma"/>
            <family val="2"/>
          </rPr>
          <t xml:space="preserve">
RC Woven Roving E-800 GSM (40Kg) 1000mm</t>
        </r>
      </text>
    </comment>
    <comment ref="G187" authorId="0" shapeId="0" xr:uid="{9E7DD49E-950A-45A6-AE01-8980592F4804}">
      <text>
        <r>
          <rPr>
            <b/>
            <sz val="9"/>
            <color indexed="81"/>
            <rFont val="Tahoma"/>
            <family val="2"/>
          </rPr>
          <t>audrinayoo:</t>
        </r>
        <r>
          <rPr>
            <sz val="9"/>
            <color indexed="81"/>
            <rFont val="Tahoma"/>
            <family val="2"/>
          </rPr>
          <t xml:space="preserve">
RA Mepoke M (5kg)  1
</t>
        </r>
      </text>
    </comment>
  </commentList>
</comments>
</file>

<file path=xl/sharedStrings.xml><?xml version="1.0" encoding="utf-8"?>
<sst xmlns="http://schemas.openxmlformats.org/spreadsheetml/2006/main" count="3077" uniqueCount="383">
  <si>
    <t>Customer Code</t>
  </si>
  <si>
    <t>Customer Name</t>
  </si>
  <si>
    <t>Invoice No</t>
  </si>
  <si>
    <t>Invoice Date</t>
  </si>
  <si>
    <t>Payment Term</t>
  </si>
  <si>
    <t>Cash</t>
  </si>
  <si>
    <t>C00000001</t>
  </si>
  <si>
    <t>Kelnico Marketing</t>
  </si>
  <si>
    <t>Product</t>
  </si>
  <si>
    <t>RA Resin SHCP 268W (225kg)</t>
  </si>
  <si>
    <t>INV2020/00000002</t>
  </si>
  <si>
    <t>INV2020/00000003</t>
  </si>
  <si>
    <t>INV2020/00000004</t>
  </si>
  <si>
    <t>C00000002</t>
  </si>
  <si>
    <t>Sley</t>
  </si>
  <si>
    <t>RB Acetone (160Kg)</t>
  </si>
  <si>
    <t>RA Resin SHCP 268W (225Kg)</t>
  </si>
  <si>
    <t>RA Butanox M50 (5Kg)</t>
  </si>
  <si>
    <t>INV2020/00000005</t>
  </si>
  <si>
    <t>C00000003</t>
  </si>
  <si>
    <t>Pandian Art Gallery Manufacturing</t>
  </si>
  <si>
    <t>INV2020/00000006</t>
  </si>
  <si>
    <t>C00000004</t>
  </si>
  <si>
    <t>Siew Min Lorry Sdn Bhd</t>
  </si>
  <si>
    <t>RA Gelcoat GP-H (20Kg)</t>
  </si>
  <si>
    <t>Remark</t>
  </si>
  <si>
    <t>INV2020/00000007</t>
  </si>
  <si>
    <t>INV2020/00000008</t>
  </si>
  <si>
    <t>RA Silicone Rubber (25Kg)</t>
  </si>
  <si>
    <t>Delivered 22/7/20</t>
  </si>
  <si>
    <t>INV2020/00000009</t>
  </si>
  <si>
    <t>INV2020/00000010</t>
  </si>
  <si>
    <t>INV2020/00000011</t>
  </si>
  <si>
    <t>INV2020/00000012</t>
  </si>
  <si>
    <t>C00000005</t>
  </si>
  <si>
    <t>Artscene Creative</t>
  </si>
  <si>
    <t>INV2020/00000013</t>
  </si>
  <si>
    <t>INV2020/00000014</t>
  </si>
  <si>
    <t>INV2020/00000015</t>
  </si>
  <si>
    <t>RA Gelcoat GS-S ISO (20kg)</t>
  </si>
  <si>
    <t>INV2020/00000016</t>
  </si>
  <si>
    <t>INV2020/00000017</t>
  </si>
  <si>
    <t>C00000006</t>
  </si>
  <si>
    <t>Perniagaan Fibra Sahih</t>
  </si>
  <si>
    <t>RA Gelcoat GP-H (20kg)</t>
  </si>
  <si>
    <t>RA Gelcoat GS-H (20kg)</t>
  </si>
  <si>
    <t>RA Butanox M50 (5kg)</t>
  </si>
  <si>
    <t>Chin Fibreglass (M) Sdn Bhd</t>
  </si>
  <si>
    <t>C00000007</t>
  </si>
  <si>
    <t>INV2020/00000018</t>
  </si>
  <si>
    <t>T120</t>
  </si>
  <si>
    <t>T60</t>
  </si>
  <si>
    <t>INV2020/00000019</t>
  </si>
  <si>
    <t>C00000008</t>
  </si>
  <si>
    <t>Wonderland Design Productions Studio</t>
  </si>
  <si>
    <t>INV2020/00000020</t>
  </si>
  <si>
    <t>RA Talcum Powder (25Kg)</t>
  </si>
  <si>
    <t>INV2020/00000021</t>
  </si>
  <si>
    <t>INV2020/00000022</t>
  </si>
  <si>
    <t>RA Norsodyne 3338NW (220Kg)</t>
  </si>
  <si>
    <t>JMC Steel Engineering Sdn Bhd</t>
  </si>
  <si>
    <t>C00000009</t>
  </si>
  <si>
    <t>INV2020/00000023</t>
  </si>
  <si>
    <t>C00000010</t>
  </si>
  <si>
    <t>Yew Seng Gardening Supply Sdn Bhd</t>
  </si>
  <si>
    <t>RA CSM 450 GSM JUSHI 37kg 79m(L) X 1040mm(W)</t>
  </si>
  <si>
    <t>RA Talcum Powder (25kg)</t>
  </si>
  <si>
    <t>RA Bosny Wax (15kg)</t>
  </si>
  <si>
    <t>INV2020/00000024</t>
  </si>
  <si>
    <t>RA Resin 3317AW (220Kg)</t>
  </si>
  <si>
    <t>INV2020/00000025</t>
  </si>
  <si>
    <t>Qty</t>
  </si>
  <si>
    <t>T45</t>
  </si>
  <si>
    <t>Due 30/11/2020</t>
  </si>
  <si>
    <t>PD chq 16/8</t>
  </si>
  <si>
    <t>PD Chq 11/10, RM1,000/-</t>
  </si>
  <si>
    <t>Trsf 24/8</t>
  </si>
  <si>
    <t>Delived on 3/9/2020</t>
  </si>
  <si>
    <t>PD chq 13/9, RM1,700/- &amp; 20/9, RM1,706/-</t>
  </si>
  <si>
    <t>Trsf 29/5</t>
  </si>
  <si>
    <t>Trsf 24/6</t>
  </si>
  <si>
    <t>Trsf 28/7</t>
  </si>
  <si>
    <t>Trsf 23/8</t>
  </si>
  <si>
    <t>Chq 10/8</t>
  </si>
  <si>
    <t>Chq 19/8</t>
  </si>
  <si>
    <t>Chq 13/6</t>
  </si>
  <si>
    <t>Payment mode</t>
  </si>
  <si>
    <t>Trsf</t>
  </si>
  <si>
    <t>Chq</t>
  </si>
  <si>
    <t>PD Chq</t>
  </si>
  <si>
    <t>Pd Chq</t>
  </si>
  <si>
    <t>Term</t>
  </si>
  <si>
    <t>Remark2</t>
  </si>
  <si>
    <t>PD Chq 27/9, RM1,270.20</t>
  </si>
  <si>
    <t>PD Chq 27/9, RM1,270.20 &amp; 11/10, RM1,000.00</t>
  </si>
  <si>
    <t>INV2020/00000026</t>
  </si>
  <si>
    <t>Trsf 5/9/2020</t>
  </si>
  <si>
    <t>Trsf 7/9/2020</t>
  </si>
  <si>
    <t>Trsf 1/9/2020</t>
  </si>
  <si>
    <t>RA Nor 3338W (220Kg)</t>
  </si>
  <si>
    <t>RA CSM 450 GSM 54kg 64m(L) X 1860mm(W)</t>
  </si>
  <si>
    <t>RA CSM 300 GSM 54Kg 96m(L) X 1860mm(W)</t>
  </si>
  <si>
    <t>RA Accelerator (5kg)</t>
  </si>
  <si>
    <t>INV2020/00000027</t>
  </si>
  <si>
    <t>INV2020/00000028</t>
  </si>
  <si>
    <t>INV2020/00000029</t>
  </si>
  <si>
    <t>INV2020/00000030</t>
  </si>
  <si>
    <t>INV2020/00000031</t>
  </si>
  <si>
    <t>Trst 22/9/2020</t>
  </si>
  <si>
    <t>INV2020/00000032</t>
  </si>
  <si>
    <t>INV2020/00000033</t>
  </si>
  <si>
    <t>Trst 01/10/2020</t>
  </si>
  <si>
    <t>Due 30/9/2020, Trsf IBG 1/10/2020</t>
  </si>
  <si>
    <t>INV2020/00000034</t>
  </si>
  <si>
    <t>INV2020/00000035</t>
  </si>
  <si>
    <t>RA CSM 300 GSM TWL 30kg 64m(L) x 1040mm(W)</t>
  </si>
  <si>
    <t>INV2020/00000036</t>
  </si>
  <si>
    <t>PD Chq 14/11, RM2,713/-</t>
  </si>
  <si>
    <t>PD Chq 21/11, RM1,500/-</t>
  </si>
  <si>
    <t>PD Chq 29/11, RM1,500/-</t>
  </si>
  <si>
    <t>INV2020/00000037</t>
  </si>
  <si>
    <t>INV2020/00000038</t>
  </si>
  <si>
    <t>INV2020/00000039</t>
  </si>
  <si>
    <t>RA Mirror Glaze</t>
  </si>
  <si>
    <t>INV2020/00000040</t>
  </si>
  <si>
    <t>PD Chq 22/10, RM384/-</t>
  </si>
  <si>
    <t>INV2020/00000041</t>
  </si>
  <si>
    <t>INV2020/00000042</t>
  </si>
  <si>
    <t>RA Pigment Super White (25Kg)</t>
  </si>
  <si>
    <t>Brush 2 1/2" (12 pc)</t>
  </si>
  <si>
    <t>INV2020/00000043</t>
  </si>
  <si>
    <t>INV2020/00000044</t>
  </si>
  <si>
    <t>Chq 5/10 (Bank in 19/10/2020)</t>
  </si>
  <si>
    <t>Trsf 19/10/2020</t>
  </si>
  <si>
    <t>INV2020/00000045</t>
  </si>
  <si>
    <t>Grand Total</t>
  </si>
  <si>
    <t>Artscene Creative Total</t>
  </si>
  <si>
    <t>Chin Fibreglass (M) Sdn Bhd Total</t>
  </si>
  <si>
    <t>JMC Steel Engineering Sdn Bhd Total</t>
  </si>
  <si>
    <t>Kelnico Marketing Total</t>
  </si>
  <si>
    <t>Pandian Art Gallery Manufacturing Total</t>
  </si>
  <si>
    <t>Perniagaan Fibra Sahih Total</t>
  </si>
  <si>
    <t>Siew Min Lorry Sdn Bhd Total</t>
  </si>
  <si>
    <t>Sley Total</t>
  </si>
  <si>
    <t>Wonderland Design Productions Studio Total</t>
  </si>
  <si>
    <t>6 Total</t>
  </si>
  <si>
    <t>7 Total</t>
  </si>
  <si>
    <t>8 Total</t>
  </si>
  <si>
    <t>9 Total</t>
  </si>
  <si>
    <t>10 Total</t>
  </si>
  <si>
    <t xml:space="preserve">PD Chq 12/10, 19/10 &amp; 26/10 </t>
  </si>
  <si>
    <t>RM1,700/-, RM1,700/- &amp; RM1,709/-</t>
  </si>
  <si>
    <t>INV2020/00000046</t>
  </si>
  <si>
    <t>INV2020/00000047</t>
  </si>
  <si>
    <t>120</t>
  </si>
  <si>
    <t>Due date</t>
  </si>
  <si>
    <t>INV2020/00000048</t>
  </si>
  <si>
    <t>RA Pigment Black (5Kg)</t>
  </si>
  <si>
    <t>INV2020/00000049</t>
  </si>
  <si>
    <t>INV2020/00000050</t>
  </si>
  <si>
    <t>INV2020/00000051</t>
  </si>
  <si>
    <t>Chq CIMB 000050 21/10/2020</t>
  </si>
  <si>
    <t>Chq CIMB 000054 28/10/2019</t>
  </si>
  <si>
    <t>Chq CIMB 000056, 31/10/2020</t>
  </si>
  <si>
    <t>Trsf 9/11/2020</t>
  </si>
  <si>
    <t>11 Total</t>
  </si>
  <si>
    <t>Period (Due)</t>
  </si>
  <si>
    <t>Period (Sales)</t>
  </si>
  <si>
    <t>Chq 16/11/2020</t>
  </si>
  <si>
    <t>Chq 1/12/2020</t>
  </si>
  <si>
    <t>INV2020/00000052</t>
  </si>
  <si>
    <t>INV2020/00000053</t>
  </si>
  <si>
    <t>INV2020/00000054</t>
  </si>
  <si>
    <t>RA GP Resin (225Kg)</t>
  </si>
  <si>
    <t>Sum of Qty</t>
  </si>
  <si>
    <t>INV2020/00000055</t>
  </si>
  <si>
    <t>Trsf 20/11/2020</t>
  </si>
  <si>
    <t>INV2020/00000056</t>
  </si>
  <si>
    <t>JT Johan Sdn Bhd</t>
  </si>
  <si>
    <t>C00000011</t>
  </si>
  <si>
    <t>INV2020/00000057</t>
  </si>
  <si>
    <t>Alkaline resistance Chopped Strand 24MM (18Kgs)</t>
  </si>
  <si>
    <t>Transport charge</t>
  </si>
  <si>
    <t>RA Miracle Gloss Wax</t>
  </si>
  <si>
    <t>INV2020/00000058</t>
  </si>
  <si>
    <t>RA CSM 450 GSM TWL 30kg 64m(L) X 1040mm(W)</t>
  </si>
  <si>
    <t>INV2020/00000059</t>
  </si>
  <si>
    <t>INV2020/00000060</t>
  </si>
  <si>
    <t>INV2020/00000061</t>
  </si>
  <si>
    <t>INV2020/00000062</t>
  </si>
  <si>
    <t>JT Johan Sdn Bhd Total</t>
  </si>
  <si>
    <t>HLIB Chq No 008781, 28/11/20</t>
  </si>
  <si>
    <t>Due 28/2/2020</t>
  </si>
  <si>
    <t>Trsf 23/11/2020</t>
  </si>
  <si>
    <t>Chq CIMB 000058 10/11/20, Banked in 22/11/20</t>
  </si>
  <si>
    <t>Chq CIMB 000060 24/11/20, Banked in 30/11/20</t>
  </si>
  <si>
    <r>
      <t xml:space="preserve">PD chq 8/8, RM1,827.00 &amp; </t>
    </r>
    <r>
      <rPr>
        <b/>
        <sz val="12"/>
        <color rgb="FFFF0000"/>
        <rFont val="Calibri"/>
        <family val="2"/>
        <scheme val="minor"/>
      </rPr>
      <t>Cash RM0.50</t>
    </r>
  </si>
  <si>
    <t xml:space="preserve">Total Sales </t>
  </si>
  <si>
    <t>===&gt;</t>
  </si>
  <si>
    <t>As of to date  ===&gt;</t>
  </si>
  <si>
    <t>Collection</t>
  </si>
  <si>
    <t>Outstanding</t>
  </si>
  <si>
    <t>Sales Amount</t>
  </si>
  <si>
    <t>Sum of Sales Amount</t>
  </si>
  <si>
    <t>Sum of Outstanding</t>
  </si>
  <si>
    <t>INV2020/00000063</t>
  </si>
  <si>
    <t>RC Woven Roving E-800 40Kg 1000mm</t>
  </si>
  <si>
    <t>Customer Aging</t>
  </si>
  <si>
    <t>Customer Payment Term</t>
  </si>
  <si>
    <t>Yew Seng Gardening Supply Sdn Bhd Total</t>
  </si>
  <si>
    <t>Values</t>
  </si>
  <si>
    <t>Year (Due)</t>
  </si>
  <si>
    <t>Sum of Collection</t>
  </si>
  <si>
    <t>Sum of Sales Amount2</t>
  </si>
  <si>
    <t>INV2020/00000064</t>
  </si>
  <si>
    <t>INV2020/00000065</t>
  </si>
  <si>
    <t>INV2020/00000066</t>
  </si>
  <si>
    <t>Trsf 23/12/2020</t>
  </si>
  <si>
    <t>Bank in 16/12/2020</t>
  </si>
  <si>
    <t>Trsf 5/12/2020</t>
  </si>
  <si>
    <t>Trsf 18/12/2020</t>
  </si>
  <si>
    <t>INV2020/00000067</t>
  </si>
  <si>
    <t>INV2020/00000068</t>
  </si>
  <si>
    <t>RA Norsodyne 3338W (220Kg)</t>
  </si>
  <si>
    <t>RA CSM 450 30kg 79m(L) X 1040mm(W)</t>
  </si>
  <si>
    <t>PD Chq 13/2, 16/2, 20/2, 27/2 (RM1,500.00, RM1,608.00, RM1,500.00 &amp; RM1,500.00)</t>
  </si>
  <si>
    <t>PD Chq 10/1/21, RM2,008/-</t>
  </si>
  <si>
    <t>12 Total</t>
  </si>
  <si>
    <t>Month : As of December 2020</t>
  </si>
  <si>
    <t>Cash - Muhammad Syahin Bin</t>
  </si>
  <si>
    <t>Cash - Muhammad Syahin Bin Total</t>
  </si>
  <si>
    <t>Year (Sales)</t>
  </si>
  <si>
    <t>INV2020/00000069</t>
  </si>
  <si>
    <t>C00000013</t>
  </si>
  <si>
    <t>Cash - PMC</t>
  </si>
  <si>
    <t>RA Tooling Gelcoat RP92 (22Kg)</t>
  </si>
  <si>
    <t>Bank in 2-5/1/2021</t>
  </si>
  <si>
    <t>RA CSM 450 54kg 64m(L) X 1860mm(W)</t>
  </si>
  <si>
    <t>RA Vinlyeter Resin (200Kg)</t>
  </si>
  <si>
    <t xml:space="preserve">RA Mirror Glaze Mold Release </t>
  </si>
  <si>
    <t>RA Pigment H 2006 Dark Grey (5Kg)</t>
  </si>
  <si>
    <t>RA Deawa DW-5213</t>
  </si>
  <si>
    <t>RA Pigment H 7001 Bright Orange (5Kg)</t>
  </si>
  <si>
    <t>RA Steel Roller 3"</t>
  </si>
  <si>
    <t>RA Aerosil (Silica Fume) (10Kg)</t>
  </si>
  <si>
    <t>INV2020/00000070</t>
  </si>
  <si>
    <t>RA Styrene Monomer (6Kg)</t>
  </si>
  <si>
    <t>FOC</t>
  </si>
  <si>
    <t>INV2020/00000071</t>
  </si>
  <si>
    <t>RA Steel Roller 4"</t>
  </si>
  <si>
    <t>Bank in</t>
  </si>
  <si>
    <t>INV2020/00000072</t>
  </si>
  <si>
    <t>Cash 9/1/2021</t>
  </si>
  <si>
    <t>INV2020/00000073</t>
  </si>
  <si>
    <t>PD HLB 004649, 25/1/2021</t>
  </si>
  <si>
    <t>Trsf 20/1/2021</t>
  </si>
  <si>
    <t>Bank in 18-19/1/2021</t>
  </si>
  <si>
    <t>INV2020/00000074</t>
  </si>
  <si>
    <t>PD Chq 14/3, 21/3, 28/3, 31/3,  (RM1,500.00, RM1,500.00, RM1,500.00 &amp; RM1,387.00)</t>
  </si>
  <si>
    <t>INV2020/00000075</t>
  </si>
  <si>
    <t>INV2020/00000076</t>
  </si>
  <si>
    <t>1 Total</t>
  </si>
  <si>
    <t>Cash - PMC Total</t>
  </si>
  <si>
    <t>INV2020/00000077</t>
  </si>
  <si>
    <t>C00000014</t>
  </si>
  <si>
    <t>RC Woven Roving E-800 1000mm (40Kg)</t>
  </si>
  <si>
    <t>RA Pigment Super White (5Kg)</t>
  </si>
  <si>
    <t>INV2020/00000078</t>
  </si>
  <si>
    <t>INV2020/00000079</t>
  </si>
  <si>
    <t>IK Fibre Glass Enterprise</t>
  </si>
  <si>
    <t>IK Fibre Glass Enterprise Total</t>
  </si>
  <si>
    <t>Chq HL 009828, dd 6/2/21, Banked in 7/2/21</t>
  </si>
  <si>
    <t>INV2020/00000080</t>
  </si>
  <si>
    <t>INV2020/00000081</t>
  </si>
  <si>
    <t>Trsf 1/2/2021</t>
  </si>
  <si>
    <t>Cash 3/2/2021</t>
  </si>
  <si>
    <t>Chq CIMB 000070 2/2/21, Banked in 3/2/21</t>
  </si>
  <si>
    <t>Trsf 8/2/2021</t>
  </si>
  <si>
    <t>Trsf 9/2/2021</t>
  </si>
  <si>
    <t>2 Total</t>
  </si>
  <si>
    <t>INV2020/00000082</t>
  </si>
  <si>
    <t>INV2020/00000083</t>
  </si>
  <si>
    <t>INV2020/00000084</t>
  </si>
  <si>
    <t>PD HLB 5704, 22/2/2021</t>
  </si>
  <si>
    <t>RA Accelerator (4Kg)</t>
  </si>
  <si>
    <t>INV2020/00000085</t>
  </si>
  <si>
    <t>C00000015</t>
  </si>
  <si>
    <t>S&amp;J Business Solutions</t>
  </si>
  <si>
    <t>S&amp;J Business Solutions Total</t>
  </si>
  <si>
    <t>Trsf 27/2/2021</t>
  </si>
  <si>
    <t>Trsf 26/2/2021</t>
  </si>
  <si>
    <t>Inv C00000003 Cash RM0.50</t>
  </si>
  <si>
    <t>INV2020/00000086</t>
  </si>
  <si>
    <t>RA Nor 3338NW (220Kg)</t>
  </si>
  <si>
    <t>3 Total</t>
  </si>
  <si>
    <t>C00000016</t>
  </si>
  <si>
    <t>Win Fiber Sdn Bhd</t>
  </si>
  <si>
    <t>RA Resin 8201W (225Kg)</t>
  </si>
  <si>
    <t>Win Fiber Sdn Bhd Total</t>
  </si>
  <si>
    <t>RE Frekote 770NC (1 Gallon)</t>
  </si>
  <si>
    <t>RD Steel Roller 4"</t>
  </si>
  <si>
    <t>RD Steel Roller 3"</t>
  </si>
  <si>
    <t>RD Brush 1.1/2 (12 PC)</t>
  </si>
  <si>
    <t>RD Brush 3" (12 PC)</t>
  </si>
  <si>
    <t>RA Resin 3338AW (220Kg)</t>
  </si>
  <si>
    <t>Trsf 11/3/3021</t>
  </si>
  <si>
    <t>Trsf 19/3/2021</t>
  </si>
  <si>
    <t>Trsf 10/3/2021</t>
  </si>
  <si>
    <t>RA Resin 9539NW (225Kg)</t>
  </si>
  <si>
    <t>HL005820, 200321 (clear on 30/3/2021)</t>
  </si>
  <si>
    <t>RA Resin 3338AW (220kg)</t>
  </si>
  <si>
    <t>RA Aerosil (10kg)</t>
  </si>
  <si>
    <t>RD Paint Brush 3"(12Pc/Ctr)</t>
  </si>
  <si>
    <t>RA Gelcoat GS-S ISO (20Kg)</t>
  </si>
  <si>
    <t>Amount</t>
  </si>
  <si>
    <t>Date</t>
  </si>
  <si>
    <t>4 Total</t>
  </si>
  <si>
    <t>Total</t>
  </si>
  <si>
    <t>Trsf 13/4/2021</t>
  </si>
  <si>
    <t>INV2019/00000001</t>
  </si>
  <si>
    <t>Trsf 20/04/21</t>
  </si>
  <si>
    <t>Bank in Cash 18/4/2021</t>
  </si>
  <si>
    <t>Trsf 9/4/21</t>
  </si>
  <si>
    <t>INV00000087</t>
  </si>
  <si>
    <t>INV00000088</t>
  </si>
  <si>
    <t>INV00000089</t>
  </si>
  <si>
    <t>INV00000090</t>
  </si>
  <si>
    <t>INV00000091</t>
  </si>
  <si>
    <t>INV00000092</t>
  </si>
  <si>
    <t>INV00000093</t>
  </si>
  <si>
    <t>INV00000094</t>
  </si>
  <si>
    <t>INV00000095</t>
  </si>
  <si>
    <t>INV00000096</t>
  </si>
  <si>
    <t>INV00000097</t>
  </si>
  <si>
    <t>INV00000098</t>
  </si>
  <si>
    <t>INV00000099</t>
  </si>
  <si>
    <t>INV00000100</t>
  </si>
  <si>
    <t>INV00000101</t>
  </si>
  <si>
    <t>5 Total</t>
  </si>
  <si>
    <t>INV00000102</t>
  </si>
  <si>
    <t>RH Bosny Wax (15kg)</t>
  </si>
  <si>
    <t>INV00000095&amp;6</t>
  </si>
  <si>
    <t>INV2020/00000062&amp;3</t>
  </si>
  <si>
    <t>RF Nor 3338NW (220Kg)</t>
  </si>
  <si>
    <t>RG CSM 450 GSM 54kg 64m(L) X 1860mm(W)</t>
  </si>
  <si>
    <t>INV00000103</t>
  </si>
  <si>
    <t>INV00000104</t>
  </si>
  <si>
    <t>Mould Released</t>
  </si>
  <si>
    <t>INV00000105</t>
  </si>
  <si>
    <t>INV00000106</t>
  </si>
  <si>
    <t>INV00000107</t>
  </si>
  <si>
    <t>Trsf 21/5/2021</t>
  </si>
  <si>
    <t>Trsf 8/5/2021</t>
  </si>
  <si>
    <t>Chq CIMB 000077 8/5/21, Banked in 17/5/21</t>
  </si>
  <si>
    <t>Chq CIMB 000079 18/5/21, Banked in 20/5/21</t>
  </si>
  <si>
    <t>Trsf 21 &amp; 22/5/2021</t>
  </si>
  <si>
    <t>13, 23, 27/6 &amp; 11/7 - RHB 001402, 4, 5 &amp; 6 (1,350.00, 3X1,700.00)</t>
  </si>
  <si>
    <t>Chq dd 9, 16, 23/5 - RHB 001310, 1, 2 &amp; 3 (1,700.00 X3), Banked in 10, 17 &amp; 24/5</t>
  </si>
  <si>
    <t>Chq dd 11/6 - RHB 001313 (RM1,521.00)</t>
  </si>
  <si>
    <t>2019 Total</t>
  </si>
  <si>
    <t>2020 Total</t>
  </si>
  <si>
    <t>2021 Total</t>
  </si>
  <si>
    <t>INV00000105 &amp; 7</t>
  </si>
  <si>
    <t>19 &amp; 25/5/2021</t>
  </si>
  <si>
    <t>Chq in hand pending for clearing in Jun'21</t>
  </si>
  <si>
    <t>Chq in hand pending for clearing in Jul'21</t>
  </si>
  <si>
    <t>Bank in Cash 27/5/2021</t>
  </si>
  <si>
    <t>INV00000108</t>
  </si>
  <si>
    <t>INV00000109</t>
  </si>
  <si>
    <t>INV00000110</t>
  </si>
  <si>
    <t>INV00000111</t>
  </si>
  <si>
    <t>RA CSM 300 GSM 54kg 64m(L) X 1860mm(W)</t>
  </si>
  <si>
    <t>RA CSM 450 TWL 60kg 64m(L) X 2080mm(W)</t>
  </si>
  <si>
    <t>INV00000108 &amp; 11</t>
  </si>
  <si>
    <t>INV00000109 &amp; 10</t>
  </si>
  <si>
    <t>Refer Cash Book 30/6 - Total collection = "C"</t>
  </si>
  <si>
    <t>Pendian, Sri requst to hold chqs untill further notice - WhatsApp called on 140621, 13.23pm</t>
  </si>
  <si>
    <t>MBB 26/7/2021</t>
  </si>
  <si>
    <t>MBB 26/7/2022</t>
  </si>
  <si>
    <t>MBB 26/7/2023</t>
  </si>
  <si>
    <t>MBB 26/7/2024</t>
  </si>
  <si>
    <t>MBB 17/8/2021</t>
  </si>
  <si>
    <t>Dep-Loc cheq 2/8/2021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</si>
</sst>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#,##0.00_ ;[Red]\-#,##0.00\ "/>
    <numFmt numFmtId="165" formatCode="#,##0.00_ ;\-#,##0.00\ 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sz val="11"/>
      <color theme="1"/>
      <name val="Calibri"/>
      <family val="2"/>
    </font>
    <font>
      <sz val="12"/>
      <color theme="1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4BEB3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66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6">
    <xf numFmtId="0" fontId="0" fillId="0" borderId="0" xfId="0"/>
    <xf numFmtId="0" fontId="3" fillId="0" borderId="0" xfId="0" applyFont="1"/>
    <xf numFmtId="14" fontId="3" fillId="0" borderId="0" xfId="0" applyNumberFormat="1" applyFont="1" applyAlignment="1">
      <alignment horizontal="left"/>
    </xf>
    <xf numFmtId="0" fontId="3" fillId="0" borderId="0" xfId="0" applyFont="1" applyAlignment="1">
      <alignment horizontal="center" wrapText="1"/>
    </xf>
    <xf numFmtId="1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43" fontId="3" fillId="0" borderId="0" xfId="1" applyFont="1" applyAlignment="1">
      <alignment horizontal="right"/>
    </xf>
    <xf numFmtId="43" fontId="3" fillId="0" borderId="0" xfId="0" applyNumberFormat="1" applyFont="1"/>
    <xf numFmtId="16" fontId="3" fillId="0" borderId="0" xfId="0" applyNumberFormat="1" applyFont="1"/>
    <xf numFmtId="0" fontId="3" fillId="3" borderId="0" xfId="0" applyFont="1" applyFill="1"/>
    <xf numFmtId="0" fontId="3" fillId="2" borderId="0" xfId="0" applyFont="1" applyFill="1"/>
    <xf numFmtId="0" fontId="3" fillId="0" borderId="0" xfId="0" applyFont="1" applyFill="1"/>
    <xf numFmtId="0" fontId="3" fillId="0" borderId="0" xfId="0" applyFont="1" applyAlignment="1">
      <alignment horizontal="left"/>
    </xf>
    <xf numFmtId="0" fontId="3" fillId="0" borderId="0" xfId="0" applyFont="1" applyBorder="1" applyAlignment="1"/>
    <xf numFmtId="14" fontId="3" fillId="0" borderId="0" xfId="0" applyNumberFormat="1" applyFont="1" applyBorder="1" applyAlignment="1">
      <alignment horizontal="left"/>
    </xf>
    <xf numFmtId="43" fontId="3" fillId="0" borderId="0" xfId="1" applyFont="1" applyFill="1" applyAlignment="1">
      <alignment horizontal="right"/>
    </xf>
    <xf numFmtId="0" fontId="3" fillId="0" borderId="0" xfId="0" applyFont="1" applyBorder="1" applyAlignment="1">
      <alignment horizontal="center"/>
    </xf>
    <xf numFmtId="0" fontId="3" fillId="4" borderId="0" xfId="0" applyFont="1" applyFill="1"/>
    <xf numFmtId="0" fontId="3" fillId="0" borderId="0" xfId="0" applyNumberFormat="1" applyFont="1" applyAlignment="1">
      <alignment horizontal="center" wrapText="1"/>
    </xf>
    <xf numFmtId="0" fontId="3" fillId="0" borderId="0" xfId="0" applyNumberFormat="1" applyFont="1" applyAlignment="1">
      <alignment horizontal="center"/>
    </xf>
    <xf numFmtId="0" fontId="0" fillId="0" borderId="0" xfId="0" pivotButton="1"/>
    <xf numFmtId="0" fontId="3" fillId="5" borderId="0" xfId="0" applyFont="1" applyFill="1"/>
    <xf numFmtId="43" fontId="0" fillId="0" borderId="0" xfId="1" applyFont="1"/>
    <xf numFmtId="0" fontId="0" fillId="4" borderId="0" xfId="0" applyFill="1"/>
    <xf numFmtId="4" fontId="0" fillId="0" borderId="0" xfId="0" applyNumberFormat="1"/>
    <xf numFmtId="4" fontId="0" fillId="4" borderId="0" xfId="0" applyNumberFormat="1" applyFill="1"/>
    <xf numFmtId="0" fontId="3" fillId="7" borderId="0" xfId="0" applyFont="1" applyFill="1"/>
    <xf numFmtId="14" fontId="3" fillId="7" borderId="0" xfId="0" applyNumberFormat="1" applyFont="1" applyFill="1"/>
    <xf numFmtId="43" fontId="0" fillId="4" borderId="0" xfId="1" applyFont="1" applyFill="1" applyBorder="1"/>
    <xf numFmtId="43" fontId="0" fillId="4" borderId="0" xfId="1" applyFont="1" applyFill="1"/>
    <xf numFmtId="0" fontId="0" fillId="0" borderId="0" xfId="0" applyNumberFormat="1"/>
    <xf numFmtId="43" fontId="3" fillId="0" borderId="0" xfId="1" applyFont="1" applyBorder="1"/>
    <xf numFmtId="0" fontId="0" fillId="0" borderId="0" xfId="0" applyAlignment="1">
      <alignment wrapText="1"/>
    </xf>
    <xf numFmtId="0" fontId="0" fillId="0" borderId="0" xfId="0" pivotButton="1" applyAlignment="1">
      <alignment wrapText="1"/>
    </xf>
    <xf numFmtId="43" fontId="3" fillId="0" borderId="0" xfId="1" quotePrefix="1" applyFont="1" applyAlignment="1">
      <alignment horizontal="center"/>
    </xf>
    <xf numFmtId="43" fontId="3" fillId="0" borderId="0" xfId="1" applyFont="1" applyAlignment="1">
      <alignment horizontal="center"/>
    </xf>
    <xf numFmtId="43" fontId="3" fillId="0" borderId="1" xfId="1" applyFont="1" applyBorder="1" applyAlignment="1">
      <alignment horizontal="right"/>
    </xf>
    <xf numFmtId="43" fontId="3" fillId="9" borderId="0" xfId="1" applyFont="1" applyFill="1" applyAlignment="1">
      <alignment horizontal="right"/>
    </xf>
    <xf numFmtId="43" fontId="3" fillId="9" borderId="0" xfId="1" applyFont="1" applyFill="1" applyAlignment="1">
      <alignment horizontal="center"/>
    </xf>
    <xf numFmtId="43" fontId="3" fillId="8" borderId="0" xfId="1" applyFont="1" applyFill="1" applyAlignment="1">
      <alignment horizontal="right"/>
    </xf>
    <xf numFmtId="43" fontId="3" fillId="8" borderId="0" xfId="1" applyFont="1" applyFill="1" applyAlignment="1">
      <alignment horizontal="center"/>
    </xf>
    <xf numFmtId="43" fontId="3" fillId="2" borderId="0" xfId="1" applyFont="1" applyFill="1" applyAlignment="1">
      <alignment horizontal="right"/>
    </xf>
    <xf numFmtId="43" fontId="3" fillId="2" borderId="0" xfId="1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0" fillId="0" borderId="0" xfId="0" applyFill="1" applyBorder="1"/>
    <xf numFmtId="4" fontId="0" fillId="0" borderId="0" xfId="0" applyNumberFormat="1" applyFill="1" applyBorder="1"/>
    <xf numFmtId="0" fontId="0" fillId="10" borderId="0" xfId="0" applyFill="1"/>
    <xf numFmtId="4" fontId="0" fillId="10" borderId="0" xfId="0" applyNumberFormat="1" applyFill="1"/>
    <xf numFmtId="164" fontId="0" fillId="0" borderId="0" xfId="0" applyNumberFormat="1"/>
    <xf numFmtId="164" fontId="0" fillId="4" borderId="0" xfId="0" applyNumberFormat="1" applyFill="1"/>
    <xf numFmtId="0" fontId="3" fillId="0" borderId="0" xfId="0" applyFont="1" applyFill="1" applyAlignment="1">
      <alignment wrapText="1"/>
    </xf>
    <xf numFmtId="0" fontId="8" fillId="0" borderId="0" xfId="0" applyFont="1"/>
    <xf numFmtId="165" fontId="8" fillId="0" borderId="0" xfId="1" applyNumberFormat="1" applyFont="1" applyBorder="1"/>
    <xf numFmtId="164" fontId="8" fillId="0" borderId="0" xfId="1" applyNumberFormat="1" applyFont="1" applyAlignment="1">
      <alignment horizontal="right"/>
    </xf>
    <xf numFmtId="165" fontId="8" fillId="0" borderId="0" xfId="1" applyNumberFormat="1" applyFont="1" applyBorder="1" applyAlignment="1">
      <alignment horizontal="center"/>
    </xf>
    <xf numFmtId="0" fontId="8" fillId="0" borderId="0" xfId="0" applyFont="1" applyAlignment="1">
      <alignment horizontal="left"/>
    </xf>
    <xf numFmtId="43" fontId="3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43" fontId="0" fillId="0" borderId="0" xfId="1" applyFont="1" applyFill="1"/>
    <xf numFmtId="14" fontId="3" fillId="0" borderId="0" xfId="0" applyNumberFormat="1" applyFont="1" applyBorder="1"/>
    <xf numFmtId="0" fontId="3" fillId="0" borderId="0" xfId="0" applyFont="1" applyBorder="1"/>
    <xf numFmtId="43" fontId="3" fillId="0" borderId="0" xfId="1" applyFont="1" applyBorder="1" applyAlignment="1">
      <alignment horizontal="right"/>
    </xf>
    <xf numFmtId="43" fontId="0" fillId="0" borderId="0" xfId="1" applyFont="1" applyFill="1" applyBorder="1"/>
    <xf numFmtId="43" fontId="5" fillId="0" borderId="0" xfId="1" applyFont="1" applyAlignment="1">
      <alignment horizontal="right"/>
    </xf>
    <xf numFmtId="43" fontId="3" fillId="0" borderId="0" xfId="1" applyFont="1" applyAlignment="1">
      <alignment horizontal="left"/>
    </xf>
    <xf numFmtId="14" fontId="0" fillId="0" borderId="0" xfId="0" applyNumberFormat="1" applyAlignment="1">
      <alignment wrapText="1"/>
    </xf>
    <xf numFmtId="43" fontId="5" fillId="0" borderId="0" xfId="1" applyFont="1" applyFill="1" applyAlignment="1">
      <alignment horizontal="left"/>
    </xf>
    <xf numFmtId="43" fontId="3" fillId="0" borderId="0" xfId="1" applyFont="1"/>
    <xf numFmtId="43" fontId="3" fillId="0" borderId="0" xfId="1" applyFont="1" applyFill="1"/>
    <xf numFmtId="43" fontId="3" fillId="0" borderId="0" xfId="1" applyFont="1" applyFill="1" applyAlignment="1">
      <alignment horizontal="center"/>
    </xf>
    <xf numFmtId="43" fontId="5" fillId="0" borderId="0" xfId="1" applyFont="1"/>
    <xf numFmtId="43" fontId="9" fillId="8" borderId="0" xfId="1" applyFont="1" applyFill="1" applyAlignment="1">
      <alignment horizontal="left"/>
    </xf>
    <xf numFmtId="14" fontId="10" fillId="0" borderId="0" xfId="0" applyNumberFormat="1" applyFont="1" applyAlignment="1">
      <alignment horizontal="left"/>
    </xf>
    <xf numFmtId="0" fontId="11" fillId="0" borderId="0" xfId="0" applyFont="1"/>
    <xf numFmtId="14" fontId="11" fillId="0" borderId="2" xfId="0" applyNumberFormat="1" applyFont="1" applyBorder="1"/>
    <xf numFmtId="14" fontId="11" fillId="0" borderId="0" xfId="0" applyNumberFormat="1" applyFont="1"/>
    <xf numFmtId="14" fontId="11" fillId="0" borderId="0" xfId="0" applyNumberFormat="1" applyFont="1" applyAlignment="1">
      <alignment horizontal="left"/>
    </xf>
    <xf numFmtId="0" fontId="10" fillId="0" borderId="0" xfId="0" applyFont="1"/>
    <xf numFmtId="0" fontId="0" fillId="0" borderId="0" xfId="0" applyFont="1"/>
    <xf numFmtId="0" fontId="0" fillId="0" borderId="0" xfId="0" applyFont="1" applyFill="1"/>
    <xf numFmtId="0" fontId="0" fillId="0" borderId="0" xfId="0" applyFont="1" applyFill="1" applyBorder="1"/>
    <xf numFmtId="14" fontId="0" fillId="0" borderId="0" xfId="0" applyNumberFormat="1"/>
    <xf numFmtId="43" fontId="0" fillId="4" borderId="0" xfId="0" applyNumberFormat="1" applyFont="1" applyFill="1" applyBorder="1"/>
    <xf numFmtId="43" fontId="0" fillId="4" borderId="0" xfId="0" applyNumberFormat="1" applyFont="1" applyFill="1"/>
    <xf numFmtId="0" fontId="0" fillId="8" borderId="0" xfId="0" applyFont="1" applyFill="1"/>
    <xf numFmtId="43" fontId="0" fillId="8" borderId="0" xfId="0" applyNumberFormat="1" applyFont="1" applyFill="1"/>
    <xf numFmtId="0" fontId="0" fillId="8" borderId="0" xfId="0" applyFill="1"/>
    <xf numFmtId="0" fontId="0" fillId="0" borderId="0" xfId="0" applyFill="1"/>
    <xf numFmtId="43" fontId="0" fillId="8" borderId="0" xfId="1" applyFont="1" applyFill="1"/>
    <xf numFmtId="14" fontId="0" fillId="0" borderId="0" xfId="0" applyNumberFormat="1" applyFill="1"/>
    <xf numFmtId="43" fontId="0" fillId="0" borderId="0" xfId="0" applyNumberFormat="1" applyFont="1" applyFill="1"/>
    <xf numFmtId="0" fontId="4" fillId="6" borderId="3" xfId="0" applyFont="1" applyFill="1" applyBorder="1" applyAlignment="1">
      <alignment horizontal="left"/>
    </xf>
    <xf numFmtId="0" fontId="4" fillId="6" borderId="4" xfId="0" applyFont="1" applyFill="1" applyBorder="1" applyAlignment="1">
      <alignment horizontal="center"/>
    </xf>
    <xf numFmtId="0" fontId="4" fillId="6" borderId="4" xfId="0" applyFont="1" applyFill="1" applyBorder="1"/>
    <xf numFmtId="43" fontId="0" fillId="11" borderId="5" xfId="1" applyFont="1" applyFill="1" applyBorder="1" applyAlignment="1">
      <alignment horizontal="center"/>
    </xf>
    <xf numFmtId="0" fontId="4" fillId="6" borderId="4" xfId="0" applyFont="1" applyFill="1" applyBorder="1" applyAlignment="1">
      <alignment horizontal="left"/>
    </xf>
    <xf numFmtId="43" fontId="0" fillId="11" borderId="4" xfId="1" applyFont="1" applyFill="1" applyBorder="1" applyAlignment="1">
      <alignment horizontal="center"/>
    </xf>
    <xf numFmtId="14" fontId="11" fillId="0" borderId="0" xfId="0" applyNumberFormat="1" applyFont="1" applyBorder="1"/>
    <xf numFmtId="43" fontId="11" fillId="0" borderId="0" xfId="1" applyFont="1" applyBorder="1"/>
    <xf numFmtId="14" fontId="1" fillId="0" borderId="0" xfId="0" applyNumberFormat="1" applyFont="1" applyAlignment="1">
      <alignment horizontal="left"/>
    </xf>
    <xf numFmtId="0" fontId="1" fillId="0" borderId="0" xfId="0" applyFont="1"/>
    <xf numFmtId="14" fontId="10" fillId="0" borderId="0" xfId="0" applyNumberFormat="1" applyFont="1" applyBorder="1" applyAlignment="1">
      <alignment horizontal="left"/>
    </xf>
    <xf numFmtId="14" fontId="0" fillId="0" borderId="0" xfId="0" applyNumberFormat="1" applyAlignment="1">
      <alignment horizontal="left"/>
    </xf>
    <xf numFmtId="14" fontId="0" fillId="0" borderId="0" xfId="0" quotePrefix="1" applyNumberFormat="1" applyAlignment="1">
      <alignment horizontal="left"/>
    </xf>
    <xf numFmtId="0" fontId="3" fillId="8" borderId="0" xfId="0" applyFont="1" applyFill="1"/>
  </cellXfs>
  <cellStyles count="2">
    <cellStyle name="Comma" xfId="1" builtinId="3"/>
    <cellStyle name="Normal" xfId="0" builtinId="0"/>
  </cellStyles>
  <dxfs count="16">
    <dxf>
      <alignment wrapText="1"/>
    </dxf>
    <dxf>
      <alignment wrapText="1"/>
    </dxf>
    <dxf>
      <numFmt numFmtId="164" formatCode="#,##0.00_ ;[Red]\-#,##0.00\ "/>
    </dxf>
    <dxf>
      <numFmt numFmtId="4" formatCode="#,##0.00"/>
    </dxf>
    <dxf>
      <numFmt numFmtId="4" formatCode="#,##0.00"/>
    </dxf>
    <dxf>
      <fill>
        <patternFill patternType="solid">
          <bgColor rgb="FFCCFFCC"/>
        </patternFill>
      </fill>
    </dxf>
    <dxf>
      <alignment wrapText="1"/>
    </dxf>
    <dxf>
      <numFmt numFmtId="4" formatCode="#,##0.00"/>
    </dxf>
    <dxf>
      <fill>
        <patternFill>
          <bgColor rgb="FFCCFFCC"/>
        </patternFill>
      </fill>
    </dxf>
    <dxf>
      <fill>
        <patternFill patternType="solid">
          <bgColor rgb="FF4BEB35"/>
        </patternFill>
      </fill>
    </dxf>
    <dxf>
      <fill>
        <patternFill patternType="solid">
          <bgColor rgb="FFCCFFCC"/>
        </patternFill>
      </fill>
    </dxf>
    <dxf>
      <numFmt numFmtId="4" formatCode="#,##0.00"/>
    </dxf>
    <dxf>
      <numFmt numFmtId="4" formatCode="#,##0.00"/>
    </dxf>
    <dxf>
      <numFmt numFmtId="4" formatCode="#,##0.00"/>
    </dxf>
    <dxf>
      <fill>
        <patternFill patternType="solid">
          <bgColor rgb="FF99FF99"/>
        </patternFill>
      </fill>
    </dxf>
    <dxf>
      <fill>
        <patternFill patternType="solid">
          <bgColor rgb="FF99FF99"/>
        </patternFill>
      </fill>
    </dxf>
  </dxfs>
  <tableStyles count="0" defaultTableStyle="TableStyleMedium2" defaultPivotStyle="PivotStyleLight16"/>
  <colors>
    <mruColors>
      <color rgb="FF66FF66"/>
      <color rgb="FFCCFFCC"/>
      <color rgb="FF99FF99"/>
      <color rgb="FFFF99FF"/>
      <color rgb="FFFFCCFF"/>
      <color rgb="FFFFFF00"/>
      <color rgb="FF4BEB35"/>
      <color rgb="FFFFFF99"/>
      <color rgb="FFFFFF66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drinayoo" refreshedDate="44383.724008333331" createdVersion="7" refreshedVersion="7" minRefreshableVersion="3" recordCount="291" xr:uid="{1AF358AF-4B2B-4B3B-95D0-4132C6FB8035}">
  <cacheSource type="worksheet">
    <worksheetSource ref="A1:T292" sheet="Raw Sales"/>
  </cacheSource>
  <cacheFields count="20">
    <cacheField name="Invoice Date" numFmtId="14">
      <sharedItems containsSemiMixedTypes="0" containsNonDate="0" containsDate="1" containsString="0" minDate="2019-12-23T00:00:00" maxDate="2021-06-02T00:00:00" count="85">
        <d v="2019-12-23T00:00:00"/>
        <d v="2020-06-02T00:00:00"/>
        <d v="2020-06-11T00:00:00"/>
        <d v="2020-06-17T00:00:00"/>
        <d v="2020-06-22T00:00:00"/>
        <d v="2020-07-01T00:00:00"/>
        <d v="2020-07-14T00:00:00"/>
        <d v="2020-07-15T00:00:00"/>
        <d v="2020-08-01T00:00:00"/>
        <d v="2020-08-08T00:00:00"/>
        <d v="2020-08-10T00:00:00"/>
        <d v="2020-08-12T00:00:00"/>
        <d v="2020-08-13T00:00:00"/>
        <d v="2020-08-19T00:00:00"/>
        <d v="2020-08-22T00:00:00"/>
        <d v="2020-08-24T00:00:00"/>
        <d v="2020-08-25T00:00:00"/>
        <d v="2020-08-27T00:00:00"/>
        <d v="2020-09-01T00:00:00"/>
        <d v="2020-09-02T00:00:00"/>
        <d v="2020-09-05T00:00:00"/>
        <d v="2020-09-17T00:00:00"/>
        <d v="2020-09-22T00:00:00"/>
        <d v="2020-09-23T00:00:00"/>
        <d v="2020-09-26T00:00:00"/>
        <d v="2020-10-05T00:00:00"/>
        <d v="2020-10-08T00:00:00"/>
        <d v="2020-10-12T00:00:00"/>
        <d v="2020-10-14T00:00:00"/>
        <d v="2020-10-19T00:00:00"/>
        <d v="2020-10-17T00:00:00"/>
        <d v="2020-10-21T00:00:00"/>
        <d v="2020-10-26T00:00:00"/>
        <d v="2020-10-31T00:00:00"/>
        <d v="2020-11-09T00:00:00"/>
        <d v="2020-11-10T00:00:00"/>
        <d v="2020-11-11T00:00:00"/>
        <d v="2020-11-18T00:00:00"/>
        <d v="2020-11-24T00:00:00"/>
        <d v="2020-11-20T00:00:00"/>
        <d v="2020-11-21T00:00:00"/>
        <d v="2020-11-23T00:00:00"/>
        <d v="2020-11-27T00:00:00"/>
        <d v="2020-11-28T00:00:00"/>
        <d v="2020-11-30T00:00:00"/>
        <d v="2020-12-05T00:00:00"/>
        <d v="2020-12-15T00:00:00"/>
        <d v="2020-12-26T00:00:00"/>
        <d v="2020-12-30T00:00:00"/>
        <d v="2020-12-31T00:00:00"/>
        <d v="2021-01-04T00:00:00"/>
        <d v="2021-01-11T00:00:00"/>
        <d v="2021-01-08T00:00:00"/>
        <d v="2021-01-09T00:00:00"/>
        <d v="2021-01-18T00:00:00"/>
        <d v="2021-01-27T00:00:00"/>
        <d v="2021-01-29T00:00:00"/>
        <d v="2021-02-03T00:00:00"/>
        <d v="2021-02-02T00:00:00"/>
        <d v="2021-02-06T00:00:00"/>
        <d v="2021-02-09T00:00:00"/>
        <d v="2021-02-17T00:00:00"/>
        <d v="2021-02-19T00:00:00"/>
        <d v="2021-02-24T00:00:00"/>
        <d v="2021-02-23T00:00:00"/>
        <d v="2021-02-26T00:00:00"/>
        <d v="2021-03-08T00:00:00"/>
        <d v="2021-03-10T00:00:00"/>
        <d v="2021-03-11T00:00:00"/>
        <d v="2021-03-23T00:00:00"/>
        <d v="2021-03-24T00:00:00"/>
        <d v="2021-03-25T00:00:00"/>
        <d v="2021-03-30T00:00:00"/>
        <d v="2021-04-01T00:00:00"/>
        <d v="2021-04-08T00:00:00"/>
        <d v="2021-04-09T00:00:00"/>
        <d v="2021-04-27T00:00:00"/>
        <d v="2021-04-29T00:00:00"/>
        <d v="2021-05-03T00:00:00"/>
        <d v="2021-05-06T00:00:00"/>
        <d v="2021-05-07T00:00:00"/>
        <d v="2021-05-19T00:00:00"/>
        <d v="2021-05-21T00:00:00"/>
        <d v="2021-05-25T00:00:00"/>
        <d v="2021-06-01T00:00:00"/>
      </sharedItems>
    </cacheField>
    <cacheField name="Period (Sales)" numFmtId="0">
      <sharedItems containsSemiMixedTypes="0" containsString="0" containsNumber="1" containsInteger="1" minValue="1" maxValue="12" count="12">
        <n v="12"/>
        <n v="6"/>
        <n v="7"/>
        <n v="8"/>
        <n v="9"/>
        <n v="10"/>
        <n v="11"/>
        <n v="1"/>
        <n v="2"/>
        <n v="3"/>
        <n v="4"/>
        <n v="5"/>
      </sharedItems>
    </cacheField>
    <cacheField name="Year (Sales)" numFmtId="0">
      <sharedItems containsSemiMixedTypes="0" containsString="0" containsNumber="1" containsInteger="1" minValue="2019" maxValue="2021" count="3">
        <n v="2019"/>
        <n v="2020"/>
        <n v="2021"/>
      </sharedItems>
    </cacheField>
    <cacheField name="Invoice No" numFmtId="0">
      <sharedItems count="111">
        <s v="INV2019/00000001"/>
        <s v="INV2020/00000002"/>
        <s v="INV2020/00000003"/>
        <s v="INV2020/00000004"/>
        <s v="INV2020/00000005"/>
        <s v="INV2020/00000006"/>
        <s v="INV2020/00000007"/>
        <s v="INV2020/00000008"/>
        <s v="INV2020/00000009"/>
        <s v="INV2020/00000010"/>
        <s v="INV2020/00000011"/>
        <s v="INV2020/00000012"/>
        <s v="INV2020/00000013"/>
        <s v="INV2020/00000014"/>
        <s v="INV2020/00000015"/>
        <s v="INV2020/00000016"/>
        <s v="INV2020/00000017"/>
        <s v="INV2020/00000018"/>
        <s v="INV2020/00000019"/>
        <s v="INV2020/00000020"/>
        <s v="INV2020/00000021"/>
        <s v="INV2020/00000022"/>
        <s v="INV2020/00000023"/>
        <s v="INV2020/00000024"/>
        <s v="INV2020/00000025"/>
        <s v="INV2020/00000026"/>
        <s v="INV2020/00000027"/>
        <s v="INV2020/00000028"/>
        <s v="INV2020/00000029"/>
        <s v="INV2020/00000030"/>
        <s v="INV2020/00000031"/>
        <s v="INV2020/00000032"/>
        <s v="INV2020/00000033"/>
        <s v="INV2020/00000034"/>
        <s v="INV2020/00000035"/>
        <s v="INV2020/00000036"/>
        <s v="INV2020/00000037"/>
        <s v="INV2020/00000038"/>
        <s v="INV2020/00000039"/>
        <s v="INV2020/00000040"/>
        <s v="INV2020/00000041"/>
        <s v="INV2020/00000042"/>
        <s v="INV2020/00000043"/>
        <s v="INV2020/00000044"/>
        <s v="INV2020/00000045"/>
        <s v="INV2020/00000046"/>
        <s v="INV2020/00000047"/>
        <s v="INV2020/00000048"/>
        <s v="INV2020/00000049"/>
        <s v="INV2020/00000050"/>
        <s v="INV2020/00000051"/>
        <s v="INV2020/00000052"/>
        <s v="INV2020/00000053"/>
        <s v="INV2020/00000054"/>
        <s v="INV2020/00000055"/>
        <s v="INV2020/00000056"/>
        <s v="INV2020/00000057"/>
        <s v="INV2020/00000058"/>
        <s v="INV2020/00000059"/>
        <s v="INV2020/00000060"/>
        <s v="INV2020/00000061"/>
        <s v="INV2020/00000062"/>
        <s v="INV2020/00000063"/>
        <s v="INV2020/00000064"/>
        <s v="INV2020/00000065"/>
        <s v="INV2020/00000066"/>
        <s v="INV2020/00000067"/>
        <s v="INV2020/00000068"/>
        <s v="INV2020/00000069"/>
        <s v="INV2020/00000070"/>
        <s v="INV2020/00000071"/>
        <s v="INV2020/00000072"/>
        <s v="INV2020/00000073"/>
        <s v="INV2020/00000074"/>
        <s v="INV2020/00000075"/>
        <s v="INV2020/00000076"/>
        <s v="INV2020/00000077"/>
        <s v="INV2020/00000078"/>
        <s v="INV2020/00000079"/>
        <s v="INV2020/00000080"/>
        <s v="INV2020/00000081"/>
        <s v="INV2020/00000082"/>
        <s v="INV2020/00000083"/>
        <s v="INV2020/00000084"/>
        <s v="INV2020/00000085"/>
        <s v="INV2020/00000086"/>
        <s v="INV00000087"/>
        <s v="INV00000088"/>
        <s v="INV00000090"/>
        <s v="INV00000091"/>
        <s v="INV00000092"/>
        <s v="INV00000093"/>
        <s v="INV00000094"/>
        <s v="INV00000095"/>
        <s v="INV00000096"/>
        <s v="INV00000097"/>
        <s v="INV00000098"/>
        <s v="INV00000099"/>
        <s v="INV00000100"/>
        <s v="INV00000102"/>
        <s v="INV00000101"/>
        <s v="INV00000103"/>
        <s v="INV00000104"/>
        <s v="INV00000105"/>
        <s v="INV00000106"/>
        <s v="INV00000089"/>
        <s v="INV00000107"/>
        <s v="INV00000108"/>
        <s v="INV00000109"/>
        <s v="INV00000110"/>
        <s v="INV00000111"/>
      </sharedItems>
    </cacheField>
    <cacheField name="Customer Code" numFmtId="0">
      <sharedItems/>
    </cacheField>
    <cacheField name="Customer Name" numFmtId="0">
      <sharedItems count="16">
        <s v="Kelnico Marketing"/>
        <s v="Sley"/>
        <s v="Pandian Art Gallery Manufacturing"/>
        <s v="Siew Min Lorry Sdn Bhd"/>
        <s v="Artscene Creative"/>
        <s v="Perniagaan Fibra Sahih"/>
        <s v="Chin Fibreglass (M) Sdn Bhd"/>
        <s v="Wonderland Design Productions Studio"/>
        <s v="JMC Steel Engineering Sdn Bhd"/>
        <s v="Yew Seng Gardening Supply Sdn Bhd"/>
        <s v="JT Johan Sdn Bhd"/>
        <s v="Cash - Muhammad Syahin Bin"/>
        <s v="Cash - PMC"/>
        <s v="IK Fibre Glass Enterprise"/>
        <s v="S&amp;J Business Solutions"/>
        <s v="Win Fiber Sdn Bhd"/>
      </sharedItems>
    </cacheField>
    <cacheField name="Product" numFmtId="0">
      <sharedItems count="60">
        <s v="RA Resin SHCP 268W (225kg)"/>
        <s v="RA CSM 450 GSM JUSHI 37kg 79m(L) X 1040mm(W)"/>
        <s v="RA Gelcoat GS-S ISO (20kg)"/>
        <s v="RB Acetone (160Kg)"/>
        <s v="RA Butanox M50 (5Kg)"/>
        <s v="RA Gelcoat GP-H (20Kg)"/>
        <s v="RA Silicone Rubber (25Kg)"/>
        <s v="RA Nor 3338W (220Kg)"/>
        <s v="RC Woven Roving E-800 40Kg 1000mm"/>
        <s v="RA CSM 300 GSM TWL 30kg 64m(L) x 1040mm(W)"/>
        <s v="RA CSM 450 GSM 54kg 64m(L) X 1860mm(W)"/>
        <s v="RA Gelcoat GS-H (20kg)"/>
        <s v="RA Talcum Powder (25Kg)"/>
        <s v="RA Norsodyne 3338NW (220Kg)"/>
        <s v="RA Bosny Wax (15kg)"/>
        <s v="RA Resin 3317AW (220Kg)"/>
        <s v="RA CSM 300 GSM 54Kg 96m(L) X 1860mm(W)"/>
        <s v="RA Accelerator (5kg)"/>
        <s v="RA Mirror Glaze"/>
        <s v="RA Pigment Super White (25Kg)"/>
        <s v="Brush 2 1/2&quot; (12 pc)"/>
        <s v="RA Pigment Black (5Kg)"/>
        <s v="RA GP Resin (225Kg)"/>
        <s v="Alkaline resistance Chopped Strand 24MM (18Kgs)"/>
        <s v="Transport charge"/>
        <s v="RA Miracle Gloss Wax"/>
        <s v="RA CSM 450 GSM TWL 30kg 64m(L) X 1040mm(W)"/>
        <s v="RA Norsodyne 3338W (220Kg)"/>
        <s v="RA CSM 450 30kg 79m(L) X 1040mm(W)"/>
        <s v="RA Tooling Gelcoat RP92 (22Kg)"/>
        <s v="RA CSM 450 54kg 64m(L) X 1860mm(W)"/>
        <s v="RA Vinlyeter Resin (200Kg)"/>
        <s v="RA Mirror Glaze Mold Release "/>
        <s v="RA Pigment H 2006 Dark Grey (5Kg)"/>
        <s v="RA Deawa DW-5213"/>
        <s v="RA Pigment H 7001 Bright Orange (5Kg)"/>
        <s v="RA Steel Roller 3&quot;"/>
        <s v="RA Aerosil (Silica Fume) (10Kg)"/>
        <s v="RA Accelerator (4Kg)"/>
        <s v="RA Styrene Monomer (6Kg)"/>
        <s v="RA Steel Roller 4&quot;"/>
        <s v="RC Woven Roving E-800 1000mm (40Kg)"/>
        <s v="RA Pigment Super White (5Kg)"/>
        <s v="RA Nor 3338NW (220Kg)"/>
        <s v="RA Resin 8201W (225Kg)"/>
        <s v="RA Resin 3338AW (220Kg)"/>
        <s v="RA Resin 9539NW (225Kg)"/>
        <s v="RA Aerosil (10kg)"/>
        <s v="RD Paint Brush 3&quot;(12Pc/Ctr)"/>
        <s v="RH Bosny Wax (15kg)"/>
        <s v="RF Nor 3338NW (220Kg)"/>
        <s v="RG CSM 450 GSM 54kg 64m(L) X 1860mm(W)"/>
        <s v="Mould Released"/>
        <s v="RE Frekote 770NC (1 Gallon)"/>
        <s v="RD Steel Roller 4&quot;"/>
        <s v="RD Steel Roller 3&quot;"/>
        <s v="RD Brush 1.1/2 (12 PC)"/>
        <s v="RD Brush 3&quot; (12 PC)"/>
        <s v="RA CSM 450 TWL 60kg 64m(L) X 2080mm(W)"/>
        <s v="RA CSM 300 GSM 54kg 64m(L) X 1860mm(W)"/>
      </sharedItems>
    </cacheField>
    <cacheField name="Qty" numFmtId="0">
      <sharedItems containsSemiMixedTypes="0" containsString="0" containsNumber="1" containsInteger="1" minValue="1" maxValue="10"/>
    </cacheField>
    <cacheField name="Payment Term" numFmtId="0">
      <sharedItems/>
    </cacheField>
    <cacheField name="Term" numFmtId="0">
      <sharedItems containsMixedTypes="1" containsNumber="1" containsInteger="1" minValue="0" maxValue="120" count="5">
        <n v="0"/>
        <n v="45"/>
        <s v="120"/>
        <n v="60"/>
        <n v="120"/>
      </sharedItems>
    </cacheField>
    <cacheField name="Due date" numFmtId="14">
      <sharedItems containsSemiMixedTypes="0" containsNonDate="0" containsDate="1" containsString="0" minDate="2019-12-23T00:00:00" maxDate="2021-09-30T00:00:00"/>
    </cacheField>
    <cacheField name="Period (Due)" numFmtId="0">
      <sharedItems containsSemiMixedTypes="0" containsString="0" containsNumber="1" containsInteger="1" minValue="1" maxValue="12" count="12">
        <n v="12"/>
        <n v="6"/>
        <n v="8"/>
        <n v="10"/>
        <n v="7"/>
        <n v="11"/>
        <n v="9"/>
        <n v="1"/>
        <n v="2"/>
        <n v="3"/>
        <n v="4"/>
        <n v="5"/>
      </sharedItems>
    </cacheField>
    <cacheField name="Year (Due)" numFmtId="0">
      <sharedItems containsSemiMixedTypes="0" containsString="0" containsNumber="1" containsInteger="1" minValue="2019" maxValue="2021" count="3">
        <n v="2019"/>
        <n v="2020"/>
        <n v="2021"/>
      </sharedItems>
    </cacheField>
    <cacheField name="Sales Amount" numFmtId="0">
      <sharedItems containsSemiMixedTypes="0" containsString="0" containsNumber="1" minValue="0" maxValue="8976"/>
    </cacheField>
    <cacheField name="Collection" numFmtId="0">
      <sharedItems containsString="0" containsBlank="1" containsNumber="1" minValue="-7700" maxValue="0"/>
    </cacheField>
    <cacheField name="Outstanding" numFmtId="0">
      <sharedItems containsString="0" containsBlank="1" containsNumber="1" minValue="0" maxValue="8976"/>
    </cacheField>
    <cacheField name="Total Sales " numFmtId="43">
      <sharedItems containsSemiMixedTypes="0" containsString="0" containsNumber="1" minValue="1530" maxValue="403992.74999999988"/>
    </cacheField>
    <cacheField name="Payment mode" numFmtId="0">
      <sharedItems/>
    </cacheField>
    <cacheField name="Remark" numFmtId="0">
      <sharedItems containsBlank="1"/>
    </cacheField>
    <cacheField name="Remark2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1">
  <r>
    <x v="0"/>
    <x v="0"/>
    <x v="0"/>
    <x v="0"/>
    <s v="C00000001"/>
    <x v="0"/>
    <x v="0"/>
    <n v="1"/>
    <s v="Cash"/>
    <x v="0"/>
    <d v="2019-12-23T00:00:00"/>
    <x v="0"/>
    <x v="0"/>
    <n v="1530"/>
    <n v="-1530"/>
    <n v="0"/>
    <n v="1530"/>
    <s v="Trsf"/>
    <s v="Trsf 29/5"/>
    <m/>
  </r>
  <r>
    <x v="0"/>
    <x v="0"/>
    <x v="0"/>
    <x v="0"/>
    <s v="C00000001"/>
    <x v="0"/>
    <x v="1"/>
    <n v="6"/>
    <s v="Cash"/>
    <x v="0"/>
    <d v="2019-12-23T00:00:00"/>
    <x v="0"/>
    <x v="0"/>
    <n v="1443"/>
    <n v="-1443"/>
    <n v="0"/>
    <n v="2973"/>
    <s v="Trsf"/>
    <s v="Trsf 29/5"/>
    <m/>
  </r>
  <r>
    <x v="1"/>
    <x v="1"/>
    <x v="1"/>
    <x v="1"/>
    <s v="C00000001"/>
    <x v="0"/>
    <x v="2"/>
    <n v="2"/>
    <s v="Cash"/>
    <x v="0"/>
    <d v="2020-06-02T00:00:00"/>
    <x v="1"/>
    <x v="1"/>
    <n v="480"/>
    <n v="-480"/>
    <n v="0"/>
    <n v="3453"/>
    <s v="Trsf"/>
    <s v="Trsf 24/6"/>
    <m/>
  </r>
  <r>
    <x v="2"/>
    <x v="1"/>
    <x v="1"/>
    <x v="2"/>
    <s v="C00000002"/>
    <x v="1"/>
    <x v="0"/>
    <n v="1"/>
    <s v="Cash"/>
    <x v="0"/>
    <d v="2020-06-11T00:00:00"/>
    <x v="1"/>
    <x v="1"/>
    <n v="1395"/>
    <n v="-1395"/>
    <n v="0"/>
    <n v="4848"/>
    <s v="Chq"/>
    <s v="Chq 13/6"/>
    <m/>
  </r>
  <r>
    <x v="2"/>
    <x v="1"/>
    <x v="1"/>
    <x v="2"/>
    <s v="C00000002"/>
    <x v="1"/>
    <x v="3"/>
    <n v="1"/>
    <s v="Cash"/>
    <x v="0"/>
    <d v="2020-06-11T00:00:00"/>
    <x v="1"/>
    <x v="1"/>
    <n v="672"/>
    <n v="-672"/>
    <n v="0"/>
    <n v="5520"/>
    <s v="Chq"/>
    <s v="Chq 13/6"/>
    <m/>
  </r>
  <r>
    <x v="3"/>
    <x v="1"/>
    <x v="1"/>
    <x v="3"/>
    <s v="C00000001"/>
    <x v="0"/>
    <x v="0"/>
    <n v="1"/>
    <s v="Cash"/>
    <x v="0"/>
    <d v="2020-06-17T00:00:00"/>
    <x v="1"/>
    <x v="1"/>
    <n v="1530"/>
    <n v="-1530"/>
    <n v="0"/>
    <n v="7050"/>
    <s v="Trsf"/>
    <s v="Trsf 24/6"/>
    <m/>
  </r>
  <r>
    <x v="3"/>
    <x v="1"/>
    <x v="1"/>
    <x v="3"/>
    <s v="C00000001"/>
    <x v="0"/>
    <x v="1"/>
    <n v="3"/>
    <s v="Cash"/>
    <x v="0"/>
    <d v="2020-06-17T00:00:00"/>
    <x v="1"/>
    <x v="1"/>
    <n v="720"/>
    <n v="-720"/>
    <n v="0"/>
    <n v="7770"/>
    <s v="Trsf"/>
    <s v="Trsf 24/6"/>
    <m/>
  </r>
  <r>
    <x v="3"/>
    <x v="1"/>
    <x v="1"/>
    <x v="3"/>
    <s v="C00000001"/>
    <x v="0"/>
    <x v="4"/>
    <n v="2"/>
    <s v="Cash"/>
    <x v="0"/>
    <d v="2020-06-17T00:00:00"/>
    <x v="1"/>
    <x v="1"/>
    <n v="185"/>
    <n v="-185"/>
    <n v="0"/>
    <n v="7955"/>
    <s v="Trsf"/>
    <s v="Trsf 24/6"/>
    <m/>
  </r>
  <r>
    <x v="4"/>
    <x v="1"/>
    <x v="1"/>
    <x v="4"/>
    <s v="C00000003"/>
    <x v="2"/>
    <x v="0"/>
    <n v="1"/>
    <s v="T45"/>
    <x v="1"/>
    <d v="2020-08-06T00:00:00"/>
    <x v="2"/>
    <x v="1"/>
    <n v="1642.5"/>
    <n v="-1642.5"/>
    <n v="0"/>
    <n v="9597.5"/>
    <s v="PD Chq"/>
    <s v="PD chq 8/8, RM1,827.00 &amp; Cash RM0.50"/>
    <m/>
  </r>
  <r>
    <x v="4"/>
    <x v="1"/>
    <x v="1"/>
    <x v="4"/>
    <s v="C00000003"/>
    <x v="2"/>
    <x v="4"/>
    <n v="2"/>
    <s v="T45"/>
    <x v="1"/>
    <d v="2020-08-06T00:00:00"/>
    <x v="2"/>
    <x v="1"/>
    <n v="185"/>
    <n v="-185"/>
    <n v="0"/>
    <n v="9782.5"/>
    <s v="PD Chq"/>
    <s v="PD chq 8/8, RM1,827.00 &amp; Cash RM0.50"/>
    <m/>
  </r>
  <r>
    <x v="5"/>
    <x v="2"/>
    <x v="1"/>
    <x v="5"/>
    <s v="C00000004"/>
    <x v="3"/>
    <x v="5"/>
    <n v="9"/>
    <s v="T120"/>
    <x v="2"/>
    <d v="2020-10-29T00:00:00"/>
    <x v="3"/>
    <x v="1"/>
    <n v="1836"/>
    <n v="-1836"/>
    <n v="0"/>
    <n v="11618.5"/>
    <s v="Term"/>
    <s v="Chq 16/11/2020"/>
    <m/>
  </r>
  <r>
    <x v="6"/>
    <x v="2"/>
    <x v="1"/>
    <x v="6"/>
    <s v="C00000003"/>
    <x v="2"/>
    <x v="6"/>
    <n v="1"/>
    <s v="T45"/>
    <x v="1"/>
    <d v="2020-08-28T00:00:00"/>
    <x v="2"/>
    <x v="1"/>
    <n v="1200"/>
    <n v="-1200"/>
    <n v="0"/>
    <n v="12818.5"/>
    <s v="PD Chq"/>
    <s v="PD chq 16/8"/>
    <m/>
  </r>
  <r>
    <x v="7"/>
    <x v="2"/>
    <x v="1"/>
    <x v="7"/>
    <s v="C00000001"/>
    <x v="0"/>
    <x v="7"/>
    <n v="1"/>
    <s v="Cash"/>
    <x v="0"/>
    <d v="2020-07-15T00:00:00"/>
    <x v="4"/>
    <x v="1"/>
    <n v="1496"/>
    <n v="-1496"/>
    <n v="0"/>
    <n v="14314.5"/>
    <s v="Trsf"/>
    <s v="Trsf 28/7"/>
    <m/>
  </r>
  <r>
    <x v="7"/>
    <x v="2"/>
    <x v="1"/>
    <x v="7"/>
    <s v="C00000001"/>
    <x v="0"/>
    <x v="4"/>
    <n v="4"/>
    <s v="Cash"/>
    <x v="0"/>
    <d v="2020-07-15T00:00:00"/>
    <x v="4"/>
    <x v="1"/>
    <n v="370"/>
    <n v="-370"/>
    <n v="0"/>
    <n v="14684.5"/>
    <s v="Trsf"/>
    <s v="Trsf 28/7"/>
    <m/>
  </r>
  <r>
    <x v="7"/>
    <x v="2"/>
    <x v="1"/>
    <x v="7"/>
    <s v="C00000001"/>
    <x v="0"/>
    <x v="8"/>
    <n v="1"/>
    <s v="Cash"/>
    <x v="0"/>
    <d v="2020-07-15T00:00:00"/>
    <x v="4"/>
    <x v="1"/>
    <n v="232"/>
    <n v="-232"/>
    <n v="0"/>
    <n v="14916.5"/>
    <s v="Trsf"/>
    <s v="Trsf 28/7"/>
    <s v="Delivered 22/7/20"/>
  </r>
  <r>
    <x v="8"/>
    <x v="3"/>
    <x v="1"/>
    <x v="8"/>
    <s v="C00000004"/>
    <x v="3"/>
    <x v="7"/>
    <n v="2"/>
    <s v="T120"/>
    <x v="2"/>
    <d v="2020-11-29T00:00:00"/>
    <x v="5"/>
    <x v="1"/>
    <n v="2508"/>
    <n v="-2508"/>
    <n v="0"/>
    <n v="17424.5"/>
    <s v="Term"/>
    <s v="Chq 1/12/2020"/>
    <m/>
  </r>
  <r>
    <x v="9"/>
    <x v="3"/>
    <x v="1"/>
    <x v="9"/>
    <s v="C00000004"/>
    <x v="3"/>
    <x v="7"/>
    <n v="2"/>
    <s v="T120"/>
    <x v="2"/>
    <d v="2020-12-06T00:00:00"/>
    <x v="0"/>
    <x v="1"/>
    <n v="2508"/>
    <n v="-2508"/>
    <n v="0"/>
    <n v="19932.5"/>
    <s v="Term"/>
    <s v="Chq 1/12/2020"/>
    <m/>
  </r>
  <r>
    <x v="9"/>
    <x v="3"/>
    <x v="1"/>
    <x v="10"/>
    <s v="C00000004"/>
    <x v="3"/>
    <x v="9"/>
    <n v="2"/>
    <s v="T120"/>
    <x v="2"/>
    <d v="2020-12-06T00:00:00"/>
    <x v="0"/>
    <x v="1"/>
    <n v="324"/>
    <n v="-324"/>
    <n v="0"/>
    <n v="20256.5"/>
    <s v="Term"/>
    <s v="Chq 1/12/2020"/>
    <m/>
  </r>
  <r>
    <x v="10"/>
    <x v="3"/>
    <x v="1"/>
    <x v="11"/>
    <s v="C00000005"/>
    <x v="4"/>
    <x v="7"/>
    <n v="1"/>
    <s v="Cash"/>
    <x v="0"/>
    <d v="2020-08-10T00:00:00"/>
    <x v="2"/>
    <x v="1"/>
    <n v="1496"/>
    <n v="-1496"/>
    <n v="0"/>
    <n v="21752.5"/>
    <s v="Chq"/>
    <s v="Chq 10/8"/>
    <m/>
  </r>
  <r>
    <x v="10"/>
    <x v="3"/>
    <x v="1"/>
    <x v="11"/>
    <s v="C00000005"/>
    <x v="4"/>
    <x v="4"/>
    <n v="1"/>
    <s v="Cash"/>
    <x v="0"/>
    <d v="2020-08-10T00:00:00"/>
    <x v="2"/>
    <x v="1"/>
    <n v="90"/>
    <n v="-90"/>
    <n v="0"/>
    <n v="21842.5"/>
    <s v="Chq"/>
    <s v="Chq 10/8"/>
    <m/>
  </r>
  <r>
    <x v="10"/>
    <x v="3"/>
    <x v="1"/>
    <x v="12"/>
    <s v="C00000003"/>
    <x v="2"/>
    <x v="7"/>
    <n v="2"/>
    <s v="T45"/>
    <x v="1"/>
    <d v="2020-09-24T00:00:00"/>
    <x v="6"/>
    <x v="1"/>
    <n v="3036"/>
    <n v="-3036"/>
    <n v="0"/>
    <n v="24878.5"/>
    <s v="PD Chq"/>
    <s v="PD chq 13/9, RM1,700/- &amp; 20/9, RM1,706/-"/>
    <m/>
  </r>
  <r>
    <x v="10"/>
    <x v="3"/>
    <x v="1"/>
    <x v="12"/>
    <s v="C00000003"/>
    <x v="2"/>
    <x v="4"/>
    <n v="4"/>
    <s v="T45"/>
    <x v="1"/>
    <d v="2020-09-24T00:00:00"/>
    <x v="6"/>
    <x v="1"/>
    <n v="370"/>
    <n v="-370"/>
    <n v="0"/>
    <n v="25248.5"/>
    <s v="PD Chq"/>
    <s v="PD chq 13/9, RM1,700/- &amp; 20/9, RM1,706/-"/>
    <m/>
  </r>
  <r>
    <x v="11"/>
    <x v="3"/>
    <x v="1"/>
    <x v="13"/>
    <s v="C00000001"/>
    <x v="0"/>
    <x v="7"/>
    <n v="1"/>
    <s v="Cash"/>
    <x v="0"/>
    <d v="2020-08-12T00:00:00"/>
    <x v="2"/>
    <x v="1"/>
    <n v="1496"/>
    <n v="-1496"/>
    <n v="0"/>
    <n v="26744.5"/>
    <s v="Trsf"/>
    <s v="Trsf 23/8"/>
    <m/>
  </r>
  <r>
    <x v="11"/>
    <x v="3"/>
    <x v="1"/>
    <x v="13"/>
    <s v="C00000001"/>
    <x v="0"/>
    <x v="1"/>
    <n v="4"/>
    <s v="Cash"/>
    <x v="0"/>
    <d v="2020-08-12T00:00:00"/>
    <x v="2"/>
    <x v="1"/>
    <n v="962"/>
    <n v="-962"/>
    <n v="0"/>
    <n v="27706.5"/>
    <s v="Trsf"/>
    <s v="Trsf 23/8"/>
    <m/>
  </r>
  <r>
    <x v="11"/>
    <x v="3"/>
    <x v="1"/>
    <x v="13"/>
    <s v="C00000001"/>
    <x v="0"/>
    <x v="8"/>
    <n v="2"/>
    <s v="Cash"/>
    <x v="0"/>
    <d v="2020-08-12T00:00:00"/>
    <x v="2"/>
    <x v="1"/>
    <n v="464"/>
    <n v="-464"/>
    <n v="0"/>
    <n v="28170.5"/>
    <s v="Trsf"/>
    <s v="Trsf 23/8"/>
    <m/>
  </r>
  <r>
    <x v="12"/>
    <x v="3"/>
    <x v="1"/>
    <x v="14"/>
    <s v="C00000001"/>
    <x v="0"/>
    <x v="2"/>
    <n v="4"/>
    <s v="Cash"/>
    <x v="0"/>
    <d v="2020-08-13T00:00:00"/>
    <x v="2"/>
    <x v="1"/>
    <n v="960"/>
    <n v="-960"/>
    <n v="0"/>
    <n v="29130.5"/>
    <s v="Trsf"/>
    <s v="Trsf 23/8"/>
    <m/>
  </r>
  <r>
    <x v="13"/>
    <x v="3"/>
    <x v="1"/>
    <x v="15"/>
    <s v="C00000003"/>
    <x v="2"/>
    <x v="10"/>
    <n v="1"/>
    <s v="T45"/>
    <x v="1"/>
    <d v="2020-10-03T00:00:00"/>
    <x v="3"/>
    <x v="1"/>
    <n v="367.2"/>
    <n v="-367.2"/>
    <n v="0"/>
    <n v="29497.7"/>
    <s v="PD Chq"/>
    <s v="PD Chq 27/9, RM1,270.20"/>
    <m/>
  </r>
  <r>
    <x v="13"/>
    <x v="3"/>
    <x v="1"/>
    <x v="16"/>
    <s v="C00000006"/>
    <x v="5"/>
    <x v="7"/>
    <n v="1"/>
    <s v="Cash"/>
    <x v="0"/>
    <d v="2020-08-19T00:00:00"/>
    <x v="2"/>
    <x v="1"/>
    <n v="1496"/>
    <n v="-1496"/>
    <n v="0"/>
    <n v="30993.7"/>
    <s v="Chq"/>
    <s v="Chq 19/8"/>
    <m/>
  </r>
  <r>
    <x v="13"/>
    <x v="3"/>
    <x v="1"/>
    <x v="16"/>
    <s v="C00000006"/>
    <x v="5"/>
    <x v="5"/>
    <n v="1"/>
    <s v="Cash"/>
    <x v="0"/>
    <d v="2020-08-19T00:00:00"/>
    <x v="2"/>
    <x v="1"/>
    <n v="210"/>
    <n v="-210"/>
    <n v="0"/>
    <n v="31203.7"/>
    <s v="Chq"/>
    <s v="Chq 19/8"/>
    <m/>
  </r>
  <r>
    <x v="14"/>
    <x v="3"/>
    <x v="1"/>
    <x v="17"/>
    <s v="C00000007"/>
    <x v="6"/>
    <x v="10"/>
    <n v="4"/>
    <s v="T60"/>
    <x v="3"/>
    <d v="2020-10-21T00:00:00"/>
    <x v="3"/>
    <x v="1"/>
    <n v="1296"/>
    <n v="-1296"/>
    <n v="0"/>
    <n v="32499.7"/>
    <s v="Term"/>
    <s v="Due 30/9/2020, Trsf IBG 1/10/2020"/>
    <m/>
  </r>
  <r>
    <x v="14"/>
    <x v="3"/>
    <x v="1"/>
    <x v="17"/>
    <s v="C00000007"/>
    <x v="6"/>
    <x v="5"/>
    <n v="4"/>
    <s v="T60"/>
    <x v="3"/>
    <d v="2020-10-21T00:00:00"/>
    <x v="3"/>
    <x v="1"/>
    <n v="840"/>
    <n v="-840"/>
    <n v="0"/>
    <n v="33339.699999999997"/>
    <s v="Term"/>
    <s v="Due 30/9/2020, Trsf IBG 1/10/2020"/>
    <m/>
  </r>
  <r>
    <x v="14"/>
    <x v="3"/>
    <x v="1"/>
    <x v="17"/>
    <s v="C00000007"/>
    <x v="6"/>
    <x v="11"/>
    <n v="2"/>
    <s v="T60"/>
    <x v="3"/>
    <d v="2020-10-21T00:00:00"/>
    <x v="3"/>
    <x v="1"/>
    <n v="460"/>
    <n v="-460"/>
    <n v="0"/>
    <n v="33799.699999999997"/>
    <s v="Term"/>
    <s v="Due 30/9/2020, Trsf IBG 1/10/2020"/>
    <m/>
  </r>
  <r>
    <x v="14"/>
    <x v="3"/>
    <x v="1"/>
    <x v="17"/>
    <s v="C00000007"/>
    <x v="6"/>
    <x v="4"/>
    <n v="4"/>
    <s v="T60"/>
    <x v="3"/>
    <d v="2020-10-21T00:00:00"/>
    <x v="3"/>
    <x v="1"/>
    <n v="360"/>
    <n v="-360"/>
    <n v="0"/>
    <n v="34159.699999999997"/>
    <s v="Term"/>
    <s v="Due 30/9/2020, Trsf IBG 1/10/2020"/>
    <m/>
  </r>
  <r>
    <x v="14"/>
    <x v="3"/>
    <x v="1"/>
    <x v="18"/>
    <s v="C00000008"/>
    <x v="7"/>
    <x v="7"/>
    <n v="1"/>
    <s v="Cash"/>
    <x v="0"/>
    <d v="2020-08-22T00:00:00"/>
    <x v="2"/>
    <x v="1"/>
    <n v="1452"/>
    <n v="-1452"/>
    <n v="0"/>
    <n v="35611.699999999997"/>
    <s v="Trsf"/>
    <s v="Trsf 24/8"/>
    <m/>
  </r>
  <r>
    <x v="15"/>
    <x v="3"/>
    <x v="1"/>
    <x v="19"/>
    <s v="C00000003"/>
    <x v="2"/>
    <x v="7"/>
    <n v="1"/>
    <s v="T45"/>
    <x v="1"/>
    <d v="2020-10-08T00:00:00"/>
    <x v="3"/>
    <x v="1"/>
    <n v="1518"/>
    <n v="-1518"/>
    <n v="0"/>
    <n v="37129.699999999997"/>
    <s v="PD Chq"/>
    <s v="PD Chq 27/9, RM1,270.20 &amp; 11/10, RM1,000.00"/>
    <m/>
  </r>
  <r>
    <x v="15"/>
    <x v="3"/>
    <x v="1"/>
    <x v="19"/>
    <s v="C00000003"/>
    <x v="2"/>
    <x v="12"/>
    <n v="4"/>
    <s v="T45"/>
    <x v="1"/>
    <d v="2020-10-08T00:00:00"/>
    <x v="3"/>
    <x v="1"/>
    <n v="200"/>
    <n v="-200"/>
    <n v="0"/>
    <n v="37329.699999999997"/>
    <s v="PD Chq"/>
    <s v="PD Chq 11/10, RM1,000/-"/>
    <m/>
  </r>
  <r>
    <x v="15"/>
    <x v="3"/>
    <x v="1"/>
    <x v="19"/>
    <s v="C00000003"/>
    <x v="2"/>
    <x v="4"/>
    <n v="2"/>
    <s v="T45"/>
    <x v="1"/>
    <d v="2020-10-08T00:00:00"/>
    <x v="3"/>
    <x v="1"/>
    <n v="185"/>
    <n v="-185"/>
    <n v="0"/>
    <n v="37514.699999999997"/>
    <s v="PD Chq"/>
    <s v="PD Chq 11/10, RM1,000/-"/>
    <m/>
  </r>
  <r>
    <x v="16"/>
    <x v="3"/>
    <x v="1"/>
    <x v="20"/>
    <s v="C00000009"/>
    <x v="8"/>
    <x v="7"/>
    <n v="1"/>
    <s v="T60"/>
    <x v="3"/>
    <d v="2020-10-24T00:00:00"/>
    <x v="3"/>
    <x v="1"/>
    <n v="1276"/>
    <n v="-1276"/>
    <n v="0"/>
    <n v="38790.699999999997"/>
    <s v="Term"/>
    <s v="HLIB Chq No 008781, 28/11/20"/>
    <m/>
  </r>
  <r>
    <x v="16"/>
    <x v="3"/>
    <x v="1"/>
    <x v="20"/>
    <s v="C00000009"/>
    <x v="8"/>
    <x v="13"/>
    <n v="1"/>
    <s v="T60"/>
    <x v="3"/>
    <d v="2020-10-24T00:00:00"/>
    <x v="3"/>
    <x v="1"/>
    <n v="1276"/>
    <n v="-1276"/>
    <n v="0"/>
    <n v="40066.699999999997"/>
    <s v="Term"/>
    <s v="HLIB Chq No 008781, 28/11/20"/>
    <m/>
  </r>
  <r>
    <x v="16"/>
    <x v="3"/>
    <x v="1"/>
    <x v="21"/>
    <s v="C00000001"/>
    <x v="0"/>
    <x v="7"/>
    <n v="1"/>
    <s v="Cash"/>
    <x v="0"/>
    <d v="2020-08-25T00:00:00"/>
    <x v="2"/>
    <x v="1"/>
    <n v="1496"/>
    <n v="-1496"/>
    <n v="0"/>
    <n v="41562.699999999997"/>
    <s v="Trsf"/>
    <s v="Trsf 1/9/2020"/>
    <m/>
  </r>
  <r>
    <x v="17"/>
    <x v="3"/>
    <x v="1"/>
    <x v="22"/>
    <s v="C00000010"/>
    <x v="9"/>
    <x v="7"/>
    <n v="4"/>
    <s v="T120"/>
    <x v="2"/>
    <d v="2020-12-25T00:00:00"/>
    <x v="0"/>
    <x v="1"/>
    <n v="5280"/>
    <n v="-5280"/>
    <n v="0"/>
    <n v="46842.7"/>
    <s v="Term"/>
    <s v="Trsf 23/12/2020"/>
    <m/>
  </r>
  <r>
    <x v="17"/>
    <x v="3"/>
    <x v="1"/>
    <x v="22"/>
    <s v="C00000010"/>
    <x v="9"/>
    <x v="1"/>
    <n v="2"/>
    <s v="T120"/>
    <x v="2"/>
    <d v="2020-12-25T00:00:00"/>
    <x v="0"/>
    <x v="1"/>
    <n v="444"/>
    <n v="-444"/>
    <n v="0"/>
    <n v="47286.7"/>
    <s v="Term"/>
    <s v="Trsf 23/12/2020"/>
    <m/>
  </r>
  <r>
    <x v="17"/>
    <x v="3"/>
    <x v="1"/>
    <x v="22"/>
    <s v="C00000010"/>
    <x v="9"/>
    <x v="12"/>
    <n v="5"/>
    <s v="T120"/>
    <x v="2"/>
    <d v="2020-12-25T00:00:00"/>
    <x v="0"/>
    <x v="1"/>
    <n v="275"/>
    <n v="-275"/>
    <n v="0"/>
    <n v="47561.7"/>
    <s v="Term"/>
    <s v="Trsf 23/12/2020"/>
    <m/>
  </r>
  <r>
    <x v="17"/>
    <x v="3"/>
    <x v="1"/>
    <x v="22"/>
    <s v="C00000010"/>
    <x v="9"/>
    <x v="4"/>
    <n v="4"/>
    <s v="T120"/>
    <x v="2"/>
    <d v="2020-12-25T00:00:00"/>
    <x v="0"/>
    <x v="1"/>
    <n v="360"/>
    <n v="-360"/>
    <n v="0"/>
    <n v="47921.7"/>
    <s v="Term"/>
    <s v="Trsf 23/12/2020"/>
    <m/>
  </r>
  <r>
    <x v="17"/>
    <x v="3"/>
    <x v="1"/>
    <x v="22"/>
    <s v="C00000010"/>
    <x v="9"/>
    <x v="14"/>
    <n v="1"/>
    <s v="T120"/>
    <x v="2"/>
    <d v="2020-12-25T00:00:00"/>
    <x v="0"/>
    <x v="1"/>
    <n v="375"/>
    <n v="-375"/>
    <n v="0"/>
    <n v="48296.7"/>
    <s v="Term"/>
    <s v="Trsf 23/12/2020"/>
    <m/>
  </r>
  <r>
    <x v="18"/>
    <x v="4"/>
    <x v="1"/>
    <x v="23"/>
    <s v="C00000008"/>
    <x v="7"/>
    <x v="15"/>
    <n v="2"/>
    <s v="Cash"/>
    <x v="0"/>
    <d v="2020-09-01T00:00:00"/>
    <x v="6"/>
    <x v="1"/>
    <n v="2948"/>
    <n v="-2948"/>
    <n v="0"/>
    <n v="51244.7"/>
    <s v="Trsf"/>
    <s v="Trsf 7/9/2020"/>
    <m/>
  </r>
  <r>
    <x v="18"/>
    <x v="4"/>
    <x v="1"/>
    <x v="23"/>
    <s v="C00000008"/>
    <x v="7"/>
    <x v="5"/>
    <n v="4"/>
    <s v="Cash"/>
    <x v="0"/>
    <d v="2020-09-01T00:00:00"/>
    <x v="6"/>
    <x v="1"/>
    <n v="840"/>
    <n v="-840"/>
    <n v="0"/>
    <n v="52084.7"/>
    <s v="Trsf"/>
    <s v="Trsf 7/9/2020"/>
    <m/>
  </r>
  <r>
    <x v="18"/>
    <x v="4"/>
    <x v="1"/>
    <x v="23"/>
    <s v="C00000008"/>
    <x v="7"/>
    <x v="4"/>
    <n v="2"/>
    <s v="Cash"/>
    <x v="0"/>
    <d v="2020-09-01T00:00:00"/>
    <x v="6"/>
    <x v="1"/>
    <n v="180"/>
    <n v="-180"/>
    <n v="0"/>
    <n v="52264.7"/>
    <s v="Trsf"/>
    <s v="Trsf 7/9/2020"/>
    <m/>
  </r>
  <r>
    <x v="19"/>
    <x v="4"/>
    <x v="1"/>
    <x v="24"/>
    <s v="C00000001"/>
    <x v="0"/>
    <x v="6"/>
    <n v="1"/>
    <s v="Cash"/>
    <x v="0"/>
    <d v="2020-09-02T00:00:00"/>
    <x v="6"/>
    <x v="1"/>
    <n v="1250"/>
    <n v="-1250"/>
    <n v="0"/>
    <n v="53514.7"/>
    <s v="Trsf"/>
    <s v="Trsf 5/9/2020"/>
    <s v="Delived on 3/9/2020"/>
  </r>
  <r>
    <x v="20"/>
    <x v="4"/>
    <x v="1"/>
    <x v="25"/>
    <s v="C00000001"/>
    <x v="0"/>
    <x v="15"/>
    <n v="1"/>
    <s v="Cash"/>
    <x v="0"/>
    <d v="2020-09-05T00:00:00"/>
    <x v="6"/>
    <x v="1"/>
    <n v="1496"/>
    <n v="-1496"/>
    <n v="0"/>
    <n v="55010.7"/>
    <s v="Trsf"/>
    <s v="Trsf 5/9/2020"/>
    <m/>
  </r>
  <r>
    <x v="20"/>
    <x v="4"/>
    <x v="1"/>
    <x v="25"/>
    <s v="C00000001"/>
    <x v="0"/>
    <x v="1"/>
    <n v="4"/>
    <s v="Cash"/>
    <x v="0"/>
    <d v="2020-09-05T00:00:00"/>
    <x v="6"/>
    <x v="1"/>
    <n v="962"/>
    <n v="-962"/>
    <n v="0"/>
    <n v="55972.7"/>
    <s v="Trsf"/>
    <s v="Trsf 5/9/2020"/>
    <m/>
  </r>
  <r>
    <x v="21"/>
    <x v="4"/>
    <x v="1"/>
    <x v="26"/>
    <s v="C00000004"/>
    <x v="3"/>
    <x v="7"/>
    <n v="5"/>
    <s v="T120"/>
    <x v="2"/>
    <d v="2021-01-15T00:00:00"/>
    <x v="7"/>
    <x v="2"/>
    <n v="6270"/>
    <n v="-6270"/>
    <n v="0"/>
    <n v="62242.7"/>
    <s v="Term"/>
    <s v="PD HLB 004649, 25/1/2021"/>
    <m/>
  </r>
  <r>
    <x v="21"/>
    <x v="4"/>
    <x v="1"/>
    <x v="26"/>
    <s v="C00000004"/>
    <x v="3"/>
    <x v="13"/>
    <n v="1"/>
    <s v="T120"/>
    <x v="2"/>
    <d v="2021-01-15T00:00:00"/>
    <x v="7"/>
    <x v="2"/>
    <n v="1254"/>
    <n v="-1254"/>
    <n v="0"/>
    <n v="63496.7"/>
    <s v="Term"/>
    <s v="PD HLB 004649, 25/1/2021"/>
    <m/>
  </r>
  <r>
    <x v="21"/>
    <x v="4"/>
    <x v="1"/>
    <x v="26"/>
    <s v="C00000004"/>
    <x v="3"/>
    <x v="10"/>
    <n v="3"/>
    <s v="T120"/>
    <x v="2"/>
    <d v="2021-01-15T00:00:00"/>
    <x v="7"/>
    <x v="2"/>
    <n v="874.80000000000007"/>
    <n v="-874.80000000000007"/>
    <n v="0"/>
    <n v="64371.5"/>
    <s v="Term"/>
    <s v="PD HLB 004649, 25/1/2021"/>
    <m/>
  </r>
  <r>
    <x v="21"/>
    <x v="4"/>
    <x v="1"/>
    <x v="26"/>
    <s v="C00000004"/>
    <x v="3"/>
    <x v="16"/>
    <n v="3"/>
    <s v="T120"/>
    <x v="2"/>
    <d v="2021-01-15T00:00:00"/>
    <x v="7"/>
    <x v="2"/>
    <n v="874.80000000000007"/>
    <n v="-874.80000000000007"/>
    <n v="0"/>
    <n v="65246.3"/>
    <s v="Term"/>
    <s v="PD HLB 004649, 25/1/2021"/>
    <m/>
  </r>
  <r>
    <x v="21"/>
    <x v="4"/>
    <x v="1"/>
    <x v="26"/>
    <s v="C00000004"/>
    <x v="3"/>
    <x v="5"/>
    <n v="6"/>
    <s v="T120"/>
    <x v="2"/>
    <d v="2021-01-15T00:00:00"/>
    <x v="7"/>
    <x v="2"/>
    <n v="1224"/>
    <n v="-1224"/>
    <n v="0"/>
    <n v="66470.3"/>
    <s v="Term"/>
    <s v="PD HLB 004649, 25/1/2021"/>
    <m/>
  </r>
  <r>
    <x v="21"/>
    <x v="4"/>
    <x v="1"/>
    <x v="26"/>
    <s v="C00000004"/>
    <x v="3"/>
    <x v="4"/>
    <n v="4"/>
    <s v="T120"/>
    <x v="2"/>
    <d v="2021-01-15T00:00:00"/>
    <x v="7"/>
    <x v="2"/>
    <n v="360"/>
    <n v="-360"/>
    <n v="0"/>
    <n v="66830.3"/>
    <s v="Term"/>
    <s v="PD HLB 004649, 25/1/2021"/>
    <m/>
  </r>
  <r>
    <x v="21"/>
    <x v="4"/>
    <x v="1"/>
    <x v="26"/>
    <s v="C00000004"/>
    <x v="3"/>
    <x v="17"/>
    <n v="1"/>
    <s v="T120"/>
    <x v="2"/>
    <d v="2021-01-15T00:00:00"/>
    <x v="7"/>
    <x v="2"/>
    <n v="390"/>
    <n v="-390"/>
    <n v="0"/>
    <n v="67220.3"/>
    <s v="Term"/>
    <s v="PD HLB 004649, 25/1/2021"/>
    <m/>
  </r>
  <r>
    <x v="21"/>
    <x v="4"/>
    <x v="1"/>
    <x v="27"/>
    <s v="C00000001"/>
    <x v="0"/>
    <x v="15"/>
    <n v="1"/>
    <s v="Cash"/>
    <x v="0"/>
    <d v="2020-09-17T00:00:00"/>
    <x v="6"/>
    <x v="1"/>
    <n v="1496"/>
    <n v="-1496"/>
    <n v="0"/>
    <n v="68716.3"/>
    <s v="Trsf"/>
    <s v="Trst 22/9/2020"/>
    <m/>
  </r>
  <r>
    <x v="21"/>
    <x v="4"/>
    <x v="1"/>
    <x v="27"/>
    <s v="C00000001"/>
    <x v="0"/>
    <x v="1"/>
    <n v="2"/>
    <s v="Cash"/>
    <x v="0"/>
    <d v="2020-09-17T00:00:00"/>
    <x v="6"/>
    <x v="1"/>
    <n v="481"/>
    <n v="-481"/>
    <n v="0"/>
    <n v="69197.3"/>
    <s v="Trsf"/>
    <s v="Trst 22/9/2020"/>
    <m/>
  </r>
  <r>
    <x v="22"/>
    <x v="4"/>
    <x v="1"/>
    <x v="28"/>
    <s v="C00000004"/>
    <x v="3"/>
    <x v="7"/>
    <n v="5"/>
    <s v="T120"/>
    <x v="2"/>
    <d v="2021-01-20T00:00:00"/>
    <x v="7"/>
    <x v="2"/>
    <n v="6270"/>
    <n v="-6270"/>
    <n v="0"/>
    <n v="75467.3"/>
    <s v="Term"/>
    <s v="PD HLB 004649, 25/1/2021"/>
    <m/>
  </r>
  <r>
    <x v="22"/>
    <x v="4"/>
    <x v="1"/>
    <x v="28"/>
    <s v="C00000004"/>
    <x v="3"/>
    <x v="13"/>
    <n v="1"/>
    <s v="T120"/>
    <x v="2"/>
    <d v="2021-01-20T00:00:00"/>
    <x v="7"/>
    <x v="2"/>
    <n v="1254"/>
    <n v="-1254"/>
    <n v="0"/>
    <n v="76721.3"/>
    <s v="Term"/>
    <s v="PD HLB 004649, 25/1/2021"/>
    <m/>
  </r>
  <r>
    <x v="22"/>
    <x v="4"/>
    <x v="1"/>
    <x v="28"/>
    <s v="C00000004"/>
    <x v="3"/>
    <x v="10"/>
    <n v="5"/>
    <s v="T120"/>
    <x v="2"/>
    <d v="2021-01-20T00:00:00"/>
    <x v="7"/>
    <x v="2"/>
    <n v="1458"/>
    <n v="-1458"/>
    <n v="0"/>
    <n v="78179.3"/>
    <s v="Term"/>
    <s v="PD HLB 004649, 25/1/2021"/>
    <m/>
  </r>
  <r>
    <x v="22"/>
    <x v="4"/>
    <x v="1"/>
    <x v="28"/>
    <s v="C00000004"/>
    <x v="3"/>
    <x v="16"/>
    <n v="2"/>
    <s v="T120"/>
    <x v="2"/>
    <d v="2021-01-20T00:00:00"/>
    <x v="7"/>
    <x v="2"/>
    <n v="583.20000000000005"/>
    <n v="-583.20000000000005"/>
    <n v="0"/>
    <n v="78762.5"/>
    <s v="Term"/>
    <s v="PD HLB 004649, 25/1/2021"/>
    <m/>
  </r>
  <r>
    <x v="22"/>
    <x v="4"/>
    <x v="1"/>
    <x v="28"/>
    <s v="C00000004"/>
    <x v="3"/>
    <x v="5"/>
    <n v="10"/>
    <s v="T120"/>
    <x v="2"/>
    <d v="2021-01-20T00:00:00"/>
    <x v="7"/>
    <x v="2"/>
    <n v="2040"/>
    <n v="-2040"/>
    <n v="0"/>
    <n v="80802.5"/>
    <s v="Term"/>
    <s v="PD HLB 004649, 25/1/2021"/>
    <m/>
  </r>
  <r>
    <x v="23"/>
    <x v="4"/>
    <x v="1"/>
    <x v="29"/>
    <s v="C00000010"/>
    <x v="9"/>
    <x v="7"/>
    <n v="5"/>
    <s v="T120"/>
    <x v="2"/>
    <d v="2021-01-21T00:00:00"/>
    <x v="7"/>
    <x v="2"/>
    <n v="6600"/>
    <n v="-6600"/>
    <n v="0"/>
    <n v="87402.5"/>
    <s v="Term"/>
    <s v="Trsf 20/1/2021"/>
    <m/>
  </r>
  <r>
    <x v="23"/>
    <x v="4"/>
    <x v="1"/>
    <x v="29"/>
    <s v="C00000010"/>
    <x v="9"/>
    <x v="1"/>
    <n v="4"/>
    <s v="T120"/>
    <x v="2"/>
    <d v="2021-01-21T00:00:00"/>
    <x v="7"/>
    <x v="2"/>
    <n v="888"/>
    <n v="-888"/>
    <n v="0"/>
    <n v="88290.5"/>
    <s v="Term"/>
    <s v="Trsf 20/1/2021"/>
    <m/>
  </r>
  <r>
    <x v="23"/>
    <x v="4"/>
    <x v="1"/>
    <x v="29"/>
    <s v="C00000010"/>
    <x v="9"/>
    <x v="12"/>
    <n v="5"/>
    <s v="T120"/>
    <x v="2"/>
    <d v="2021-01-21T00:00:00"/>
    <x v="7"/>
    <x v="2"/>
    <n v="275"/>
    <n v="-275"/>
    <n v="0"/>
    <n v="88565.5"/>
    <s v="Term"/>
    <s v="Trsf 20/1/2021"/>
    <m/>
  </r>
  <r>
    <x v="23"/>
    <x v="4"/>
    <x v="1"/>
    <x v="29"/>
    <s v="C00000010"/>
    <x v="9"/>
    <x v="4"/>
    <n v="4"/>
    <s v="T120"/>
    <x v="2"/>
    <d v="2021-01-21T00:00:00"/>
    <x v="7"/>
    <x v="2"/>
    <n v="360"/>
    <n v="-360"/>
    <n v="0"/>
    <n v="88925.5"/>
    <s v="Term"/>
    <s v="Trsf 20/1/2021"/>
    <m/>
  </r>
  <r>
    <x v="23"/>
    <x v="4"/>
    <x v="1"/>
    <x v="30"/>
    <s v="C00000001"/>
    <x v="0"/>
    <x v="8"/>
    <n v="6"/>
    <s v="Cash"/>
    <x v="0"/>
    <d v="2020-09-23T00:00:00"/>
    <x v="6"/>
    <x v="1"/>
    <n v="1392"/>
    <n v="-1392"/>
    <n v="0"/>
    <n v="90317.5"/>
    <s v="Term"/>
    <s v="Trst 01/10/2020"/>
    <m/>
  </r>
  <r>
    <x v="24"/>
    <x v="4"/>
    <x v="1"/>
    <x v="31"/>
    <s v="C00000001"/>
    <x v="0"/>
    <x v="7"/>
    <n v="1"/>
    <s v="Cash"/>
    <x v="0"/>
    <d v="2020-09-26T00:00:00"/>
    <x v="6"/>
    <x v="1"/>
    <n v="1496"/>
    <n v="-1496"/>
    <n v="0"/>
    <n v="91813.5"/>
    <s v="Term"/>
    <s v="Trst 01/10/2020"/>
    <m/>
  </r>
  <r>
    <x v="25"/>
    <x v="5"/>
    <x v="1"/>
    <x v="32"/>
    <s v="C00000005"/>
    <x v="4"/>
    <x v="15"/>
    <n v="1"/>
    <s v="Cash"/>
    <x v="0"/>
    <d v="2020-10-05T00:00:00"/>
    <x v="3"/>
    <x v="1"/>
    <n v="1496"/>
    <n v="-1496"/>
    <n v="0"/>
    <n v="93309.5"/>
    <s v="Term"/>
    <s v="Chq 5/10 (Bank in 19/10/2020)"/>
    <m/>
  </r>
  <r>
    <x v="25"/>
    <x v="5"/>
    <x v="1"/>
    <x v="33"/>
    <s v="C00000003"/>
    <x v="2"/>
    <x v="15"/>
    <n v="3"/>
    <s v="T45"/>
    <x v="1"/>
    <d v="2020-11-19T00:00:00"/>
    <x v="5"/>
    <x v="1"/>
    <n v="4554"/>
    <n v="-4554"/>
    <n v="0"/>
    <n v="97863.5"/>
    <s v="Term"/>
    <s v="PD Chq 14/11, RM2,713/-"/>
    <m/>
  </r>
  <r>
    <x v="25"/>
    <x v="5"/>
    <x v="1"/>
    <x v="33"/>
    <s v="C00000003"/>
    <x v="2"/>
    <x v="12"/>
    <n v="8"/>
    <s v="T45"/>
    <x v="1"/>
    <d v="2020-11-19T00:00:00"/>
    <x v="5"/>
    <x v="1"/>
    <n v="400"/>
    <n v="-400"/>
    <n v="0"/>
    <n v="98263.5"/>
    <s v="Term"/>
    <s v="PD Chq 21/11, RM1,500/-"/>
    <m/>
  </r>
  <r>
    <x v="25"/>
    <x v="5"/>
    <x v="1"/>
    <x v="33"/>
    <s v="C00000003"/>
    <x v="2"/>
    <x v="4"/>
    <n v="6"/>
    <s v="T45"/>
    <x v="1"/>
    <d v="2020-11-19T00:00:00"/>
    <x v="5"/>
    <x v="1"/>
    <n v="555"/>
    <n v="-555"/>
    <n v="0"/>
    <n v="98818.5"/>
    <s v="Term"/>
    <s v="PD Chq 29/11, RM1,500/-"/>
    <m/>
  </r>
  <r>
    <x v="25"/>
    <x v="5"/>
    <x v="1"/>
    <x v="33"/>
    <s v="C00000003"/>
    <x v="2"/>
    <x v="9"/>
    <n v="1"/>
    <s v="T45"/>
    <x v="1"/>
    <d v="2020-11-19T00:00:00"/>
    <x v="5"/>
    <x v="1"/>
    <n v="204"/>
    <n v="-204"/>
    <n v="0"/>
    <n v="99022.5"/>
    <s v="Term"/>
    <s v="PD Chq 29/11, RM1,500/-"/>
    <m/>
  </r>
  <r>
    <x v="26"/>
    <x v="5"/>
    <x v="1"/>
    <x v="34"/>
    <s v="C00000004"/>
    <x v="3"/>
    <x v="7"/>
    <n v="5"/>
    <s v="T120"/>
    <x v="2"/>
    <d v="2021-02-05T00:00:00"/>
    <x v="8"/>
    <x v="2"/>
    <n v="6270"/>
    <n v="-6270"/>
    <n v="0"/>
    <n v="105292.5"/>
    <s v="Term"/>
    <s v="PD HLB 5704, 22/2/2021"/>
    <m/>
  </r>
  <r>
    <x v="26"/>
    <x v="5"/>
    <x v="1"/>
    <x v="34"/>
    <s v="C00000004"/>
    <x v="3"/>
    <x v="13"/>
    <n v="1"/>
    <s v="T120"/>
    <x v="2"/>
    <d v="2021-02-05T00:00:00"/>
    <x v="8"/>
    <x v="2"/>
    <n v="1254"/>
    <n v="-1254"/>
    <n v="0"/>
    <n v="106546.5"/>
    <s v="Term"/>
    <s v="PD HLB 5704, 22/2/2021"/>
    <m/>
  </r>
  <r>
    <x v="26"/>
    <x v="5"/>
    <x v="1"/>
    <x v="34"/>
    <s v="C00000004"/>
    <x v="3"/>
    <x v="16"/>
    <n v="3"/>
    <s v="T120"/>
    <x v="2"/>
    <d v="2021-02-05T00:00:00"/>
    <x v="8"/>
    <x v="2"/>
    <n v="874.80000000000007"/>
    <n v="-874.80000000000007"/>
    <n v="0"/>
    <n v="107421.3"/>
    <s v="Term"/>
    <s v="PD HLB 5704, 22/2/2021"/>
    <m/>
  </r>
  <r>
    <x v="26"/>
    <x v="5"/>
    <x v="1"/>
    <x v="34"/>
    <s v="C00000004"/>
    <x v="3"/>
    <x v="5"/>
    <n v="10"/>
    <s v="T120"/>
    <x v="2"/>
    <d v="2021-02-05T00:00:00"/>
    <x v="8"/>
    <x v="2"/>
    <n v="2040"/>
    <n v="-2040"/>
    <n v="0"/>
    <n v="109461.3"/>
    <s v="Term"/>
    <s v="PD HLB 5704, 22/2/2021"/>
    <m/>
  </r>
  <r>
    <x v="26"/>
    <x v="5"/>
    <x v="1"/>
    <x v="34"/>
    <s v="C00000004"/>
    <x v="3"/>
    <x v="4"/>
    <n v="2"/>
    <s v="T120"/>
    <x v="2"/>
    <d v="2021-02-05T00:00:00"/>
    <x v="8"/>
    <x v="2"/>
    <n v="180"/>
    <n v="-180"/>
    <n v="0"/>
    <n v="109641.3"/>
    <s v="Term"/>
    <s v="PD HLB 5704, 22/2/2021"/>
    <m/>
  </r>
  <r>
    <x v="27"/>
    <x v="5"/>
    <x v="1"/>
    <x v="35"/>
    <s v="C00000004"/>
    <x v="3"/>
    <x v="7"/>
    <n v="6"/>
    <s v="T120"/>
    <x v="2"/>
    <d v="2021-02-09T00:00:00"/>
    <x v="8"/>
    <x v="2"/>
    <n v="7524"/>
    <n v="-7524"/>
    <n v="0"/>
    <n v="117165.3"/>
    <s v="Term"/>
    <s v="PD HLB 5704, 22/2/2021"/>
    <m/>
  </r>
  <r>
    <x v="27"/>
    <x v="5"/>
    <x v="1"/>
    <x v="35"/>
    <s v="C00000004"/>
    <x v="3"/>
    <x v="13"/>
    <n v="1"/>
    <s v="T120"/>
    <x v="2"/>
    <d v="2021-02-09T00:00:00"/>
    <x v="8"/>
    <x v="2"/>
    <n v="1254"/>
    <n v="-1254"/>
    <n v="0"/>
    <n v="118419.3"/>
    <s v="Term"/>
    <s v="PD HLB 5704, 22/2/2021"/>
    <m/>
  </r>
  <r>
    <x v="27"/>
    <x v="5"/>
    <x v="1"/>
    <x v="36"/>
    <s v="C00000001"/>
    <x v="0"/>
    <x v="15"/>
    <n v="1"/>
    <s v="Cash"/>
    <x v="0"/>
    <d v="2020-10-12T00:00:00"/>
    <x v="3"/>
    <x v="1"/>
    <n v="1496"/>
    <n v="-1496"/>
    <n v="0"/>
    <n v="119915.3"/>
    <s v="Trsf"/>
    <s v="Trsf 19/10/2020"/>
    <m/>
  </r>
  <r>
    <x v="27"/>
    <x v="5"/>
    <x v="1"/>
    <x v="36"/>
    <s v="C00000001"/>
    <x v="0"/>
    <x v="1"/>
    <n v="4"/>
    <s v="Cash"/>
    <x v="0"/>
    <d v="2020-10-12T00:00:00"/>
    <x v="3"/>
    <x v="1"/>
    <n v="962"/>
    <n v="-962"/>
    <n v="0"/>
    <n v="120877.3"/>
    <s v="Trsf"/>
    <s v="Trsf 19/10/2020"/>
    <m/>
  </r>
  <r>
    <x v="28"/>
    <x v="5"/>
    <x v="1"/>
    <x v="37"/>
    <s v="C00000007"/>
    <x v="6"/>
    <x v="5"/>
    <n v="7"/>
    <s v="T60"/>
    <x v="3"/>
    <d v="2020-12-13T00:00:00"/>
    <x v="0"/>
    <x v="1"/>
    <n v="1470"/>
    <n v="-1470"/>
    <n v="0"/>
    <n v="122347.3"/>
    <s v="Term"/>
    <s v="Due 30/11/2020"/>
    <m/>
  </r>
  <r>
    <x v="28"/>
    <x v="5"/>
    <x v="1"/>
    <x v="37"/>
    <s v="C00000007"/>
    <x v="6"/>
    <x v="4"/>
    <n v="8"/>
    <s v="T60"/>
    <x v="3"/>
    <d v="2020-12-13T00:00:00"/>
    <x v="0"/>
    <x v="1"/>
    <n v="720"/>
    <n v="-720"/>
    <n v="0"/>
    <n v="123067.3"/>
    <s v="Term"/>
    <s v="Due 30/11/2020"/>
    <m/>
  </r>
  <r>
    <x v="29"/>
    <x v="5"/>
    <x v="1"/>
    <x v="37"/>
    <s v="C00000007"/>
    <x v="6"/>
    <x v="11"/>
    <n v="2"/>
    <s v="T60"/>
    <x v="3"/>
    <d v="2020-12-18T00:00:00"/>
    <x v="0"/>
    <x v="1"/>
    <n v="460"/>
    <n v="-460"/>
    <n v="0"/>
    <n v="123527.3"/>
    <s v="Term"/>
    <s v="Due 30/11/2020"/>
    <m/>
  </r>
  <r>
    <x v="30"/>
    <x v="5"/>
    <x v="1"/>
    <x v="38"/>
    <s v="C00000003"/>
    <x v="2"/>
    <x v="18"/>
    <n v="4"/>
    <s v="T45"/>
    <x v="1"/>
    <d v="2020-12-01T00:00:00"/>
    <x v="0"/>
    <x v="1"/>
    <n v="180"/>
    <n v="-180"/>
    <n v="0"/>
    <n v="123707.3"/>
    <s v="Term"/>
    <s v="PD Chq 22/10, RM384/-"/>
    <m/>
  </r>
  <r>
    <x v="30"/>
    <x v="5"/>
    <x v="1"/>
    <x v="39"/>
    <s v="C00000003"/>
    <x v="2"/>
    <x v="9"/>
    <n v="1"/>
    <s v="T45"/>
    <x v="1"/>
    <d v="2020-12-01T00:00:00"/>
    <x v="0"/>
    <x v="1"/>
    <n v="204"/>
    <n v="-204"/>
    <n v="0"/>
    <n v="123911.3"/>
    <s v="Term"/>
    <s v="PD Chq 22/10, RM384/-"/>
    <m/>
  </r>
  <r>
    <x v="29"/>
    <x v="5"/>
    <x v="1"/>
    <x v="40"/>
    <s v="C00000001"/>
    <x v="0"/>
    <x v="2"/>
    <n v="4"/>
    <s v="Cash"/>
    <x v="0"/>
    <d v="2020-10-19T00:00:00"/>
    <x v="3"/>
    <x v="1"/>
    <n v="960"/>
    <n v="-960"/>
    <n v="0"/>
    <n v="124871.3"/>
    <s v="Trsf"/>
    <s v="Trsf 9/11/2020"/>
    <m/>
  </r>
  <r>
    <x v="29"/>
    <x v="5"/>
    <x v="1"/>
    <x v="40"/>
    <s v="C00000001"/>
    <x v="0"/>
    <x v="19"/>
    <n v="1"/>
    <s v="Cash"/>
    <x v="0"/>
    <d v="2020-10-19T00:00:00"/>
    <x v="3"/>
    <x v="1"/>
    <n v="625"/>
    <n v="-625"/>
    <n v="0"/>
    <n v="125496.3"/>
    <s v="Trsf"/>
    <s v="Trsf 9/11/2020"/>
    <m/>
  </r>
  <r>
    <x v="29"/>
    <x v="5"/>
    <x v="1"/>
    <x v="40"/>
    <s v="C00000001"/>
    <x v="0"/>
    <x v="20"/>
    <n v="1"/>
    <s v="Cash"/>
    <x v="0"/>
    <d v="2020-10-19T00:00:00"/>
    <x v="3"/>
    <x v="1"/>
    <n v="60"/>
    <n v="-60"/>
    <n v="0"/>
    <n v="125556.3"/>
    <s v="Trsf"/>
    <s v="Trsf 9/11/2020"/>
    <m/>
  </r>
  <r>
    <x v="29"/>
    <x v="5"/>
    <x v="1"/>
    <x v="41"/>
    <s v="C00000005"/>
    <x v="4"/>
    <x v="4"/>
    <n v="1"/>
    <s v="Cash"/>
    <x v="0"/>
    <d v="2020-10-19T00:00:00"/>
    <x v="3"/>
    <x v="1"/>
    <n v="90"/>
    <n v="-90"/>
    <n v="0"/>
    <n v="125646.3"/>
    <s v="Chq"/>
    <s v="Chq CIMB 000054 28/10/2019"/>
    <m/>
  </r>
  <r>
    <x v="31"/>
    <x v="5"/>
    <x v="1"/>
    <x v="42"/>
    <s v="C00000005"/>
    <x v="4"/>
    <x v="15"/>
    <n v="1"/>
    <s v="Cash"/>
    <x v="0"/>
    <d v="2020-10-21T00:00:00"/>
    <x v="3"/>
    <x v="1"/>
    <n v="1496"/>
    <n v="-1496"/>
    <n v="0"/>
    <n v="127142.3"/>
    <s v="Chq"/>
    <s v="Chq CIMB 000050 21/10/2020"/>
    <m/>
  </r>
  <r>
    <x v="31"/>
    <x v="5"/>
    <x v="1"/>
    <x v="43"/>
    <s v="C00000010"/>
    <x v="9"/>
    <x v="7"/>
    <n v="5"/>
    <s v="T120"/>
    <x v="2"/>
    <d v="2021-02-18T00:00:00"/>
    <x v="8"/>
    <x v="2"/>
    <n v="6600"/>
    <n v="-6600"/>
    <n v="0"/>
    <n v="133742.29999999999"/>
    <s v="Term"/>
    <s v="Trsf 19/3/2021"/>
    <m/>
  </r>
  <r>
    <x v="31"/>
    <x v="5"/>
    <x v="1"/>
    <x v="43"/>
    <s v="C00000010"/>
    <x v="9"/>
    <x v="1"/>
    <n v="4"/>
    <s v="T120"/>
    <x v="2"/>
    <d v="2021-02-18T00:00:00"/>
    <x v="8"/>
    <x v="2"/>
    <n v="888"/>
    <n v="-888"/>
    <n v="0"/>
    <n v="134630.29999999999"/>
    <s v="Term"/>
    <s v="Trsf 19/3/2021"/>
    <m/>
  </r>
  <r>
    <x v="31"/>
    <x v="5"/>
    <x v="1"/>
    <x v="43"/>
    <s v="C00000010"/>
    <x v="9"/>
    <x v="12"/>
    <n v="5"/>
    <s v="T120"/>
    <x v="2"/>
    <d v="2021-02-18T00:00:00"/>
    <x v="8"/>
    <x v="2"/>
    <n v="275"/>
    <n v="-275"/>
    <n v="0"/>
    <n v="134905.29999999999"/>
    <s v="Term"/>
    <s v="Trsf 19/3/2021"/>
    <m/>
  </r>
  <r>
    <x v="31"/>
    <x v="5"/>
    <x v="1"/>
    <x v="43"/>
    <s v="C00000010"/>
    <x v="9"/>
    <x v="4"/>
    <n v="4"/>
    <s v="T120"/>
    <x v="2"/>
    <d v="2021-02-18T00:00:00"/>
    <x v="8"/>
    <x v="2"/>
    <n v="360"/>
    <n v="-360"/>
    <n v="0"/>
    <n v="135265.29999999999"/>
    <s v="Term"/>
    <s v="Trsf 19/3/2021"/>
    <m/>
  </r>
  <r>
    <x v="32"/>
    <x v="5"/>
    <x v="1"/>
    <x v="44"/>
    <s v="C00000003"/>
    <x v="2"/>
    <x v="15"/>
    <n v="3"/>
    <s v="T45"/>
    <x v="1"/>
    <d v="2020-12-10T00:00:00"/>
    <x v="0"/>
    <x v="1"/>
    <n v="4554"/>
    <n v="-4554"/>
    <n v="0"/>
    <n v="139819.29999999999"/>
    <s v="Term"/>
    <s v="PD Chq 12/10, 19/10 &amp; 26/10 "/>
    <m/>
  </r>
  <r>
    <x v="32"/>
    <x v="5"/>
    <x v="1"/>
    <x v="44"/>
    <s v="C00000003"/>
    <x v="2"/>
    <x v="4"/>
    <n v="6"/>
    <s v="T45"/>
    <x v="1"/>
    <d v="2020-12-10T00:00:00"/>
    <x v="0"/>
    <x v="1"/>
    <n v="555"/>
    <n v="-555"/>
    <n v="0"/>
    <n v="140374.29999999999"/>
    <s v="Term"/>
    <s v="RM1,700/-, RM1,700/- &amp; RM1,709/-"/>
    <m/>
  </r>
  <r>
    <x v="33"/>
    <x v="5"/>
    <x v="1"/>
    <x v="45"/>
    <s v="C00000001"/>
    <x v="0"/>
    <x v="15"/>
    <n v="1"/>
    <s v="Cash"/>
    <x v="0"/>
    <d v="2020-10-31T00:00:00"/>
    <x v="3"/>
    <x v="1"/>
    <n v="1496"/>
    <n v="-1496"/>
    <n v="0"/>
    <n v="141870.29999999999"/>
    <s v="Trsf"/>
    <s v="Trsf 9/11/2020"/>
    <m/>
  </r>
  <r>
    <x v="33"/>
    <x v="5"/>
    <x v="1"/>
    <x v="45"/>
    <s v="C00000001"/>
    <x v="0"/>
    <x v="1"/>
    <n v="4"/>
    <s v="Cash"/>
    <x v="0"/>
    <d v="2020-10-31T00:00:00"/>
    <x v="3"/>
    <x v="1"/>
    <n v="962"/>
    <n v="-962"/>
    <n v="0"/>
    <n v="142832.29999999999"/>
    <s v="Trsf"/>
    <s v="Trsf 9/11/2020"/>
    <m/>
  </r>
  <r>
    <x v="33"/>
    <x v="5"/>
    <x v="1"/>
    <x v="46"/>
    <s v="C00000005"/>
    <x v="4"/>
    <x v="15"/>
    <n v="1"/>
    <s v="Cash"/>
    <x v="0"/>
    <d v="2020-10-31T00:00:00"/>
    <x v="3"/>
    <x v="1"/>
    <n v="1496"/>
    <n v="-1496"/>
    <n v="0"/>
    <n v="144328.29999999999"/>
    <s v="Chq"/>
    <s v="Chq CIMB 000056, 31/10/2020"/>
    <m/>
  </r>
  <r>
    <x v="34"/>
    <x v="6"/>
    <x v="1"/>
    <x v="47"/>
    <s v="C00000006"/>
    <x v="5"/>
    <x v="7"/>
    <n v="1"/>
    <s v="Cash"/>
    <x v="0"/>
    <d v="2020-11-09T00:00:00"/>
    <x v="5"/>
    <x v="1"/>
    <n v="1584"/>
    <n v="-1584"/>
    <n v="0"/>
    <n v="145912.29999999999"/>
    <s v="Chq"/>
    <s v="Bank in 16/12/2020"/>
    <m/>
  </r>
  <r>
    <x v="34"/>
    <x v="6"/>
    <x v="1"/>
    <x v="47"/>
    <s v="C00000006"/>
    <x v="5"/>
    <x v="5"/>
    <n v="1"/>
    <s v="Cash"/>
    <x v="0"/>
    <d v="2020-11-09T00:00:00"/>
    <x v="5"/>
    <x v="1"/>
    <n v="210"/>
    <n v="-210"/>
    <n v="0"/>
    <n v="146122.29999999999"/>
    <s v="Chq"/>
    <s v="Bank in 16/12/2020"/>
    <m/>
  </r>
  <r>
    <x v="34"/>
    <x v="6"/>
    <x v="1"/>
    <x v="47"/>
    <s v="C00000006"/>
    <x v="5"/>
    <x v="16"/>
    <n v="1"/>
    <s v="Cash"/>
    <x v="0"/>
    <d v="2020-11-09T00:00:00"/>
    <x v="5"/>
    <x v="1"/>
    <n v="378"/>
    <n v="-378"/>
    <n v="0"/>
    <n v="146500.29999999999"/>
    <s v="Chq"/>
    <s v="Bank in 16/12/2020"/>
    <m/>
  </r>
  <r>
    <x v="34"/>
    <x v="6"/>
    <x v="1"/>
    <x v="47"/>
    <s v="C00000006"/>
    <x v="5"/>
    <x v="21"/>
    <n v="1"/>
    <s v="Cash"/>
    <x v="0"/>
    <d v="2020-11-09T00:00:00"/>
    <x v="5"/>
    <x v="1"/>
    <n v="130"/>
    <n v="-130"/>
    <n v="0"/>
    <n v="146630.29999999999"/>
    <s v="Chq"/>
    <s v="Bank in 16/12/2020"/>
    <m/>
  </r>
  <r>
    <x v="35"/>
    <x v="6"/>
    <x v="1"/>
    <x v="48"/>
    <s v="C00000001"/>
    <x v="0"/>
    <x v="15"/>
    <n v="1"/>
    <s v="Cash"/>
    <x v="0"/>
    <d v="2020-11-10T00:00:00"/>
    <x v="5"/>
    <x v="1"/>
    <n v="1584"/>
    <n v="-1584"/>
    <n v="0"/>
    <n v="148214.29999999999"/>
    <s v="Chq"/>
    <s v="Trsf 20/11/2020"/>
    <m/>
  </r>
  <r>
    <x v="35"/>
    <x v="6"/>
    <x v="1"/>
    <x v="48"/>
    <s v="C00000001"/>
    <x v="0"/>
    <x v="4"/>
    <n v="4"/>
    <s v="Cash"/>
    <x v="0"/>
    <d v="2020-11-10T00:00:00"/>
    <x v="5"/>
    <x v="1"/>
    <n v="370"/>
    <n v="-370"/>
    <n v="0"/>
    <n v="148584.29999999999"/>
    <s v="Chq"/>
    <s v="Trsf 20/11/2020"/>
    <m/>
  </r>
  <r>
    <x v="35"/>
    <x v="6"/>
    <x v="1"/>
    <x v="49"/>
    <s v="C00000005"/>
    <x v="4"/>
    <x v="15"/>
    <n v="1"/>
    <s v="Cash"/>
    <x v="0"/>
    <d v="2020-11-10T00:00:00"/>
    <x v="5"/>
    <x v="1"/>
    <n v="1540"/>
    <n v="-1540"/>
    <n v="0"/>
    <n v="150124.29999999999"/>
    <s v="Chq"/>
    <s v="Chq CIMB 000058 10/11/20, Banked in 22/11/20"/>
    <m/>
  </r>
  <r>
    <x v="35"/>
    <x v="6"/>
    <x v="1"/>
    <x v="49"/>
    <s v="C00000005"/>
    <x v="4"/>
    <x v="4"/>
    <n v="1"/>
    <s v="Cash"/>
    <x v="0"/>
    <d v="2020-11-10T00:00:00"/>
    <x v="5"/>
    <x v="1"/>
    <n v="90"/>
    <n v="-90"/>
    <n v="0"/>
    <n v="150214.29999999999"/>
    <s v="Chq"/>
    <s v="Chq CIMB 000058 10/11/20, Banked in 22/11/20"/>
    <m/>
  </r>
  <r>
    <x v="36"/>
    <x v="6"/>
    <x v="1"/>
    <x v="50"/>
    <s v="C00000009"/>
    <x v="8"/>
    <x v="10"/>
    <n v="3"/>
    <s v="T60"/>
    <x v="3"/>
    <d v="2021-01-10T00:00:00"/>
    <x v="7"/>
    <x v="2"/>
    <n v="923.4"/>
    <n v="-923.4"/>
    <n v="0"/>
    <n v="151137.69999999998"/>
    <s v="Term"/>
    <s v="Chq HL 009828, dd 6/2/21, Banked in 7/2/21"/>
    <m/>
  </r>
  <r>
    <x v="36"/>
    <x v="6"/>
    <x v="1"/>
    <x v="50"/>
    <s v="C00000009"/>
    <x v="8"/>
    <x v="16"/>
    <n v="1"/>
    <s v="T60"/>
    <x v="3"/>
    <d v="2021-01-10T00:00:00"/>
    <x v="7"/>
    <x v="2"/>
    <n v="307.8"/>
    <n v="-307.8"/>
    <n v="0"/>
    <n v="151445.49999999997"/>
    <s v="Term"/>
    <s v="Chq HL 009828, dd 6/2/21, Banked in 7/2/21"/>
    <m/>
  </r>
  <r>
    <x v="37"/>
    <x v="6"/>
    <x v="1"/>
    <x v="51"/>
    <s v="C00000001"/>
    <x v="0"/>
    <x v="15"/>
    <n v="1"/>
    <s v="Cash"/>
    <x v="0"/>
    <d v="2020-11-18T00:00:00"/>
    <x v="5"/>
    <x v="1"/>
    <n v="1584"/>
    <n v="-1584"/>
    <n v="0"/>
    <n v="153029.49999999997"/>
    <s v="Term"/>
    <s v="Trsf 20/11/2020"/>
    <m/>
  </r>
  <r>
    <x v="38"/>
    <x v="6"/>
    <x v="1"/>
    <x v="52"/>
    <s v="C00000001"/>
    <x v="0"/>
    <x v="8"/>
    <n v="2"/>
    <s v="Cash"/>
    <x v="0"/>
    <d v="2020-11-24T00:00:00"/>
    <x v="5"/>
    <x v="1"/>
    <n v="520"/>
    <n v="-520"/>
    <n v="0"/>
    <n v="153549.49999999997"/>
    <s v="Term"/>
    <s v="Trsf 5/12/2020"/>
    <m/>
  </r>
  <r>
    <x v="39"/>
    <x v="6"/>
    <x v="1"/>
    <x v="53"/>
    <s v="C00000010"/>
    <x v="9"/>
    <x v="22"/>
    <n v="3"/>
    <s v="T120"/>
    <x v="2"/>
    <d v="2021-03-20T00:00:00"/>
    <x v="9"/>
    <x v="2"/>
    <n v="4050"/>
    <n v="-4050"/>
    <n v="0"/>
    <n v="157599.49999999997"/>
    <s v="Term"/>
    <s v="Due 28/2/2020"/>
    <m/>
  </r>
  <r>
    <x v="39"/>
    <x v="6"/>
    <x v="1"/>
    <x v="53"/>
    <s v="C00000010"/>
    <x v="9"/>
    <x v="7"/>
    <n v="2"/>
    <s v="T120"/>
    <x v="2"/>
    <d v="2021-03-20T00:00:00"/>
    <x v="9"/>
    <x v="2"/>
    <n v="2640"/>
    <n v="-2640"/>
    <n v="0"/>
    <n v="160239.49999999997"/>
    <s v="Term"/>
    <s v="Due 28/2/2020"/>
    <m/>
  </r>
  <r>
    <x v="39"/>
    <x v="6"/>
    <x v="1"/>
    <x v="53"/>
    <s v="C00000010"/>
    <x v="9"/>
    <x v="1"/>
    <n v="8"/>
    <s v="T120"/>
    <x v="2"/>
    <d v="2021-03-20T00:00:00"/>
    <x v="9"/>
    <x v="2"/>
    <n v="1776"/>
    <n v="-1776"/>
    <n v="0"/>
    <n v="162015.49999999997"/>
    <s v="Term"/>
    <s v="Due 28/2/2020"/>
    <m/>
  </r>
  <r>
    <x v="39"/>
    <x v="6"/>
    <x v="1"/>
    <x v="53"/>
    <s v="C00000010"/>
    <x v="9"/>
    <x v="12"/>
    <n v="5"/>
    <s v="T120"/>
    <x v="2"/>
    <d v="2021-03-20T00:00:00"/>
    <x v="9"/>
    <x v="2"/>
    <n v="275"/>
    <n v="-275"/>
    <n v="0"/>
    <n v="162290.49999999997"/>
    <s v="Term"/>
    <s v="Due 28/2/2020"/>
    <m/>
  </r>
  <r>
    <x v="39"/>
    <x v="6"/>
    <x v="1"/>
    <x v="53"/>
    <s v="C00000010"/>
    <x v="9"/>
    <x v="4"/>
    <n v="2"/>
    <s v="T120"/>
    <x v="2"/>
    <d v="2021-03-20T00:00:00"/>
    <x v="9"/>
    <x v="2"/>
    <n v="180"/>
    <n v="-180"/>
    <n v="0"/>
    <n v="162470.49999999997"/>
    <s v="Term"/>
    <s v="Due 28/2/2020"/>
    <m/>
  </r>
  <r>
    <x v="39"/>
    <x v="6"/>
    <x v="1"/>
    <x v="53"/>
    <s v="C00000010"/>
    <x v="9"/>
    <x v="14"/>
    <n v="1"/>
    <s v="T120"/>
    <x v="2"/>
    <d v="2021-03-20T00:00:00"/>
    <x v="9"/>
    <x v="2"/>
    <n v="375"/>
    <n v="-375"/>
    <n v="0"/>
    <n v="162845.49999999997"/>
    <s v="Term"/>
    <s v="Due 28/2/2020"/>
    <m/>
  </r>
  <r>
    <x v="40"/>
    <x v="6"/>
    <x v="1"/>
    <x v="54"/>
    <s v="C00000008"/>
    <x v="7"/>
    <x v="7"/>
    <n v="1"/>
    <s v="Cash"/>
    <x v="0"/>
    <d v="2020-11-21T00:00:00"/>
    <x v="5"/>
    <x v="1"/>
    <n v="1584"/>
    <n v="-1584"/>
    <n v="0"/>
    <n v="164429.49999999997"/>
    <s v="Trsf"/>
    <m/>
    <m/>
  </r>
  <r>
    <x v="40"/>
    <x v="6"/>
    <x v="1"/>
    <x v="54"/>
    <s v="C00000008"/>
    <x v="7"/>
    <x v="5"/>
    <n v="2"/>
    <s v="Cash"/>
    <x v="0"/>
    <d v="2020-11-21T00:00:00"/>
    <x v="5"/>
    <x v="1"/>
    <n v="420"/>
    <n v="-420"/>
    <n v="0"/>
    <n v="164849.49999999997"/>
    <s v="Trsf"/>
    <m/>
    <m/>
  </r>
  <r>
    <x v="40"/>
    <x v="6"/>
    <x v="1"/>
    <x v="54"/>
    <s v="C00000008"/>
    <x v="7"/>
    <x v="4"/>
    <n v="1"/>
    <s v="Cash"/>
    <x v="0"/>
    <d v="2020-11-21T00:00:00"/>
    <x v="5"/>
    <x v="1"/>
    <n v="90"/>
    <n v="-90"/>
    <n v="0"/>
    <n v="164939.49999999997"/>
    <s v="Trsf"/>
    <m/>
    <m/>
  </r>
  <r>
    <x v="40"/>
    <x v="6"/>
    <x v="1"/>
    <x v="54"/>
    <s v="C00000008"/>
    <x v="7"/>
    <x v="1"/>
    <n v="2"/>
    <s v="Cash"/>
    <x v="0"/>
    <d v="2020-11-21T00:00:00"/>
    <x v="5"/>
    <x v="1"/>
    <n v="518"/>
    <n v="-518"/>
    <n v="0"/>
    <n v="165457.49999999997"/>
    <s v="Trsf"/>
    <m/>
    <m/>
  </r>
  <r>
    <x v="41"/>
    <x v="6"/>
    <x v="1"/>
    <x v="55"/>
    <s v="C00000005"/>
    <x v="4"/>
    <x v="15"/>
    <n v="1"/>
    <s v="Cash"/>
    <x v="0"/>
    <d v="2020-11-23T00:00:00"/>
    <x v="5"/>
    <x v="1"/>
    <n v="1540"/>
    <n v="-1540"/>
    <n v="0"/>
    <n v="166997.49999999997"/>
    <s v="Chq"/>
    <s v="Chq CIMB 000060 24/11/20, Banked in 30/11/20"/>
    <m/>
  </r>
  <r>
    <x v="38"/>
    <x v="6"/>
    <x v="1"/>
    <x v="56"/>
    <s v="C00000011"/>
    <x v="10"/>
    <x v="23"/>
    <n v="3"/>
    <s v="Cash"/>
    <x v="0"/>
    <d v="2020-11-24T00:00:00"/>
    <x v="5"/>
    <x v="1"/>
    <n v="982.80000000000007"/>
    <n v="-982.80000000000007"/>
    <n v="0"/>
    <n v="167980.29999999996"/>
    <s v="Trsf"/>
    <s v="Trsf 23/11/2020"/>
    <m/>
  </r>
  <r>
    <x v="38"/>
    <x v="6"/>
    <x v="1"/>
    <x v="56"/>
    <s v="C00000011"/>
    <x v="10"/>
    <x v="24"/>
    <n v="1"/>
    <s v="Cash"/>
    <x v="0"/>
    <d v="2020-11-24T00:00:00"/>
    <x v="5"/>
    <x v="1"/>
    <n v="100"/>
    <n v="-100"/>
    <n v="0"/>
    <n v="168080.29999999996"/>
    <s v="Trsf"/>
    <s v="Trsf 23/11/2020"/>
    <m/>
  </r>
  <r>
    <x v="38"/>
    <x v="6"/>
    <x v="1"/>
    <x v="57"/>
    <s v="C00000003"/>
    <x v="2"/>
    <x v="15"/>
    <n v="1"/>
    <s v="T45"/>
    <x v="1"/>
    <d v="2021-01-08T00:00:00"/>
    <x v="7"/>
    <x v="2"/>
    <n v="1628"/>
    <n v="-1628"/>
    <n v="0"/>
    <n v="169708.29999999996"/>
    <s v="Term"/>
    <s v="PD Chq 10/1/21, RM2,008/-"/>
    <m/>
  </r>
  <r>
    <x v="38"/>
    <x v="6"/>
    <x v="1"/>
    <x v="57"/>
    <s v="C00000003"/>
    <x v="2"/>
    <x v="12"/>
    <n v="3"/>
    <s v="T45"/>
    <x v="1"/>
    <d v="2021-01-08T00:00:00"/>
    <x v="7"/>
    <x v="2"/>
    <n v="150"/>
    <n v="-150"/>
    <n v="0"/>
    <n v="169858.29999999996"/>
    <s v="Term"/>
    <s v="PD Chq 10/1/21, RM2,008/-"/>
    <m/>
  </r>
  <r>
    <x v="38"/>
    <x v="6"/>
    <x v="1"/>
    <x v="57"/>
    <s v="C00000003"/>
    <x v="2"/>
    <x v="4"/>
    <n v="2"/>
    <s v="T45"/>
    <x v="1"/>
    <d v="2021-01-08T00:00:00"/>
    <x v="7"/>
    <x v="2"/>
    <n v="185"/>
    <n v="-185"/>
    <n v="0"/>
    <n v="170043.29999999996"/>
    <s v="Term"/>
    <s v="PD Chq 10/1/21, RM2,008/-"/>
    <m/>
  </r>
  <r>
    <x v="38"/>
    <x v="6"/>
    <x v="1"/>
    <x v="57"/>
    <s v="C00000003"/>
    <x v="2"/>
    <x v="25"/>
    <n v="1"/>
    <s v="T45"/>
    <x v="1"/>
    <d v="2021-01-08T00:00:00"/>
    <x v="7"/>
    <x v="2"/>
    <n v="45"/>
    <n v="-45"/>
    <n v="0"/>
    <n v="170088.29999999996"/>
    <s v="Term"/>
    <s v="PD Chq 10/1/21, RM2,008/-"/>
    <m/>
  </r>
  <r>
    <x v="42"/>
    <x v="6"/>
    <x v="1"/>
    <x v="58"/>
    <s v="C00000001"/>
    <x v="0"/>
    <x v="7"/>
    <n v="1"/>
    <s v="Cash"/>
    <x v="0"/>
    <d v="2020-11-27T00:00:00"/>
    <x v="5"/>
    <x v="1"/>
    <n v="1584"/>
    <n v="-1584"/>
    <n v="0"/>
    <n v="171672.29999999996"/>
    <s v="Trsf"/>
    <s v="Trsf 5/12/2020"/>
    <m/>
  </r>
  <r>
    <x v="42"/>
    <x v="6"/>
    <x v="1"/>
    <x v="58"/>
    <s v="C00000001"/>
    <x v="0"/>
    <x v="26"/>
    <n v="4"/>
    <s v="Cash"/>
    <x v="0"/>
    <d v="2020-11-27T00:00:00"/>
    <x v="5"/>
    <x v="1"/>
    <n v="840"/>
    <n v="-840"/>
    <n v="0"/>
    <n v="172512.29999999996"/>
    <s v="Trsf"/>
    <s v="Trsf 5/12/2020"/>
    <m/>
  </r>
  <r>
    <x v="43"/>
    <x v="6"/>
    <x v="1"/>
    <x v="59"/>
    <s v="C00000009"/>
    <x v="8"/>
    <x v="5"/>
    <n v="2"/>
    <s v="T60"/>
    <x v="3"/>
    <d v="2021-01-27T00:00:00"/>
    <x v="7"/>
    <x v="2"/>
    <n v="408"/>
    <n v="-408"/>
    <n v="0"/>
    <n v="172920.29999999996"/>
    <s v="Term"/>
    <s v="Chq HL 009828, dd 6/2/21, Banked in 7/2/21"/>
    <m/>
  </r>
  <r>
    <x v="44"/>
    <x v="6"/>
    <x v="1"/>
    <x v="60"/>
    <s v="C00000008"/>
    <x v="7"/>
    <x v="5"/>
    <n v="5"/>
    <s v="Cash"/>
    <x v="0"/>
    <d v="2020-11-30T00:00:00"/>
    <x v="5"/>
    <x v="1"/>
    <n v="1050"/>
    <n v="-1050"/>
    <n v="0"/>
    <n v="173970.29999999996"/>
    <s v="Trsf"/>
    <m/>
    <m/>
  </r>
  <r>
    <x v="44"/>
    <x v="6"/>
    <x v="1"/>
    <x v="61"/>
    <s v="C00000010"/>
    <x v="9"/>
    <x v="7"/>
    <n v="5"/>
    <s v="T120"/>
    <x v="2"/>
    <d v="2021-03-30T00:00:00"/>
    <x v="9"/>
    <x v="2"/>
    <n v="6600"/>
    <n v="-6600"/>
    <n v="0"/>
    <n v="180570.29999999996"/>
    <s v="Term"/>
    <s v="Due 28/2/2020"/>
    <m/>
  </r>
  <r>
    <x v="44"/>
    <x v="6"/>
    <x v="1"/>
    <x v="61"/>
    <s v="C00000010"/>
    <x v="9"/>
    <x v="26"/>
    <n v="4"/>
    <s v="T120"/>
    <x v="2"/>
    <d v="2021-03-30T00:00:00"/>
    <x v="9"/>
    <x v="2"/>
    <n v="720"/>
    <n v="-720"/>
    <n v="0"/>
    <n v="181290.29999999996"/>
    <s v="Term"/>
    <s v="Due 28/2/2020"/>
    <m/>
  </r>
  <r>
    <x v="44"/>
    <x v="6"/>
    <x v="1"/>
    <x v="61"/>
    <s v="C00000010"/>
    <x v="9"/>
    <x v="12"/>
    <n v="5"/>
    <s v="T120"/>
    <x v="2"/>
    <d v="2021-03-30T00:00:00"/>
    <x v="9"/>
    <x v="2"/>
    <n v="275"/>
    <n v="-275"/>
    <n v="0"/>
    <n v="181565.29999999996"/>
    <s v="Term"/>
    <s v="Due 28/2/2020"/>
    <m/>
  </r>
  <r>
    <x v="44"/>
    <x v="6"/>
    <x v="1"/>
    <x v="61"/>
    <s v="C00000010"/>
    <x v="9"/>
    <x v="4"/>
    <n v="2"/>
    <s v="T120"/>
    <x v="2"/>
    <d v="2021-03-30T00:00:00"/>
    <x v="9"/>
    <x v="2"/>
    <n v="180"/>
    <n v="-180"/>
    <n v="0"/>
    <n v="181745.29999999996"/>
    <s v="Term"/>
    <s v="Due 28/2/2020"/>
    <m/>
  </r>
  <r>
    <x v="44"/>
    <x v="6"/>
    <x v="1"/>
    <x v="62"/>
    <s v="C00000010"/>
    <x v="9"/>
    <x v="12"/>
    <n v="5"/>
    <s v="T120"/>
    <x v="2"/>
    <d v="2021-03-30T00:00:00"/>
    <x v="9"/>
    <x v="2"/>
    <n v="275"/>
    <n v="-275"/>
    <n v="0"/>
    <n v="182020.29999999996"/>
    <s v="Term"/>
    <s v="Due 28/2/2020"/>
    <m/>
  </r>
  <r>
    <x v="45"/>
    <x v="0"/>
    <x v="1"/>
    <x v="63"/>
    <s v="C00000011"/>
    <x v="11"/>
    <x v="10"/>
    <n v="2"/>
    <s v="Cash"/>
    <x v="0"/>
    <d v="2020-12-05T00:00:00"/>
    <x v="0"/>
    <x v="1"/>
    <n v="799.2"/>
    <n v="-799.2"/>
    <n v="0"/>
    <n v="182819.49999999997"/>
    <s v="Term"/>
    <s v="Trsf 5/12/2020"/>
    <m/>
  </r>
  <r>
    <x v="46"/>
    <x v="0"/>
    <x v="1"/>
    <x v="64"/>
    <s v="C00000001"/>
    <x v="0"/>
    <x v="15"/>
    <n v="1"/>
    <s v="Cash"/>
    <x v="0"/>
    <d v="2020-12-15T00:00:00"/>
    <x v="0"/>
    <x v="1"/>
    <n v="1716"/>
    <n v="-1716"/>
    <n v="0"/>
    <n v="184535.49999999997"/>
    <s v="Trsf"/>
    <s v="Trsf 18/12/2020"/>
    <m/>
  </r>
  <r>
    <x v="46"/>
    <x v="0"/>
    <x v="1"/>
    <x v="64"/>
    <s v="C00000001"/>
    <x v="0"/>
    <x v="2"/>
    <n v="2"/>
    <s v="Cash"/>
    <x v="0"/>
    <d v="2020-12-15T00:00:00"/>
    <x v="0"/>
    <x v="1"/>
    <n v="512"/>
    <n v="-512"/>
    <n v="0"/>
    <n v="185047.49999999997"/>
    <s v="Trsf"/>
    <s v="Trsf 18/12/2020"/>
    <m/>
  </r>
  <r>
    <x v="47"/>
    <x v="0"/>
    <x v="1"/>
    <x v="65"/>
    <s v="C00000004"/>
    <x v="3"/>
    <x v="13"/>
    <n v="2"/>
    <s v="T120"/>
    <x v="4"/>
    <d v="2021-04-25T00:00:00"/>
    <x v="10"/>
    <x v="2"/>
    <n v="2860"/>
    <n v="-2860"/>
    <n v="0"/>
    <n v="187907.49999999997"/>
    <s v="Term"/>
    <s v="HL005820, 200321 (clear on 30/3/2021)"/>
    <m/>
  </r>
  <r>
    <x v="48"/>
    <x v="0"/>
    <x v="1"/>
    <x v="66"/>
    <s v="C00000003"/>
    <x v="2"/>
    <x v="15"/>
    <n v="3"/>
    <s v="T45"/>
    <x v="1"/>
    <d v="2021-02-13T00:00:00"/>
    <x v="8"/>
    <x v="2"/>
    <n v="5148"/>
    <n v="-5148"/>
    <m/>
    <n v="193055.49999999997"/>
    <s v="Term"/>
    <s v="PD Chq 13/2, 16/2, 20/2, 27/2 (RM1,500.00, RM1,608.00, RM1,500.00 &amp; RM1,500.00)"/>
    <m/>
  </r>
  <r>
    <x v="48"/>
    <x v="0"/>
    <x v="1"/>
    <x v="66"/>
    <s v="C00000003"/>
    <x v="2"/>
    <x v="10"/>
    <n v="1"/>
    <s v="T45"/>
    <x v="1"/>
    <d v="2021-02-13T00:00:00"/>
    <x v="8"/>
    <x v="2"/>
    <n v="405"/>
    <n v="-405"/>
    <n v="0"/>
    <n v="193460.49999999997"/>
    <s v="Term"/>
    <s v="PD Chq 13/2, 16/2, 20/2, 27/2 (RM1,500.00, RM1,608.00, RM1,500.00 &amp; RM1,500.00)"/>
    <m/>
  </r>
  <r>
    <x v="48"/>
    <x v="0"/>
    <x v="1"/>
    <x v="66"/>
    <s v="C00000003"/>
    <x v="2"/>
    <x v="4"/>
    <n v="6"/>
    <s v="T45"/>
    <x v="1"/>
    <d v="2021-02-13T00:00:00"/>
    <x v="8"/>
    <x v="2"/>
    <n v="555"/>
    <n v="-555"/>
    <n v="0"/>
    <n v="194015.49999999997"/>
    <s v="Term"/>
    <s v="PD Chq 13/2, 16/2, 20/2, 27/2 (RM1,500.00, RM1,608.00, RM1,500.00 &amp; RM1,500.00)"/>
    <m/>
  </r>
  <r>
    <x v="49"/>
    <x v="0"/>
    <x v="1"/>
    <x v="67"/>
    <s v="C00000010"/>
    <x v="9"/>
    <x v="27"/>
    <n v="5"/>
    <s v="T120"/>
    <x v="2"/>
    <d v="2021-04-30T00:00:00"/>
    <x v="10"/>
    <x v="2"/>
    <n v="7700"/>
    <n v="-7700"/>
    <n v="0"/>
    <n v="201715.49999999997"/>
    <s v="Term"/>
    <s v="Trsf 20/04/21"/>
    <m/>
  </r>
  <r>
    <x v="49"/>
    <x v="0"/>
    <x v="1"/>
    <x v="67"/>
    <s v="C00000010"/>
    <x v="9"/>
    <x v="28"/>
    <n v="8"/>
    <s v="T120"/>
    <x v="2"/>
    <d v="2021-04-30T00:00:00"/>
    <x v="10"/>
    <x v="2"/>
    <n v="1680"/>
    <n v="-1680"/>
    <n v="0"/>
    <n v="203395.49999999997"/>
    <s v="Term"/>
    <s v="Trsf 20/04/21"/>
    <m/>
  </r>
  <r>
    <x v="49"/>
    <x v="0"/>
    <x v="1"/>
    <x v="67"/>
    <s v="C00000010"/>
    <x v="9"/>
    <x v="12"/>
    <n v="10"/>
    <s v="T120"/>
    <x v="2"/>
    <d v="2021-04-30T00:00:00"/>
    <x v="10"/>
    <x v="2"/>
    <n v="550"/>
    <n v="-550"/>
    <n v="0"/>
    <n v="203945.49999999997"/>
    <s v="Term"/>
    <s v="Trsf 20/04/21"/>
    <m/>
  </r>
  <r>
    <x v="49"/>
    <x v="0"/>
    <x v="1"/>
    <x v="67"/>
    <s v="C00000010"/>
    <x v="9"/>
    <x v="4"/>
    <n v="2"/>
    <s v="T120"/>
    <x v="2"/>
    <d v="2021-04-30T00:00:00"/>
    <x v="10"/>
    <x v="2"/>
    <n v="190"/>
    <n v="-190"/>
    <n v="0"/>
    <n v="204135.49999999997"/>
    <s v="Term"/>
    <s v="Trsf 20/04/21"/>
    <m/>
  </r>
  <r>
    <x v="50"/>
    <x v="7"/>
    <x v="2"/>
    <x v="68"/>
    <s v="C00000013"/>
    <x v="12"/>
    <x v="29"/>
    <n v="2"/>
    <s v="Cash"/>
    <x v="0"/>
    <d v="2021-01-04T00:00:00"/>
    <x v="7"/>
    <x v="2"/>
    <n v="1540"/>
    <n v="-1540"/>
    <n v="0"/>
    <n v="205675.49999999997"/>
    <s v="Cash"/>
    <s v="Bank in 2-5/1/2021"/>
    <m/>
  </r>
  <r>
    <x v="50"/>
    <x v="7"/>
    <x v="2"/>
    <x v="68"/>
    <s v="C00000013"/>
    <x v="12"/>
    <x v="30"/>
    <n v="2"/>
    <s v="Cash"/>
    <x v="0"/>
    <d v="2021-01-04T00:00:00"/>
    <x v="7"/>
    <x v="2"/>
    <n v="810"/>
    <n v="-810"/>
    <n v="0"/>
    <n v="206485.49999999997"/>
    <s v="Cash"/>
    <s v="Bank in 2-5/1/2021"/>
    <m/>
  </r>
  <r>
    <x v="50"/>
    <x v="7"/>
    <x v="2"/>
    <x v="68"/>
    <s v="C00000013"/>
    <x v="12"/>
    <x v="16"/>
    <n v="1"/>
    <s v="Cash"/>
    <x v="0"/>
    <d v="2021-01-04T00:00:00"/>
    <x v="7"/>
    <x v="2"/>
    <n v="405"/>
    <n v="-405"/>
    <n v="0"/>
    <n v="206890.49999999997"/>
    <s v="Cash"/>
    <s v="Bank in 2-5/1/2021"/>
    <m/>
  </r>
  <r>
    <x v="50"/>
    <x v="7"/>
    <x v="2"/>
    <x v="68"/>
    <s v="C00000013"/>
    <x v="12"/>
    <x v="31"/>
    <n v="2"/>
    <s v="Cash"/>
    <x v="0"/>
    <d v="2021-01-04T00:00:00"/>
    <x v="7"/>
    <x v="2"/>
    <n v="5920"/>
    <n v="-5920"/>
    <n v="0"/>
    <n v="212810.49999999997"/>
    <s v="Cash"/>
    <s v="Bank in 2-5/1/2021"/>
    <m/>
  </r>
  <r>
    <x v="50"/>
    <x v="7"/>
    <x v="2"/>
    <x v="68"/>
    <s v="C00000013"/>
    <x v="12"/>
    <x v="32"/>
    <n v="3"/>
    <s v="Cash"/>
    <x v="0"/>
    <d v="2021-01-04T00:00:00"/>
    <x v="7"/>
    <x v="2"/>
    <n v="135"/>
    <n v="-135"/>
    <n v="0"/>
    <n v="212945.49999999997"/>
    <s v="Cash"/>
    <s v="Bank in 2-5/1/2021"/>
    <m/>
  </r>
  <r>
    <x v="50"/>
    <x v="7"/>
    <x v="2"/>
    <x v="68"/>
    <s v="C00000013"/>
    <x v="12"/>
    <x v="33"/>
    <n v="1"/>
    <s v="Cash"/>
    <x v="0"/>
    <d v="2021-01-04T00:00:00"/>
    <x v="7"/>
    <x v="2"/>
    <n v="130"/>
    <n v="-130"/>
    <n v="0"/>
    <n v="213075.49999999997"/>
    <s v="Cash"/>
    <s v="Bank in 2-5/1/2021"/>
    <m/>
  </r>
  <r>
    <x v="50"/>
    <x v="7"/>
    <x v="2"/>
    <x v="68"/>
    <s v="C00000013"/>
    <x v="12"/>
    <x v="34"/>
    <n v="1"/>
    <s v="Cash"/>
    <x v="0"/>
    <d v="2021-01-04T00:00:00"/>
    <x v="7"/>
    <x v="2"/>
    <n v="380"/>
    <n v="-380"/>
    <n v="0"/>
    <n v="213455.49999999997"/>
    <s v="Cash"/>
    <s v="Bank in 2-5/1/2021"/>
    <m/>
  </r>
  <r>
    <x v="50"/>
    <x v="7"/>
    <x v="2"/>
    <x v="68"/>
    <s v="C00000013"/>
    <x v="12"/>
    <x v="35"/>
    <n v="1"/>
    <s v="Cash"/>
    <x v="0"/>
    <d v="2021-01-04T00:00:00"/>
    <x v="7"/>
    <x v="2"/>
    <n v="180"/>
    <n v="-180"/>
    <n v="0"/>
    <n v="213635.49999999997"/>
    <s v="Cash"/>
    <s v="Bank in 2-5/1/2021"/>
    <m/>
  </r>
  <r>
    <x v="50"/>
    <x v="7"/>
    <x v="2"/>
    <x v="68"/>
    <s v="C00000013"/>
    <x v="12"/>
    <x v="36"/>
    <n v="3"/>
    <s v="Cash"/>
    <x v="0"/>
    <d v="2021-01-04T00:00:00"/>
    <x v="7"/>
    <x v="2"/>
    <n v="144"/>
    <n v="-144"/>
    <n v="0"/>
    <n v="213779.49999999997"/>
    <s v="Cash"/>
    <s v="Bank in 2-5/1/2021"/>
    <m/>
  </r>
  <r>
    <x v="50"/>
    <x v="7"/>
    <x v="2"/>
    <x v="68"/>
    <s v="C00000013"/>
    <x v="12"/>
    <x v="37"/>
    <n v="1"/>
    <s v="Cash"/>
    <x v="0"/>
    <d v="2021-01-04T00:00:00"/>
    <x v="7"/>
    <x v="2"/>
    <n v="360"/>
    <n v="-360"/>
    <n v="0"/>
    <n v="214139.49999999997"/>
    <s v="Cash"/>
    <s v="Bank in 2-5/1/2021"/>
    <m/>
  </r>
  <r>
    <x v="50"/>
    <x v="7"/>
    <x v="2"/>
    <x v="68"/>
    <s v="C00000013"/>
    <x v="12"/>
    <x v="4"/>
    <n v="1"/>
    <s v="Cash"/>
    <x v="0"/>
    <d v="2021-01-04T00:00:00"/>
    <x v="7"/>
    <x v="2"/>
    <n v="95"/>
    <n v="-95"/>
    <n v="0"/>
    <n v="214234.49999999997"/>
    <s v="Cash"/>
    <s v="Bank in 2-5/1/2021"/>
    <m/>
  </r>
  <r>
    <x v="50"/>
    <x v="7"/>
    <x v="2"/>
    <x v="68"/>
    <s v="C00000013"/>
    <x v="12"/>
    <x v="38"/>
    <n v="1"/>
    <s v="Cash"/>
    <x v="0"/>
    <d v="2021-01-04T00:00:00"/>
    <x v="7"/>
    <x v="2"/>
    <n v="300"/>
    <n v="-300"/>
    <n v="0"/>
    <n v="214534.49999999997"/>
    <s v="Cash"/>
    <s v="Bank in 2-5/1/2021"/>
    <m/>
  </r>
  <r>
    <x v="51"/>
    <x v="7"/>
    <x v="2"/>
    <x v="69"/>
    <s v="C00000010"/>
    <x v="9"/>
    <x v="39"/>
    <n v="1"/>
    <s v="FOC"/>
    <x v="0"/>
    <d v="2021-01-11T00:00:00"/>
    <x v="7"/>
    <x v="2"/>
    <n v="0"/>
    <n v="0"/>
    <n v="0"/>
    <n v="214534.49999999997"/>
    <s v="FOC"/>
    <s v="FOC"/>
    <m/>
  </r>
  <r>
    <x v="52"/>
    <x v="7"/>
    <x v="2"/>
    <x v="70"/>
    <s v="C00000013"/>
    <x v="12"/>
    <x v="40"/>
    <n v="3"/>
    <s v="Cash"/>
    <x v="0"/>
    <d v="2021-01-08T00:00:00"/>
    <x v="7"/>
    <x v="2"/>
    <n v="49"/>
    <n v="-49"/>
    <n v="0"/>
    <n v="214583.49999999997"/>
    <s v="Bank in"/>
    <m/>
    <m/>
  </r>
  <r>
    <x v="53"/>
    <x v="7"/>
    <x v="2"/>
    <x v="71"/>
    <s v="C00000003"/>
    <x v="2"/>
    <x v="12"/>
    <n v="5"/>
    <s v="Cash"/>
    <x v="0"/>
    <d v="2021-01-09T00:00:00"/>
    <x v="7"/>
    <x v="2"/>
    <n v="250"/>
    <n v="-250"/>
    <n v="0"/>
    <n v="214833.49999999997"/>
    <s v="Cash"/>
    <s v="Cash 9/1/2021"/>
    <m/>
  </r>
  <r>
    <x v="53"/>
    <x v="7"/>
    <x v="2"/>
    <x v="71"/>
    <s v="C00000003"/>
    <x v="2"/>
    <x v="25"/>
    <n v="2"/>
    <s v="Cash"/>
    <x v="0"/>
    <d v="2021-01-09T00:00:00"/>
    <x v="7"/>
    <x v="2"/>
    <n v="90"/>
    <n v="-90"/>
    <n v="0"/>
    <n v="214923.49999999997"/>
    <s v="Cash"/>
    <s v="Cash 9/1/2021"/>
    <m/>
  </r>
  <r>
    <x v="54"/>
    <x v="7"/>
    <x v="2"/>
    <x v="72"/>
    <s v="C00000013"/>
    <x v="12"/>
    <x v="5"/>
    <n v="2"/>
    <s v="Cash"/>
    <x v="0"/>
    <d v="2021-01-18T00:00:00"/>
    <x v="7"/>
    <x v="2"/>
    <n v="472"/>
    <n v="-472"/>
    <n v="0"/>
    <n v="215395.49999999997"/>
    <s v="Cash"/>
    <s v="Bank in 18-19/1/2021"/>
    <m/>
  </r>
  <r>
    <x v="54"/>
    <x v="7"/>
    <x v="2"/>
    <x v="72"/>
    <s v="C00000013"/>
    <x v="12"/>
    <x v="30"/>
    <n v="1"/>
    <s v="Cash"/>
    <x v="0"/>
    <d v="2021-01-18T00:00:00"/>
    <x v="7"/>
    <x v="2"/>
    <n v="405"/>
    <n v="-405"/>
    <n v="0"/>
    <n v="215800.49999999997"/>
    <s v="Cash"/>
    <s v="Bank in 18-19/1/2021"/>
    <m/>
  </r>
  <r>
    <x v="54"/>
    <x v="7"/>
    <x v="2"/>
    <x v="72"/>
    <s v="C00000013"/>
    <x v="12"/>
    <x v="16"/>
    <n v="1"/>
    <s v="Cash"/>
    <x v="0"/>
    <d v="2021-01-18T00:00:00"/>
    <x v="7"/>
    <x v="2"/>
    <n v="405"/>
    <n v="-405"/>
    <n v="0"/>
    <n v="216205.49999999997"/>
    <s v="Cash"/>
    <s v="Bank in 18-19/1/2021"/>
    <m/>
  </r>
  <r>
    <x v="54"/>
    <x v="7"/>
    <x v="2"/>
    <x v="72"/>
    <s v="C00000013"/>
    <x v="12"/>
    <x v="33"/>
    <n v="1"/>
    <s v="Cash"/>
    <x v="0"/>
    <d v="2021-01-18T00:00:00"/>
    <x v="7"/>
    <x v="2"/>
    <n v="130"/>
    <n v="-130"/>
    <n v="0"/>
    <n v="216335.49999999997"/>
    <s v="Cash"/>
    <s v="Bank in 18-19/1/2021"/>
    <m/>
  </r>
  <r>
    <x v="54"/>
    <x v="7"/>
    <x v="2"/>
    <x v="72"/>
    <s v="C00000013"/>
    <x v="12"/>
    <x v="25"/>
    <n v="2"/>
    <s v="Cash"/>
    <x v="0"/>
    <d v="2021-01-18T00:00:00"/>
    <x v="7"/>
    <x v="2"/>
    <n v="90"/>
    <n v="-90"/>
    <n v="0"/>
    <n v="216425.49999999997"/>
    <s v="Cash"/>
    <s v="Bank in 18-19/1/2021"/>
    <m/>
  </r>
  <r>
    <x v="54"/>
    <x v="7"/>
    <x v="2"/>
    <x v="72"/>
    <s v="C00000013"/>
    <x v="12"/>
    <x v="4"/>
    <n v="2"/>
    <s v="Cash"/>
    <x v="0"/>
    <d v="2021-01-18T00:00:00"/>
    <x v="7"/>
    <x v="2"/>
    <n v="190"/>
    <n v="-190"/>
    <n v="0"/>
    <n v="216615.49999999997"/>
    <s v="Cash"/>
    <s v="Bank in 18-19/1/2021"/>
    <m/>
  </r>
  <r>
    <x v="54"/>
    <x v="7"/>
    <x v="2"/>
    <x v="72"/>
    <s v="C00000013"/>
    <x v="12"/>
    <x v="27"/>
    <n v="1"/>
    <s v="Cash"/>
    <x v="0"/>
    <d v="2021-01-18T00:00:00"/>
    <x v="7"/>
    <x v="2"/>
    <n v="1716"/>
    <n v="-1716"/>
    <n v="0"/>
    <n v="218331.49999999997"/>
    <s v="Cash"/>
    <s v="Bank in 18-19/1/2021"/>
    <m/>
  </r>
  <r>
    <x v="55"/>
    <x v="7"/>
    <x v="2"/>
    <x v="73"/>
    <s v="C00000003"/>
    <x v="2"/>
    <x v="15"/>
    <n v="3"/>
    <s v="T45"/>
    <x v="1"/>
    <d v="2021-03-13T00:00:00"/>
    <x v="9"/>
    <x v="2"/>
    <n v="5082"/>
    <n v="-5082"/>
    <n v="0"/>
    <n v="223413.49999999997"/>
    <s v="Term"/>
    <s v="PD Chq 14/3, 21/3, 28/3, 31/3,  (RM1,500.00, RM1,500.00, RM1,500.00 &amp; RM1,387.00)"/>
    <m/>
  </r>
  <r>
    <x v="55"/>
    <x v="7"/>
    <x v="2"/>
    <x v="73"/>
    <s v="C00000003"/>
    <x v="2"/>
    <x v="12"/>
    <n v="5"/>
    <s v="T45"/>
    <x v="1"/>
    <d v="2021-03-13T00:00:00"/>
    <x v="9"/>
    <x v="2"/>
    <n v="250"/>
    <n v="-250"/>
    <n v="0"/>
    <n v="223663.49999999997"/>
    <s v="Term"/>
    <s v="PD Chq 14/3, 21/3, 28/3, 31/3,  (RM1,500.00, RM1,500.00, RM1,500.00 &amp; RM1,387.00)"/>
    <m/>
  </r>
  <r>
    <x v="55"/>
    <x v="7"/>
    <x v="2"/>
    <x v="73"/>
    <s v="C00000003"/>
    <x v="2"/>
    <x v="4"/>
    <n v="6"/>
    <s v="T45"/>
    <x v="1"/>
    <d v="2021-03-13T00:00:00"/>
    <x v="9"/>
    <x v="2"/>
    <n v="555"/>
    <n v="-555"/>
    <n v="0"/>
    <n v="224218.49999999997"/>
    <s v="Term"/>
    <s v="PD Chq 14/3, 21/3, 28/3, 31/3,  (RM1,500.00, RM1,500.00, RM1,500.00 &amp; RM1,387.00)"/>
    <m/>
  </r>
  <r>
    <x v="56"/>
    <x v="7"/>
    <x v="2"/>
    <x v="74"/>
    <s v="C00000001"/>
    <x v="0"/>
    <x v="7"/>
    <n v="1"/>
    <s v="Cash"/>
    <x v="0"/>
    <d v="2021-01-29T00:00:00"/>
    <x v="7"/>
    <x v="2"/>
    <n v="1694"/>
    <n v="-1694"/>
    <n v="0"/>
    <n v="225912.49999999997"/>
    <s v="Cash"/>
    <s v="Trsf 1/2/2021"/>
    <m/>
  </r>
  <r>
    <x v="56"/>
    <x v="7"/>
    <x v="2"/>
    <x v="74"/>
    <s v="C00000001"/>
    <x v="0"/>
    <x v="26"/>
    <n v="4"/>
    <s v="Cash"/>
    <x v="0"/>
    <d v="2021-01-29T00:00:00"/>
    <x v="7"/>
    <x v="2"/>
    <n v="900"/>
    <n v="-900"/>
    <n v="0"/>
    <n v="226812.49999999997"/>
    <s v="Cash"/>
    <s v="Trsf 1/2/2021"/>
    <m/>
  </r>
  <r>
    <x v="56"/>
    <x v="7"/>
    <x v="2"/>
    <x v="74"/>
    <s v="C00000001"/>
    <x v="0"/>
    <x v="8"/>
    <n v="1"/>
    <s v="Cash"/>
    <x v="0"/>
    <d v="2021-01-29T00:00:00"/>
    <x v="7"/>
    <x v="2"/>
    <n v="272"/>
    <n v="-272"/>
    <n v="0"/>
    <n v="227084.49999999997"/>
    <s v="Cash"/>
    <s v="Trsf 1/2/2021"/>
    <m/>
  </r>
  <r>
    <x v="56"/>
    <x v="7"/>
    <x v="2"/>
    <x v="75"/>
    <s v="C00000010"/>
    <x v="9"/>
    <x v="27"/>
    <n v="5"/>
    <s v="T120"/>
    <x v="2"/>
    <d v="2021-05-29T00:00:00"/>
    <x v="11"/>
    <x v="2"/>
    <n v="7700"/>
    <n v="-7700"/>
    <n v="0"/>
    <n v="234784.49999999997"/>
    <s v="Term"/>
    <s v="Trsf 21/5/2021"/>
    <m/>
  </r>
  <r>
    <x v="56"/>
    <x v="7"/>
    <x v="2"/>
    <x v="75"/>
    <s v="C00000010"/>
    <x v="9"/>
    <x v="28"/>
    <n v="8"/>
    <s v="T120"/>
    <x v="2"/>
    <d v="2021-05-29T00:00:00"/>
    <x v="11"/>
    <x v="2"/>
    <n v="1680"/>
    <n v="-1680"/>
    <n v="0"/>
    <n v="236464.49999999997"/>
    <s v="Term"/>
    <s v="Trsf 21/5/2021"/>
    <m/>
  </r>
  <r>
    <x v="56"/>
    <x v="7"/>
    <x v="2"/>
    <x v="75"/>
    <s v="C00000010"/>
    <x v="9"/>
    <x v="12"/>
    <n v="10"/>
    <s v="T120"/>
    <x v="2"/>
    <d v="2021-05-29T00:00:00"/>
    <x v="11"/>
    <x v="2"/>
    <n v="550"/>
    <n v="-550"/>
    <n v="0"/>
    <n v="237014.49999999997"/>
    <s v="Term"/>
    <s v="Trsf 21/5/2021"/>
    <m/>
  </r>
  <r>
    <x v="56"/>
    <x v="7"/>
    <x v="2"/>
    <x v="75"/>
    <s v="C00000010"/>
    <x v="9"/>
    <x v="4"/>
    <n v="4"/>
    <s v="T120"/>
    <x v="2"/>
    <d v="2021-05-29T00:00:00"/>
    <x v="11"/>
    <x v="2"/>
    <n v="380"/>
    <n v="-380"/>
    <n v="0"/>
    <n v="237394.49999999997"/>
    <s v="Term"/>
    <s v="Trsf 21/5/2021"/>
    <m/>
  </r>
  <r>
    <x v="57"/>
    <x v="8"/>
    <x v="2"/>
    <x v="76"/>
    <s v="C00000014"/>
    <x v="13"/>
    <x v="15"/>
    <n v="2"/>
    <s v="Cash"/>
    <x v="0"/>
    <d v="2021-02-03T00:00:00"/>
    <x v="8"/>
    <x v="2"/>
    <n v="3344"/>
    <n v="-3344"/>
    <n v="0"/>
    <n v="240738.49999999997"/>
    <s v="Cash"/>
    <s v="Cash 3/2/2021"/>
    <m/>
  </r>
  <r>
    <x v="57"/>
    <x v="8"/>
    <x v="2"/>
    <x v="76"/>
    <s v="C00000014"/>
    <x v="13"/>
    <x v="26"/>
    <n v="5"/>
    <s v="Cash"/>
    <x v="0"/>
    <d v="2021-02-03T00:00:00"/>
    <x v="8"/>
    <x v="2"/>
    <n v="1125"/>
    <n v="-1125"/>
    <n v="0"/>
    <n v="241863.49999999997"/>
    <s v="Cash"/>
    <s v="Cash 3/2/2021"/>
    <m/>
  </r>
  <r>
    <x v="57"/>
    <x v="8"/>
    <x v="2"/>
    <x v="76"/>
    <s v="C00000014"/>
    <x v="13"/>
    <x v="41"/>
    <n v="1"/>
    <s v="Cash"/>
    <x v="0"/>
    <d v="2021-02-03T00:00:00"/>
    <x v="8"/>
    <x v="2"/>
    <n v="280"/>
    <n v="-280"/>
    <n v="0"/>
    <n v="242143.49999999997"/>
    <s v="Cash"/>
    <s v="Cash 3/2/2021"/>
    <m/>
  </r>
  <r>
    <x v="57"/>
    <x v="8"/>
    <x v="2"/>
    <x v="76"/>
    <s v="C00000014"/>
    <x v="13"/>
    <x v="4"/>
    <n v="2"/>
    <s v="Cash"/>
    <x v="0"/>
    <d v="2021-02-03T00:00:00"/>
    <x v="8"/>
    <x v="2"/>
    <n v="195"/>
    <n v="-195"/>
    <n v="0"/>
    <n v="242338.49999999997"/>
    <s v="Cash"/>
    <s v="Cash 3/2/2021"/>
    <m/>
  </r>
  <r>
    <x v="57"/>
    <x v="8"/>
    <x v="2"/>
    <x v="76"/>
    <s v="C00000014"/>
    <x v="13"/>
    <x v="25"/>
    <n v="4"/>
    <s v="Cash"/>
    <x v="0"/>
    <d v="2021-02-03T00:00:00"/>
    <x v="8"/>
    <x v="2"/>
    <n v="180"/>
    <n v="-180"/>
    <n v="0"/>
    <n v="242518.49999999997"/>
    <s v="Cash"/>
    <s v="Cash 3/2/2021"/>
    <m/>
  </r>
  <r>
    <x v="57"/>
    <x v="8"/>
    <x v="2"/>
    <x v="76"/>
    <s v="C00000014"/>
    <x v="13"/>
    <x v="5"/>
    <n v="1"/>
    <s v="Cash"/>
    <x v="0"/>
    <d v="2021-02-03T00:00:00"/>
    <x v="8"/>
    <x v="2"/>
    <n v="232"/>
    <n v="-232"/>
    <n v="0"/>
    <n v="242750.49999999997"/>
    <s v="Cash"/>
    <s v="Cash 3/2/2021"/>
    <m/>
  </r>
  <r>
    <x v="58"/>
    <x v="8"/>
    <x v="2"/>
    <x v="77"/>
    <s v="C00000005"/>
    <x v="4"/>
    <x v="15"/>
    <n v="1"/>
    <s v="Cash"/>
    <x v="0"/>
    <d v="2021-02-02T00:00:00"/>
    <x v="8"/>
    <x v="2"/>
    <n v="1650"/>
    <n v="-1650"/>
    <n v="0"/>
    <n v="244400.49999999997"/>
    <s v="Cash"/>
    <s v="Chq CIMB 000070 2/2/21, Banked in 3/2/21"/>
    <m/>
  </r>
  <r>
    <x v="58"/>
    <x v="8"/>
    <x v="2"/>
    <x v="77"/>
    <s v="C00000005"/>
    <x v="4"/>
    <x v="4"/>
    <n v="1"/>
    <s v="Cash"/>
    <x v="0"/>
    <d v="2021-02-02T00:00:00"/>
    <x v="8"/>
    <x v="2"/>
    <n v="100"/>
    <n v="-100"/>
    <n v="0"/>
    <n v="244500.49999999997"/>
    <s v="Cash"/>
    <s v="Chq CIMB 000070 2/2/21, Banked in 3/2/21"/>
    <m/>
  </r>
  <r>
    <x v="59"/>
    <x v="8"/>
    <x v="2"/>
    <x v="78"/>
    <s v="C00000014"/>
    <x v="13"/>
    <x v="42"/>
    <n v="1"/>
    <s v="Cash"/>
    <x v="0"/>
    <d v="2021-02-06T00:00:00"/>
    <x v="8"/>
    <x v="2"/>
    <n v="130"/>
    <n v="-130"/>
    <n v="0"/>
    <n v="244630.49999999997"/>
    <s v="Cash"/>
    <s v="Cash 3/2/2021"/>
    <m/>
  </r>
  <r>
    <x v="60"/>
    <x v="8"/>
    <x v="2"/>
    <x v="79"/>
    <s v="C00000013"/>
    <x v="12"/>
    <x v="34"/>
    <n v="1"/>
    <s v="Cash"/>
    <x v="0"/>
    <d v="2021-02-09T00:00:00"/>
    <x v="8"/>
    <x v="2"/>
    <n v="380"/>
    <n v="-380"/>
    <n v="0"/>
    <n v="245010.49999999997"/>
    <s v="Cash"/>
    <s v="Trsf 8/2/2021"/>
    <m/>
  </r>
  <r>
    <x v="60"/>
    <x v="8"/>
    <x v="2"/>
    <x v="79"/>
    <s v="C00000013"/>
    <x v="12"/>
    <x v="5"/>
    <n v="2"/>
    <s v="Cash"/>
    <x v="0"/>
    <d v="2021-02-09T00:00:00"/>
    <x v="8"/>
    <x v="2"/>
    <n v="472"/>
    <n v="-472"/>
    <n v="0"/>
    <n v="245482.49999999997"/>
    <s v="Cash"/>
    <s v="Trsf 8/2/2021"/>
    <m/>
  </r>
  <r>
    <x v="60"/>
    <x v="8"/>
    <x v="2"/>
    <x v="79"/>
    <s v="C00000013"/>
    <x v="12"/>
    <x v="15"/>
    <n v="1"/>
    <s v="Cash"/>
    <x v="0"/>
    <d v="2021-02-09T00:00:00"/>
    <x v="8"/>
    <x v="2"/>
    <n v="1716"/>
    <n v="-1716"/>
    <n v="0"/>
    <n v="247198.49999999997"/>
    <s v="Cash"/>
    <s v="Trsf 8/2/2021"/>
    <m/>
  </r>
  <r>
    <x v="60"/>
    <x v="8"/>
    <x v="2"/>
    <x v="79"/>
    <s v="C00000013"/>
    <x v="12"/>
    <x v="30"/>
    <n v="1"/>
    <s v="Cash"/>
    <x v="0"/>
    <d v="2021-02-09T00:00:00"/>
    <x v="8"/>
    <x v="2"/>
    <n v="405"/>
    <n v="-405"/>
    <n v="0"/>
    <n v="247603.49999999997"/>
    <s v="Cash"/>
    <s v="Trsf 8/2/2021"/>
    <m/>
  </r>
  <r>
    <x v="60"/>
    <x v="8"/>
    <x v="2"/>
    <x v="79"/>
    <s v="C00000013"/>
    <x v="12"/>
    <x v="4"/>
    <n v="1"/>
    <s v="Cash"/>
    <x v="0"/>
    <d v="2021-02-09T00:00:00"/>
    <x v="8"/>
    <x v="2"/>
    <n v="95"/>
    <n v="-95"/>
    <n v="0"/>
    <n v="247698.49999999997"/>
    <s v="Cash"/>
    <s v="Trsf 9/2/2021"/>
    <m/>
  </r>
  <r>
    <x v="60"/>
    <x v="8"/>
    <x v="2"/>
    <x v="79"/>
    <s v="C00000013"/>
    <x v="12"/>
    <x v="33"/>
    <n v="1"/>
    <s v="Cash"/>
    <x v="0"/>
    <d v="2021-02-09T00:00:00"/>
    <x v="8"/>
    <x v="2"/>
    <n v="130"/>
    <n v="-130"/>
    <n v="0"/>
    <n v="247828.49999999997"/>
    <s v="Cash"/>
    <s v="Trsf 9/2/2021"/>
    <m/>
  </r>
  <r>
    <x v="61"/>
    <x v="8"/>
    <x v="2"/>
    <x v="80"/>
    <s v="C00000005"/>
    <x v="4"/>
    <x v="26"/>
    <n v="1"/>
    <s v="Cash"/>
    <x v="0"/>
    <d v="2021-02-17T00:00:00"/>
    <x v="8"/>
    <x v="2"/>
    <n v="225"/>
    <n v="-225"/>
    <n v="0"/>
    <n v="248053.49999999997"/>
    <s v="Cash"/>
    <m/>
    <m/>
  </r>
  <r>
    <x v="62"/>
    <x v="8"/>
    <x v="2"/>
    <x v="81"/>
    <s v="C00000001"/>
    <x v="0"/>
    <x v="15"/>
    <n v="1"/>
    <s v="Cash"/>
    <x v="0"/>
    <d v="2021-02-19T00:00:00"/>
    <x v="8"/>
    <x v="2"/>
    <n v="1694"/>
    <n v="-1694"/>
    <n v="0"/>
    <n v="249747.49999999997"/>
    <s v="Cash"/>
    <s v="Trsf 26/2/2021"/>
    <m/>
  </r>
  <r>
    <x v="63"/>
    <x v="8"/>
    <x v="2"/>
    <x v="82"/>
    <s v="C00000004"/>
    <x v="3"/>
    <x v="7"/>
    <n v="5"/>
    <s v="T120"/>
    <x v="4"/>
    <d v="2021-06-24T00:00:00"/>
    <x v="1"/>
    <x v="2"/>
    <n v="7370"/>
    <m/>
    <n v="7370"/>
    <n v="257117.49999999997"/>
    <s v="Term"/>
    <m/>
    <m/>
  </r>
  <r>
    <x v="63"/>
    <x v="8"/>
    <x v="2"/>
    <x v="82"/>
    <s v="C00000004"/>
    <x v="3"/>
    <x v="30"/>
    <n v="3"/>
    <s v="T120"/>
    <x v="4"/>
    <d v="2021-06-24T00:00:00"/>
    <x v="1"/>
    <x v="2"/>
    <n v="1069.2"/>
    <m/>
    <n v="1069.2"/>
    <n v="258186.69999999998"/>
    <s v="Term"/>
    <m/>
    <m/>
  </r>
  <r>
    <x v="63"/>
    <x v="8"/>
    <x v="2"/>
    <x v="82"/>
    <s v="C00000004"/>
    <x v="3"/>
    <x v="4"/>
    <n v="1"/>
    <s v="T120"/>
    <x v="4"/>
    <d v="2021-06-24T00:00:00"/>
    <x v="1"/>
    <x v="2"/>
    <n v="360"/>
    <m/>
    <n v="360"/>
    <n v="258546.69999999998"/>
    <s v="Term"/>
    <m/>
    <m/>
  </r>
  <r>
    <x v="63"/>
    <x v="8"/>
    <x v="2"/>
    <x v="82"/>
    <s v="C00000004"/>
    <x v="3"/>
    <x v="38"/>
    <n v="1"/>
    <s v="T120"/>
    <x v="4"/>
    <d v="2021-06-24T00:00:00"/>
    <x v="1"/>
    <x v="2"/>
    <n v="312"/>
    <m/>
    <n v="312"/>
    <n v="258858.69999999998"/>
    <s v="Term"/>
    <m/>
    <m/>
  </r>
  <r>
    <x v="64"/>
    <x v="8"/>
    <x v="2"/>
    <x v="83"/>
    <s v="C00000008"/>
    <x v="7"/>
    <x v="5"/>
    <n v="4"/>
    <s v="Cash"/>
    <x v="0"/>
    <d v="2021-02-23T00:00:00"/>
    <x v="8"/>
    <x v="2"/>
    <n v="920"/>
    <n v="-920"/>
    <n v="0"/>
    <n v="259778.69999999998"/>
    <s v="Cash"/>
    <s v="Trsf 11/3/3021"/>
    <m/>
  </r>
  <r>
    <x v="64"/>
    <x v="8"/>
    <x v="2"/>
    <x v="83"/>
    <s v="C00000008"/>
    <x v="7"/>
    <x v="4"/>
    <n v="1"/>
    <s v="Cash"/>
    <x v="0"/>
    <d v="2021-02-23T00:00:00"/>
    <x v="8"/>
    <x v="2"/>
    <n v="100"/>
    <n v="-100"/>
    <n v="0"/>
    <n v="259878.69999999998"/>
    <s v="Cash"/>
    <s v="Trsf 11/3/3021"/>
    <m/>
  </r>
  <r>
    <x v="64"/>
    <x v="8"/>
    <x v="2"/>
    <x v="83"/>
    <s v="C00000008"/>
    <x v="7"/>
    <x v="20"/>
    <n v="3"/>
    <s v="Cash"/>
    <x v="0"/>
    <d v="2021-02-23T00:00:00"/>
    <x v="8"/>
    <x v="2"/>
    <n v="180"/>
    <n v="-180"/>
    <n v="0"/>
    <n v="260058.69999999998"/>
    <s v="Cash"/>
    <s v="Trsf 11/3/3021"/>
    <m/>
  </r>
  <r>
    <x v="65"/>
    <x v="8"/>
    <x v="2"/>
    <x v="84"/>
    <s v="C00000015"/>
    <x v="14"/>
    <x v="7"/>
    <n v="1"/>
    <s v="Cash"/>
    <x v="0"/>
    <d v="2021-02-26T00:00:00"/>
    <x v="8"/>
    <x v="2"/>
    <n v="1694"/>
    <n v="-1694"/>
    <n v="0"/>
    <n v="261752.69999999998"/>
    <s v="Cash"/>
    <s v="Trsf 27/2/2021"/>
    <m/>
  </r>
  <r>
    <x v="65"/>
    <x v="8"/>
    <x v="2"/>
    <x v="84"/>
    <s v="C00000015"/>
    <x v="14"/>
    <x v="26"/>
    <n v="1"/>
    <s v="Cash"/>
    <x v="0"/>
    <d v="2021-02-26T00:00:00"/>
    <x v="8"/>
    <x v="2"/>
    <n v="228"/>
    <n v="-228"/>
    <n v="0"/>
    <n v="261980.69999999998"/>
    <s v="Cash"/>
    <s v="Trsf 27/2/2021"/>
    <m/>
  </r>
  <r>
    <x v="65"/>
    <x v="8"/>
    <x v="2"/>
    <x v="84"/>
    <s v="C00000015"/>
    <x v="14"/>
    <x v="4"/>
    <n v="1"/>
    <s v="Cash"/>
    <x v="0"/>
    <d v="2021-02-26T00:00:00"/>
    <x v="8"/>
    <x v="2"/>
    <n v="100"/>
    <n v="-100"/>
    <n v="0"/>
    <n v="262080.69999999998"/>
    <s v="Cash"/>
    <s v="Trsf 27/2/2021"/>
    <m/>
  </r>
  <r>
    <x v="66"/>
    <x v="9"/>
    <x v="2"/>
    <x v="85"/>
    <s v="C00000004"/>
    <x v="3"/>
    <x v="7"/>
    <n v="6"/>
    <s v="T120"/>
    <x v="4"/>
    <d v="2021-07-06T00:00:00"/>
    <x v="4"/>
    <x v="2"/>
    <n v="8976"/>
    <m/>
    <n v="8976"/>
    <n v="271056.69999999995"/>
    <s v="Term"/>
    <m/>
    <m/>
  </r>
  <r>
    <x v="66"/>
    <x v="9"/>
    <x v="2"/>
    <x v="85"/>
    <s v="C00000004"/>
    <x v="3"/>
    <x v="43"/>
    <n v="1"/>
    <s v="T120"/>
    <x v="4"/>
    <d v="2021-07-06T00:00:00"/>
    <x v="4"/>
    <x v="2"/>
    <n v="1496"/>
    <m/>
    <n v="1496"/>
    <n v="272552.69999999995"/>
    <s v="Term"/>
    <m/>
    <m/>
  </r>
  <r>
    <x v="66"/>
    <x v="9"/>
    <x v="2"/>
    <x v="85"/>
    <s v="C00000004"/>
    <x v="3"/>
    <x v="10"/>
    <n v="7"/>
    <s v="T120"/>
    <x v="4"/>
    <d v="2021-07-06T00:00:00"/>
    <x v="4"/>
    <x v="2"/>
    <n v="2532.6"/>
    <m/>
    <n v="2532.6"/>
    <n v="275085.29999999993"/>
    <s v="Term"/>
    <m/>
    <m/>
  </r>
  <r>
    <x v="66"/>
    <x v="9"/>
    <x v="2"/>
    <x v="85"/>
    <s v="C00000004"/>
    <x v="3"/>
    <x v="16"/>
    <n v="5"/>
    <s v="T120"/>
    <x v="4"/>
    <d v="2021-07-06T00:00:00"/>
    <x v="4"/>
    <x v="2"/>
    <n v="1809"/>
    <m/>
    <n v="1809"/>
    <n v="276894.29999999993"/>
    <s v="Term"/>
    <m/>
    <m/>
  </r>
  <r>
    <x v="67"/>
    <x v="9"/>
    <x v="2"/>
    <x v="86"/>
    <s v="C00000016"/>
    <x v="15"/>
    <x v="7"/>
    <n v="2"/>
    <s v="Cash"/>
    <x v="0"/>
    <d v="2021-03-10T00:00:00"/>
    <x v="9"/>
    <x v="2"/>
    <n v="3058"/>
    <n v="-3058"/>
    <n v="0"/>
    <n v="279952.29999999993"/>
    <s v="Cash"/>
    <s v="Trsf 10/3/2021"/>
    <m/>
  </r>
  <r>
    <x v="67"/>
    <x v="9"/>
    <x v="2"/>
    <x v="86"/>
    <s v="C00000016"/>
    <x v="15"/>
    <x v="15"/>
    <n v="2"/>
    <s v="Cash"/>
    <x v="0"/>
    <d v="2021-03-10T00:00:00"/>
    <x v="9"/>
    <x v="2"/>
    <n v="3058"/>
    <n v="-3058"/>
    <n v="0"/>
    <n v="283010.29999999993"/>
    <s v="Cash"/>
    <s v="Trsf 10/3/2021"/>
    <m/>
  </r>
  <r>
    <x v="67"/>
    <x v="9"/>
    <x v="2"/>
    <x v="86"/>
    <s v="C00000016"/>
    <x v="15"/>
    <x v="44"/>
    <n v="3"/>
    <s v="Cash"/>
    <x v="0"/>
    <d v="2021-03-10T00:00:00"/>
    <x v="9"/>
    <x v="2"/>
    <n v="4691.25"/>
    <n v="-4691.25"/>
    <n v="0"/>
    <n v="287701.54999999993"/>
    <s v="Cash"/>
    <s v="Trsf 10/3/2021"/>
    <m/>
  </r>
  <r>
    <x v="68"/>
    <x v="9"/>
    <x v="2"/>
    <x v="87"/>
    <s v="C00000009"/>
    <x v="8"/>
    <x v="43"/>
    <n v="2"/>
    <s v="T60"/>
    <x v="3"/>
    <d v="2021-05-10T00:00:00"/>
    <x v="11"/>
    <x v="2"/>
    <n v="3212"/>
    <m/>
    <n v="3212"/>
    <n v="290913.54999999993"/>
    <s v="Term"/>
    <m/>
    <m/>
  </r>
  <r>
    <x v="68"/>
    <x v="9"/>
    <x v="2"/>
    <x v="87"/>
    <s v="C00000009"/>
    <x v="8"/>
    <x v="43"/>
    <n v="1"/>
    <s v="T60"/>
    <x v="3"/>
    <d v="2021-05-10T00:00:00"/>
    <x v="11"/>
    <x v="2"/>
    <n v="1606"/>
    <m/>
    <n v="1606"/>
    <n v="292519.54999999993"/>
    <s v="Term"/>
    <m/>
    <m/>
  </r>
  <r>
    <x v="68"/>
    <x v="9"/>
    <x v="2"/>
    <x v="87"/>
    <s v="C00000009"/>
    <x v="8"/>
    <x v="10"/>
    <n v="2"/>
    <s v="T60"/>
    <x v="3"/>
    <d v="2021-05-10T00:00:00"/>
    <x v="11"/>
    <x v="2"/>
    <n v="820.8"/>
    <m/>
    <n v="820.8"/>
    <n v="293340.34999999992"/>
    <s v="Term"/>
    <m/>
    <m/>
  </r>
  <r>
    <x v="68"/>
    <x v="9"/>
    <x v="2"/>
    <x v="87"/>
    <s v="C00000009"/>
    <x v="8"/>
    <x v="16"/>
    <n v="2"/>
    <s v="T60"/>
    <x v="3"/>
    <d v="2021-05-10T00:00:00"/>
    <x v="11"/>
    <x v="2"/>
    <n v="820.8"/>
    <m/>
    <n v="820.8"/>
    <n v="294161.14999999991"/>
    <s v="Term"/>
    <m/>
    <m/>
  </r>
  <r>
    <x v="69"/>
    <x v="9"/>
    <x v="2"/>
    <x v="88"/>
    <s v="C00000004"/>
    <x v="3"/>
    <x v="7"/>
    <n v="5"/>
    <s v="T120"/>
    <x v="4"/>
    <d v="2021-07-21T00:00:00"/>
    <x v="4"/>
    <x v="2"/>
    <n v="8140"/>
    <m/>
    <n v="8140"/>
    <n v="302301.14999999991"/>
    <s v="Term"/>
    <m/>
    <m/>
  </r>
  <r>
    <x v="69"/>
    <x v="9"/>
    <x v="2"/>
    <x v="88"/>
    <s v="C00000004"/>
    <x v="3"/>
    <x v="10"/>
    <n v="4"/>
    <s v="T120"/>
    <x v="4"/>
    <d v="2021-07-21T00:00:00"/>
    <x v="4"/>
    <x v="2"/>
    <n v="1641.6"/>
    <m/>
    <n v="1641.6"/>
    <n v="303942.74999999988"/>
    <s v="Term"/>
    <m/>
    <m/>
  </r>
  <r>
    <x v="69"/>
    <x v="9"/>
    <x v="2"/>
    <x v="88"/>
    <s v="C00000004"/>
    <x v="3"/>
    <x v="16"/>
    <n v="4"/>
    <s v="T120"/>
    <x v="4"/>
    <d v="2021-07-21T00:00:00"/>
    <x v="4"/>
    <x v="2"/>
    <n v="1641.6"/>
    <m/>
    <n v="1641.6"/>
    <n v="305584.34999999986"/>
    <s v="Term"/>
    <m/>
    <m/>
  </r>
  <r>
    <x v="69"/>
    <x v="9"/>
    <x v="2"/>
    <x v="88"/>
    <s v="C00000004"/>
    <x v="3"/>
    <x v="4"/>
    <n v="4"/>
    <s v="T120"/>
    <x v="4"/>
    <d v="2021-07-21T00:00:00"/>
    <x v="4"/>
    <x v="2"/>
    <n v="380"/>
    <m/>
    <n v="380"/>
    <n v="305964.34999999986"/>
    <s v="Term"/>
    <m/>
    <m/>
  </r>
  <r>
    <x v="70"/>
    <x v="9"/>
    <x v="2"/>
    <x v="89"/>
    <s v="C00000009"/>
    <x v="8"/>
    <x v="25"/>
    <n v="2"/>
    <s v="T60"/>
    <x v="3"/>
    <d v="2021-05-23T00:00:00"/>
    <x v="11"/>
    <x v="2"/>
    <n v="90"/>
    <m/>
    <n v="90"/>
    <n v="306054.34999999986"/>
    <s v="Term"/>
    <m/>
    <m/>
  </r>
  <r>
    <x v="70"/>
    <x v="9"/>
    <x v="2"/>
    <x v="90"/>
    <s v="C00000010"/>
    <x v="9"/>
    <x v="45"/>
    <n v="5"/>
    <s v="T120"/>
    <x v="2"/>
    <d v="2021-07-22T00:00:00"/>
    <x v="4"/>
    <x v="2"/>
    <n v="8250"/>
    <m/>
    <n v="8250"/>
    <n v="314304.34999999986"/>
    <s v="Term"/>
    <m/>
    <m/>
  </r>
  <r>
    <x v="70"/>
    <x v="9"/>
    <x v="2"/>
    <x v="90"/>
    <s v="C00000010"/>
    <x v="9"/>
    <x v="28"/>
    <n v="5"/>
    <s v="T120"/>
    <x v="2"/>
    <d v="2021-07-22T00:00:00"/>
    <x v="4"/>
    <x v="2"/>
    <n v="1170"/>
    <m/>
    <n v="1170"/>
    <n v="315474.34999999986"/>
    <s v="Term"/>
    <m/>
    <m/>
  </r>
  <r>
    <x v="70"/>
    <x v="9"/>
    <x v="2"/>
    <x v="90"/>
    <s v="C00000010"/>
    <x v="9"/>
    <x v="12"/>
    <n v="5"/>
    <s v="T120"/>
    <x v="2"/>
    <d v="2021-07-22T00:00:00"/>
    <x v="4"/>
    <x v="2"/>
    <n v="275"/>
    <m/>
    <n v="275"/>
    <n v="315749.34999999986"/>
    <s v="Term"/>
    <m/>
    <m/>
  </r>
  <r>
    <x v="70"/>
    <x v="9"/>
    <x v="2"/>
    <x v="90"/>
    <s v="C00000010"/>
    <x v="9"/>
    <x v="4"/>
    <n v="4"/>
    <s v="T120"/>
    <x v="2"/>
    <d v="2021-07-22T00:00:00"/>
    <x v="4"/>
    <x v="2"/>
    <n v="380"/>
    <m/>
    <n v="380"/>
    <n v="316129.34999999986"/>
    <s v="Term"/>
    <m/>
    <m/>
  </r>
  <r>
    <x v="71"/>
    <x v="9"/>
    <x v="2"/>
    <x v="91"/>
    <s v="C00000014"/>
    <x v="13"/>
    <x v="5"/>
    <n v="1"/>
    <s v="Cash"/>
    <x v="0"/>
    <d v="2021-03-25T00:00:00"/>
    <x v="9"/>
    <x v="2"/>
    <n v="240"/>
    <n v="-240"/>
    <n v="0"/>
    <n v="316369.34999999986"/>
    <s v="Cash"/>
    <s v="Bank in Cash 18/4/2021"/>
    <m/>
  </r>
  <r>
    <x v="72"/>
    <x v="9"/>
    <x v="2"/>
    <x v="92"/>
    <s v="C00000004"/>
    <x v="3"/>
    <x v="46"/>
    <n v="2"/>
    <s v="T120"/>
    <x v="4"/>
    <d v="2021-07-28T00:00:00"/>
    <x v="4"/>
    <x v="2"/>
    <n v="3510"/>
    <m/>
    <n v="3510"/>
    <n v="319879.34999999986"/>
    <s v="Term"/>
    <m/>
    <m/>
  </r>
  <r>
    <x v="73"/>
    <x v="10"/>
    <x v="2"/>
    <x v="93"/>
    <s v="C00000003"/>
    <x v="2"/>
    <x v="15"/>
    <n v="3"/>
    <s v="T45"/>
    <x v="1"/>
    <d v="2021-05-16T00:00:00"/>
    <x v="11"/>
    <x v="2"/>
    <n v="5412"/>
    <n v="-5100"/>
    <n v="312"/>
    <n v="325291.34999999986"/>
    <s v="Term"/>
    <s v="Chq dd 9, 16, 23/5 - RHB 001310, 1, 2 &amp; 3 (1,700.00 X3), Banked in 10, 17 &amp; 24/5"/>
    <m/>
  </r>
  <r>
    <x v="73"/>
    <x v="10"/>
    <x v="2"/>
    <x v="93"/>
    <s v="C00000003"/>
    <x v="2"/>
    <x v="16"/>
    <n v="1"/>
    <s v="T45"/>
    <x v="1"/>
    <d v="2021-05-16T00:00:00"/>
    <x v="11"/>
    <x v="2"/>
    <n v="459"/>
    <m/>
    <n v="459"/>
    <n v="325750.34999999986"/>
    <s v="Term"/>
    <s v="Chq dd 11/6 - RHB 001313 (RM1,521.00)"/>
    <m/>
  </r>
  <r>
    <x v="73"/>
    <x v="10"/>
    <x v="2"/>
    <x v="93"/>
    <s v="C00000003"/>
    <x v="2"/>
    <x v="12"/>
    <n v="5"/>
    <s v="T45"/>
    <x v="1"/>
    <d v="2021-05-16T00:00:00"/>
    <x v="11"/>
    <x v="2"/>
    <n v="250"/>
    <m/>
    <n v="250"/>
    <n v="326000.34999999986"/>
    <s v="Term"/>
    <s v="Chq dd 11/6 - RHB 001313 (RM1,521.00)"/>
    <m/>
  </r>
  <r>
    <x v="73"/>
    <x v="10"/>
    <x v="2"/>
    <x v="93"/>
    <s v="C00000003"/>
    <x v="2"/>
    <x v="4"/>
    <n v="5"/>
    <s v="T45"/>
    <x v="1"/>
    <d v="2021-05-16T00:00:00"/>
    <x v="11"/>
    <x v="2"/>
    <n v="500"/>
    <m/>
    <n v="500"/>
    <n v="326500.34999999986"/>
    <s v="Term"/>
    <s v="Chq dd 11/6 - RHB 001313 (RM1,521.00)"/>
    <m/>
  </r>
  <r>
    <x v="73"/>
    <x v="10"/>
    <x v="2"/>
    <x v="94"/>
    <s v="C00000003"/>
    <x v="2"/>
    <x v="25"/>
    <n v="2"/>
    <s v="T45"/>
    <x v="1"/>
    <d v="2021-05-16T00:00:00"/>
    <x v="11"/>
    <x v="2"/>
    <n v="90"/>
    <n v="-90"/>
    <n v="0"/>
    <n v="326590.34999999986"/>
    <s v="Term"/>
    <s v="Bank in Cash 18/4/2021"/>
    <m/>
  </r>
  <r>
    <x v="74"/>
    <x v="10"/>
    <x v="2"/>
    <x v="95"/>
    <s v="C00000015"/>
    <x v="14"/>
    <x v="7"/>
    <n v="1"/>
    <s v="Cash"/>
    <x v="0"/>
    <d v="2021-04-08T00:00:00"/>
    <x v="10"/>
    <x v="2"/>
    <n v="1870"/>
    <n v="-1870"/>
    <n v="0"/>
    <n v="328460.34999999986"/>
    <s v="Cash"/>
    <s v="Trsf 13/4/2021"/>
    <m/>
  </r>
  <r>
    <x v="74"/>
    <x v="10"/>
    <x v="2"/>
    <x v="95"/>
    <s v="C00000015"/>
    <x v="14"/>
    <x v="26"/>
    <n v="1"/>
    <s v="Cash"/>
    <x v="0"/>
    <d v="2021-04-08T00:00:00"/>
    <x v="10"/>
    <x v="2"/>
    <n v="255"/>
    <n v="-255"/>
    <n v="0"/>
    <n v="328715.34999999986"/>
    <s v="Cash"/>
    <s v="Trsf 13/4/2021"/>
    <m/>
  </r>
  <r>
    <x v="74"/>
    <x v="10"/>
    <x v="2"/>
    <x v="95"/>
    <s v="C00000015"/>
    <x v="14"/>
    <x v="4"/>
    <n v="1"/>
    <s v="Cash"/>
    <x v="0"/>
    <d v="2021-04-08T00:00:00"/>
    <x v="10"/>
    <x v="2"/>
    <n v="100"/>
    <n v="-100"/>
    <n v="0"/>
    <n v="328815.34999999986"/>
    <s v="Cash"/>
    <s v="Trsf 13/4/2021"/>
    <m/>
  </r>
  <r>
    <x v="74"/>
    <x v="10"/>
    <x v="2"/>
    <x v="96"/>
    <s v="C00000010"/>
    <x v="9"/>
    <x v="45"/>
    <n v="5"/>
    <s v="T120"/>
    <x v="4"/>
    <d v="2021-08-06T00:00:00"/>
    <x v="2"/>
    <x v="2"/>
    <n v="8690"/>
    <m/>
    <n v="8690"/>
    <n v="337505.34999999986"/>
    <s v="Term"/>
    <m/>
    <m/>
  </r>
  <r>
    <x v="74"/>
    <x v="10"/>
    <x v="2"/>
    <x v="96"/>
    <s v="C00000010"/>
    <x v="9"/>
    <x v="1"/>
    <n v="6"/>
    <s v="T120"/>
    <x v="4"/>
    <d v="2021-08-06T00:00:00"/>
    <x v="2"/>
    <x v="2"/>
    <n v="1731.6000000000001"/>
    <m/>
    <n v="1731.6000000000001"/>
    <n v="339236.94999999984"/>
    <s v="Term"/>
    <m/>
    <m/>
  </r>
  <r>
    <x v="74"/>
    <x v="10"/>
    <x v="2"/>
    <x v="96"/>
    <s v="C00000010"/>
    <x v="9"/>
    <x v="12"/>
    <n v="10"/>
    <s v="T120"/>
    <x v="4"/>
    <d v="2021-08-06T00:00:00"/>
    <x v="2"/>
    <x v="2"/>
    <n v="550"/>
    <m/>
    <n v="550"/>
    <n v="339786.94999999984"/>
    <s v="Term"/>
    <m/>
    <m/>
  </r>
  <r>
    <x v="74"/>
    <x v="10"/>
    <x v="2"/>
    <x v="96"/>
    <s v="C00000010"/>
    <x v="9"/>
    <x v="4"/>
    <n v="2"/>
    <s v="T120"/>
    <x v="4"/>
    <d v="2021-08-06T00:00:00"/>
    <x v="2"/>
    <x v="2"/>
    <n v="190"/>
    <m/>
    <n v="190"/>
    <n v="339976.94999999984"/>
    <s v="Term"/>
    <m/>
    <m/>
  </r>
  <r>
    <x v="74"/>
    <x v="10"/>
    <x v="2"/>
    <x v="96"/>
    <s v="C00000010"/>
    <x v="9"/>
    <x v="47"/>
    <n v="2"/>
    <s v="T120"/>
    <x v="4"/>
    <d v="2021-08-06T00:00:00"/>
    <x v="2"/>
    <x v="2"/>
    <n v="720"/>
    <m/>
    <n v="720"/>
    <n v="340696.94999999984"/>
    <s v="Term"/>
    <m/>
    <m/>
  </r>
  <r>
    <x v="74"/>
    <x v="10"/>
    <x v="2"/>
    <x v="96"/>
    <s v="C00000010"/>
    <x v="9"/>
    <x v="48"/>
    <n v="4"/>
    <s v="T120"/>
    <x v="4"/>
    <d v="2021-08-06T00:00:00"/>
    <x v="2"/>
    <x v="2"/>
    <n v="220"/>
    <m/>
    <n v="220"/>
    <n v="340916.94999999984"/>
    <s v="Term"/>
    <m/>
    <m/>
  </r>
  <r>
    <x v="75"/>
    <x v="10"/>
    <x v="2"/>
    <x v="97"/>
    <s v="C00000001"/>
    <x v="0"/>
    <x v="2"/>
    <n v="2"/>
    <s v="Cash"/>
    <x v="0"/>
    <d v="2021-04-09T00:00:00"/>
    <x v="10"/>
    <x v="2"/>
    <n v="520"/>
    <n v="-520"/>
    <n v="0"/>
    <n v="341436.94999999984"/>
    <s v="Cash"/>
    <s v="Trsf 9/4/21"/>
    <m/>
  </r>
  <r>
    <x v="76"/>
    <x v="10"/>
    <x v="2"/>
    <x v="98"/>
    <s v="C00000009"/>
    <x v="8"/>
    <x v="7"/>
    <n v="2"/>
    <s v="T60"/>
    <x v="3"/>
    <d v="2021-06-26T00:00:00"/>
    <x v="1"/>
    <x v="2"/>
    <n v="3476"/>
    <m/>
    <n v="3476"/>
    <n v="344912.94999999984"/>
    <s v="Term"/>
    <m/>
    <m/>
  </r>
  <r>
    <x v="76"/>
    <x v="10"/>
    <x v="2"/>
    <x v="98"/>
    <s v="C00000010"/>
    <x v="8"/>
    <x v="43"/>
    <n v="1"/>
    <s v="T60"/>
    <x v="3"/>
    <d v="2021-06-26T00:00:00"/>
    <x v="1"/>
    <x v="2"/>
    <n v="1738"/>
    <m/>
    <n v="1738"/>
    <n v="346650.94999999984"/>
    <s v="Term"/>
    <m/>
    <m/>
  </r>
  <r>
    <x v="76"/>
    <x v="10"/>
    <x v="2"/>
    <x v="98"/>
    <s v="C00000011"/>
    <x v="8"/>
    <x v="10"/>
    <n v="5"/>
    <s v="T60"/>
    <x v="3"/>
    <d v="2021-06-26T00:00:00"/>
    <x v="1"/>
    <x v="2"/>
    <n v="2268"/>
    <m/>
    <n v="2268"/>
    <n v="348918.94999999984"/>
    <s v="Term"/>
    <m/>
    <m/>
  </r>
  <r>
    <x v="77"/>
    <x v="10"/>
    <x v="2"/>
    <x v="99"/>
    <s v="C00000010"/>
    <x v="9"/>
    <x v="45"/>
    <n v="5"/>
    <s v="T120"/>
    <x v="4"/>
    <d v="2021-08-27T00:00:00"/>
    <x v="2"/>
    <x v="2"/>
    <n v="8690"/>
    <m/>
    <n v="8690"/>
    <n v="357608.94999999984"/>
    <s v="Term"/>
    <m/>
    <m/>
  </r>
  <r>
    <x v="77"/>
    <x v="10"/>
    <x v="2"/>
    <x v="99"/>
    <s v="C00000010"/>
    <x v="9"/>
    <x v="28"/>
    <n v="5"/>
    <s v="T120"/>
    <x v="4"/>
    <d v="2021-08-27T00:00:00"/>
    <x v="2"/>
    <x v="2"/>
    <n v="1230"/>
    <m/>
    <n v="1230"/>
    <n v="358838.94999999984"/>
    <s v="Term"/>
    <m/>
    <m/>
  </r>
  <r>
    <x v="77"/>
    <x v="10"/>
    <x v="2"/>
    <x v="99"/>
    <s v="C00000010"/>
    <x v="9"/>
    <x v="12"/>
    <n v="10"/>
    <s v="T120"/>
    <x v="4"/>
    <d v="2021-08-27T00:00:00"/>
    <x v="2"/>
    <x v="2"/>
    <n v="550"/>
    <m/>
    <n v="550"/>
    <n v="359388.94999999984"/>
    <s v="Term"/>
    <m/>
    <m/>
  </r>
  <r>
    <x v="77"/>
    <x v="10"/>
    <x v="2"/>
    <x v="99"/>
    <s v="C00000010"/>
    <x v="9"/>
    <x v="4"/>
    <n v="4"/>
    <s v="T120"/>
    <x v="4"/>
    <d v="2021-08-27T00:00:00"/>
    <x v="2"/>
    <x v="2"/>
    <n v="380"/>
    <m/>
    <n v="380"/>
    <n v="359768.94999999984"/>
    <s v="Term"/>
    <m/>
    <m/>
  </r>
  <r>
    <x v="77"/>
    <x v="10"/>
    <x v="2"/>
    <x v="99"/>
    <s v="C00000010"/>
    <x v="9"/>
    <x v="47"/>
    <n v="1"/>
    <s v="T120"/>
    <x v="4"/>
    <d v="2021-08-27T00:00:00"/>
    <x v="2"/>
    <x v="2"/>
    <n v="360"/>
    <m/>
    <n v="360"/>
    <n v="360128.94999999984"/>
    <s v="Term"/>
    <m/>
    <m/>
  </r>
  <r>
    <x v="77"/>
    <x v="10"/>
    <x v="2"/>
    <x v="99"/>
    <s v="C00000010"/>
    <x v="9"/>
    <x v="49"/>
    <n v="1"/>
    <s v="T120"/>
    <x v="4"/>
    <d v="2021-08-27T00:00:00"/>
    <x v="2"/>
    <x v="2"/>
    <n v="375"/>
    <m/>
    <n v="375"/>
    <n v="360503.94999999984"/>
    <s v="Term"/>
    <m/>
    <m/>
  </r>
  <r>
    <x v="78"/>
    <x v="11"/>
    <x v="2"/>
    <x v="100"/>
    <s v="C00000004"/>
    <x v="3"/>
    <x v="7"/>
    <n v="5"/>
    <s v="T120"/>
    <x v="4"/>
    <d v="2021-08-31T00:00:00"/>
    <x v="2"/>
    <x v="2"/>
    <n v="8690"/>
    <m/>
    <n v="8690"/>
    <n v="369193.94999999984"/>
    <s v="Term"/>
    <m/>
    <m/>
  </r>
  <r>
    <x v="78"/>
    <x v="11"/>
    <x v="2"/>
    <x v="100"/>
    <s v="C00000004"/>
    <x v="3"/>
    <x v="50"/>
    <n v="1"/>
    <s v="T120"/>
    <x v="4"/>
    <d v="2021-08-31T00:00:00"/>
    <x v="2"/>
    <x v="2"/>
    <n v="1716"/>
    <m/>
    <n v="1716"/>
    <n v="370909.94999999984"/>
    <s v="Term"/>
    <m/>
    <m/>
  </r>
  <r>
    <x v="78"/>
    <x v="11"/>
    <x v="2"/>
    <x v="100"/>
    <s v="C00000004"/>
    <x v="3"/>
    <x v="51"/>
    <n v="4"/>
    <s v="T120"/>
    <x v="4"/>
    <d v="2021-08-31T00:00:00"/>
    <x v="2"/>
    <x v="2"/>
    <n v="1814.4"/>
    <m/>
    <n v="1814.4"/>
    <n v="372724.34999999986"/>
    <s v="Term"/>
    <m/>
    <m/>
  </r>
  <r>
    <x v="78"/>
    <x v="11"/>
    <x v="2"/>
    <x v="100"/>
    <s v="C00000004"/>
    <x v="3"/>
    <x v="16"/>
    <n v="4"/>
    <s v="T120"/>
    <x v="4"/>
    <d v="2021-08-31T00:00:00"/>
    <x v="2"/>
    <x v="2"/>
    <n v="1814.4"/>
    <m/>
    <n v="1814.4"/>
    <n v="374538.74999999988"/>
    <s v="Term"/>
    <m/>
    <m/>
  </r>
  <r>
    <x v="79"/>
    <x v="11"/>
    <x v="2"/>
    <x v="101"/>
    <s v="C00000005"/>
    <x v="4"/>
    <x v="15"/>
    <n v="1"/>
    <s v="Cash"/>
    <x v="0"/>
    <d v="2021-05-06T00:00:00"/>
    <x v="11"/>
    <x v="2"/>
    <n v="1826"/>
    <n v="-1826"/>
    <n v="0"/>
    <n v="376364.74999999988"/>
    <s v="Cash"/>
    <s v="Chq CIMB 000077 8/5/21, Banked in 17/5/21"/>
    <m/>
  </r>
  <r>
    <x v="79"/>
    <x v="11"/>
    <x v="2"/>
    <x v="101"/>
    <s v="C00000005"/>
    <x v="4"/>
    <x v="52"/>
    <n v="1"/>
    <s v="Cash"/>
    <x v="0"/>
    <d v="2021-05-06T00:00:00"/>
    <x v="11"/>
    <x v="2"/>
    <n v="50"/>
    <n v="-50"/>
    <n v="0"/>
    <n v="376414.74999999988"/>
    <s v="Cash"/>
    <s v="Chq CIMB 000077 8/5/21, Banked in 17/5/21"/>
    <m/>
  </r>
  <r>
    <x v="80"/>
    <x v="11"/>
    <x v="2"/>
    <x v="102"/>
    <s v="C00000001"/>
    <x v="0"/>
    <x v="15"/>
    <n v="1"/>
    <s v="Cash"/>
    <x v="0"/>
    <d v="2021-05-07T00:00:00"/>
    <x v="11"/>
    <x v="2"/>
    <n v="1826"/>
    <n v="-1826"/>
    <n v="0"/>
    <n v="378240.74999999988"/>
    <s v="Cash"/>
    <s v="Trsf 8/5/2021"/>
    <m/>
  </r>
  <r>
    <x v="80"/>
    <x v="11"/>
    <x v="2"/>
    <x v="102"/>
    <s v="C00000001"/>
    <x v="0"/>
    <x v="26"/>
    <n v="4"/>
    <s v="Cash"/>
    <x v="0"/>
    <d v="2021-05-07T00:00:00"/>
    <x v="11"/>
    <x v="2"/>
    <n v="1020"/>
    <n v="-1020"/>
    <n v="0"/>
    <n v="379260.74999999988"/>
    <s v="Cash"/>
    <s v="Trsf 8/5/2021"/>
    <m/>
  </r>
  <r>
    <x v="81"/>
    <x v="11"/>
    <x v="2"/>
    <x v="103"/>
    <s v="C00000005"/>
    <x v="4"/>
    <x v="15"/>
    <n v="1"/>
    <s v="Cash"/>
    <x v="0"/>
    <d v="2021-05-19T00:00:00"/>
    <x v="11"/>
    <x v="2"/>
    <n v="1826"/>
    <n v="-1826"/>
    <n v="0"/>
    <n v="381086.74999999988"/>
    <s v="Cash"/>
    <s v="Chq CIMB 000079 18/5/21, Banked in 20/5/21"/>
    <m/>
  </r>
  <r>
    <x v="82"/>
    <x v="11"/>
    <x v="2"/>
    <x v="104"/>
    <s v="C00000003"/>
    <x v="2"/>
    <x v="15"/>
    <n v="3"/>
    <s v="T45"/>
    <x v="1"/>
    <d v="2021-07-05T00:00:00"/>
    <x v="11"/>
    <x v="2"/>
    <n v="5610"/>
    <m/>
    <n v="5610"/>
    <n v="386696.74999999988"/>
    <s v="Term"/>
    <s v="13, 23, 27/6 &amp; 11/7 - RHB 001402, 4, 5 &amp; 6 (1,350.00, 3X1,700.00)"/>
    <m/>
  </r>
  <r>
    <x v="82"/>
    <x v="11"/>
    <x v="2"/>
    <x v="104"/>
    <s v="C00000003"/>
    <x v="2"/>
    <x v="12"/>
    <n v="5"/>
    <s v="T45"/>
    <x v="1"/>
    <d v="2021-07-05T00:00:00"/>
    <x v="11"/>
    <x v="2"/>
    <n v="250"/>
    <m/>
    <n v="250"/>
    <n v="386946.74999999988"/>
    <s v="Term"/>
    <s v="13, 23, 27/6 &amp; 11/7 - RHB 001402, 4, 5 &amp; 6 (1,350.00, 3X1,700.00)"/>
    <m/>
  </r>
  <r>
    <x v="82"/>
    <x v="11"/>
    <x v="2"/>
    <x v="104"/>
    <s v="C00000003"/>
    <x v="2"/>
    <x v="4"/>
    <n v="5"/>
    <s v="T45"/>
    <x v="1"/>
    <d v="2021-07-05T00:00:00"/>
    <x v="11"/>
    <x v="2"/>
    <n v="500"/>
    <m/>
    <n v="500"/>
    <n v="387446.74999999988"/>
    <s v="Term"/>
    <s v="13, 23, 27/6 &amp; 11/7 - RHB 001402, 4, 5 &amp; 6 (1,350.00, 3X1,700.00)"/>
    <m/>
  </r>
  <r>
    <x v="82"/>
    <x v="11"/>
    <x v="2"/>
    <x v="104"/>
    <s v="C00000003"/>
    <x v="2"/>
    <x v="25"/>
    <n v="2"/>
    <s v="T45"/>
    <x v="1"/>
    <d v="2021-07-05T00:00:00"/>
    <x v="11"/>
    <x v="2"/>
    <n v="90"/>
    <m/>
    <n v="90"/>
    <n v="387536.74999999988"/>
    <s v="Term"/>
    <s v="13, 23, 27/6 &amp; 11/7 - RHB 001402, 4, 5 &amp; 6 (1,350.00, 3X1,700.00)"/>
    <m/>
  </r>
  <r>
    <x v="83"/>
    <x v="11"/>
    <x v="2"/>
    <x v="105"/>
    <s v="C00000013"/>
    <x v="12"/>
    <x v="10"/>
    <n v="1"/>
    <s v="Cash"/>
    <x v="0"/>
    <d v="2021-05-25T00:00:00"/>
    <x v="11"/>
    <x v="2"/>
    <n v="459"/>
    <n v="-459"/>
    <n v="0"/>
    <n v="387995.74999999988"/>
    <s v="Cash"/>
    <s v="Trsf 21 &amp; 22/5/2021"/>
    <m/>
  </r>
  <r>
    <x v="83"/>
    <x v="11"/>
    <x v="2"/>
    <x v="105"/>
    <s v="C00000013"/>
    <x v="12"/>
    <x v="16"/>
    <n v="1"/>
    <s v="Cash"/>
    <x v="0"/>
    <d v="2021-05-25T00:00:00"/>
    <x v="11"/>
    <x v="2"/>
    <n v="459"/>
    <n v="-459"/>
    <n v="0"/>
    <n v="388454.74999999988"/>
    <s v="Cash"/>
    <s v="Trsf 21 &amp; 22/5/2021"/>
    <m/>
  </r>
  <r>
    <x v="83"/>
    <x v="11"/>
    <x v="2"/>
    <x v="105"/>
    <s v="C00000013"/>
    <x v="12"/>
    <x v="4"/>
    <n v="1"/>
    <s v="Cash"/>
    <x v="0"/>
    <d v="2021-05-25T00:00:00"/>
    <x v="11"/>
    <x v="2"/>
    <n v="100"/>
    <n v="-100"/>
    <n v="0"/>
    <n v="388554.74999999988"/>
    <s v="Cash"/>
    <s v="Trsf 21 &amp; 22/5/2021"/>
    <m/>
  </r>
  <r>
    <x v="83"/>
    <x v="11"/>
    <x v="2"/>
    <x v="105"/>
    <s v="C00000013"/>
    <x v="12"/>
    <x v="53"/>
    <n v="1"/>
    <s v="Cash"/>
    <x v="0"/>
    <d v="2021-05-25T00:00:00"/>
    <x v="11"/>
    <x v="2"/>
    <n v="380"/>
    <n v="-380"/>
    <n v="0"/>
    <n v="388934.74999999988"/>
    <s v="Cash"/>
    <s v="Trsf 21 &amp; 22/5/2021"/>
    <m/>
  </r>
  <r>
    <x v="83"/>
    <x v="11"/>
    <x v="2"/>
    <x v="105"/>
    <s v="C00000013"/>
    <x v="12"/>
    <x v="5"/>
    <n v="1"/>
    <s v="Cash"/>
    <x v="0"/>
    <d v="2021-05-25T00:00:00"/>
    <x v="11"/>
    <x v="2"/>
    <n v="246"/>
    <n v="-246"/>
    <n v="0"/>
    <n v="389180.74999999988"/>
    <s v="Cash"/>
    <s v="Trsf 21 &amp; 22/5/2021"/>
    <m/>
  </r>
  <r>
    <x v="83"/>
    <x v="11"/>
    <x v="2"/>
    <x v="105"/>
    <s v="C00000013"/>
    <x v="12"/>
    <x v="25"/>
    <n v="2"/>
    <s v="Cash"/>
    <x v="0"/>
    <d v="2021-05-25T00:00:00"/>
    <x v="11"/>
    <x v="2"/>
    <n v="90"/>
    <n v="-90"/>
    <n v="0"/>
    <n v="389270.74999999988"/>
    <s v="Cash"/>
    <s v="Trsf 21 &amp; 22/5/2021"/>
    <m/>
  </r>
  <r>
    <x v="83"/>
    <x v="11"/>
    <x v="2"/>
    <x v="105"/>
    <s v="C00000013"/>
    <x v="12"/>
    <x v="54"/>
    <n v="1"/>
    <s v="Cash"/>
    <x v="0"/>
    <d v="2021-05-25T00:00:00"/>
    <x v="11"/>
    <x v="2"/>
    <n v="68"/>
    <n v="-68"/>
    <n v="0"/>
    <n v="389338.74999999988"/>
    <s v="Cash"/>
    <s v="Trsf 21 &amp; 22/5/2021"/>
    <m/>
  </r>
  <r>
    <x v="83"/>
    <x v="11"/>
    <x v="2"/>
    <x v="105"/>
    <s v="C00000013"/>
    <x v="12"/>
    <x v="55"/>
    <n v="2"/>
    <s v="Cash"/>
    <x v="0"/>
    <d v="2021-05-25T00:00:00"/>
    <x v="11"/>
    <x v="2"/>
    <n v="130"/>
    <n v="-130"/>
    <n v="0"/>
    <n v="389468.74999999988"/>
    <s v="Cash"/>
    <s v="Trsf 21 &amp; 22/5/2021"/>
    <m/>
  </r>
  <r>
    <x v="83"/>
    <x v="11"/>
    <x v="2"/>
    <x v="105"/>
    <s v="C00000013"/>
    <x v="12"/>
    <x v="56"/>
    <n v="1"/>
    <s v="Cash"/>
    <x v="0"/>
    <d v="2021-05-25T00:00:00"/>
    <x v="11"/>
    <x v="2"/>
    <n v="42"/>
    <n v="-42"/>
    <n v="0"/>
    <n v="389510.74999999988"/>
    <s v="Cash"/>
    <s v="Trsf 21 &amp; 22/5/2021"/>
    <m/>
  </r>
  <r>
    <x v="83"/>
    <x v="11"/>
    <x v="2"/>
    <x v="105"/>
    <s v="C00000013"/>
    <x v="12"/>
    <x v="57"/>
    <n v="1"/>
    <s v="Cash"/>
    <x v="0"/>
    <d v="2021-05-25T00:00:00"/>
    <x v="11"/>
    <x v="2"/>
    <n v="60"/>
    <n v="-60"/>
    <n v="0"/>
    <n v="389570.74999999988"/>
    <s v="Cash"/>
    <s v="Trsf 21 &amp; 22/5/2021"/>
    <m/>
  </r>
  <r>
    <x v="83"/>
    <x v="11"/>
    <x v="2"/>
    <x v="105"/>
    <s v="C00000013"/>
    <x v="12"/>
    <x v="15"/>
    <n v="1"/>
    <s v="Cash"/>
    <x v="0"/>
    <d v="2021-05-25T00:00:00"/>
    <x v="11"/>
    <x v="2"/>
    <n v="1870"/>
    <n v="-1870"/>
    <n v="0"/>
    <n v="391440.74999999988"/>
    <s v="Cash"/>
    <s v="Trsf 21 &amp; 22/5/2021"/>
    <m/>
  </r>
  <r>
    <x v="83"/>
    <x v="11"/>
    <x v="2"/>
    <x v="105"/>
    <s v="C00000013"/>
    <x v="12"/>
    <x v="12"/>
    <n v="1"/>
    <s v="Cash"/>
    <x v="0"/>
    <d v="2021-05-25T00:00:00"/>
    <x v="11"/>
    <x v="2"/>
    <n v="55"/>
    <n v="-55"/>
    <n v="0"/>
    <n v="391495.74999999988"/>
    <s v="Cash"/>
    <s v="Trsf 21 &amp; 22/5/2021"/>
    <m/>
  </r>
  <r>
    <x v="83"/>
    <x v="11"/>
    <x v="2"/>
    <x v="106"/>
    <s v="C00000005"/>
    <x v="4"/>
    <x v="4"/>
    <n v="1"/>
    <s v="Cash"/>
    <x v="0"/>
    <d v="2021-05-25T00:00:00"/>
    <x v="11"/>
    <x v="2"/>
    <n v="100"/>
    <n v="-100"/>
    <n v="0"/>
    <n v="391595.74999999988"/>
    <s v="Cash"/>
    <s v="Bank in Cash 27/5/2021"/>
    <m/>
  </r>
  <r>
    <x v="84"/>
    <x v="1"/>
    <x v="2"/>
    <x v="107"/>
    <s v="C00000010"/>
    <x v="9"/>
    <x v="45"/>
    <n v="4"/>
    <s v="T120"/>
    <x v="4"/>
    <d v="2021-09-29T00:00:00"/>
    <x v="6"/>
    <x v="2"/>
    <n v="6952"/>
    <m/>
    <n v="6952"/>
    <n v="398547.74999999988"/>
    <s v="Term"/>
    <m/>
    <m/>
  </r>
  <r>
    <x v="84"/>
    <x v="1"/>
    <x v="2"/>
    <x v="108"/>
    <s v="C00000011"/>
    <x v="8"/>
    <x v="58"/>
    <n v="3"/>
    <s v="T60"/>
    <x v="3"/>
    <d v="2021-06-26T00:00:00"/>
    <x v="1"/>
    <x v="2"/>
    <n v="1530"/>
    <m/>
    <n v="1530"/>
    <n v="400077.74999999988"/>
    <s v="Term"/>
    <m/>
    <m/>
  </r>
  <r>
    <x v="84"/>
    <x v="1"/>
    <x v="2"/>
    <x v="108"/>
    <s v="C00000011"/>
    <x v="8"/>
    <x v="59"/>
    <n v="5"/>
    <s v="T60"/>
    <x v="3"/>
    <d v="2021-06-26T00:00:00"/>
    <x v="1"/>
    <x v="2"/>
    <n v="2295"/>
    <m/>
    <n v="2295"/>
    <n v="402372.74999999988"/>
    <s v="Term"/>
    <m/>
    <m/>
  </r>
  <r>
    <x v="84"/>
    <x v="1"/>
    <x v="2"/>
    <x v="109"/>
    <s v="C00000011"/>
    <x v="8"/>
    <x v="5"/>
    <n v="3"/>
    <s v="T60"/>
    <x v="3"/>
    <d v="2021-06-26T00:00:00"/>
    <x v="1"/>
    <x v="2"/>
    <n v="690"/>
    <m/>
    <n v="690"/>
    <n v="403062.74999999988"/>
    <s v="Term"/>
    <m/>
    <m/>
  </r>
  <r>
    <x v="84"/>
    <x v="1"/>
    <x v="2"/>
    <x v="110"/>
    <s v="C00000010"/>
    <x v="9"/>
    <x v="12"/>
    <n v="10"/>
    <s v="T120"/>
    <x v="4"/>
    <d v="2021-09-29T00:00:00"/>
    <x v="6"/>
    <x v="2"/>
    <n v="550"/>
    <m/>
    <n v="550"/>
    <n v="403612.74999999988"/>
    <s v="Term"/>
    <m/>
    <m/>
  </r>
  <r>
    <x v="84"/>
    <x v="1"/>
    <x v="2"/>
    <x v="110"/>
    <s v="C00000010"/>
    <x v="9"/>
    <x v="4"/>
    <n v="4"/>
    <s v="T120"/>
    <x v="4"/>
    <d v="2021-09-29T00:00:00"/>
    <x v="6"/>
    <x v="2"/>
    <n v="380"/>
    <m/>
    <n v="380"/>
    <n v="403992.74999999988"/>
    <s v="Term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1EBB19-BFDD-440D-B221-0A65661798DA}" name="PivotTable3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compact="0" compactData="0" gridDropZones="1" multipleFieldFilters="0">
  <location ref="A4:G22" firstHeaderRow="1" firstDataRow="2" firstDataCol="1"/>
  <pivotFields count="20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17">
        <item x="4"/>
        <item x="6"/>
        <item x="8"/>
        <item x="0"/>
        <item x="2"/>
        <item x="5"/>
        <item x="3"/>
        <item x="1"/>
        <item x="7"/>
        <item x="9"/>
        <item x="10"/>
        <item x="11"/>
        <item x="12"/>
        <item x="13"/>
        <item x="14"/>
        <item x="15"/>
        <item t="default"/>
      </items>
    </pivotField>
    <pivotField compact="0" outline="0" showAll="0"/>
    <pivotField compact="0" outline="0" showAll="0"/>
    <pivotField compact="0" outline="0" showAll="0"/>
    <pivotField axis="axisCol" compact="0" outline="0" showAll="0">
      <items count="6">
        <item x="0"/>
        <item x="1"/>
        <item x="3"/>
        <item x="2"/>
        <item x="4"/>
        <item t="default"/>
      </items>
    </pivotField>
    <pivotField compact="0" outline="0" showAll="0" defaultSubtotal="0"/>
    <pivotField compact="0" outline="0" showAll="0"/>
    <pivotField compact="0" outline="0" showAll="0"/>
    <pivotField compact="0" numFmtId="43" outline="0" showAll="0"/>
    <pivotField compact="0" outline="0" showAll="0"/>
    <pivotField dataField="1" compact="0" numFmtId="43" outline="0" showAll="0"/>
    <pivotField compact="0" numFmtId="43" outline="0" showAll="0"/>
    <pivotField compact="0" outline="0" showAll="0"/>
    <pivotField compact="0" outline="0" showAll="0"/>
    <pivotField compact="0" outline="0" showAll="0"/>
  </pivotFields>
  <rowFields count="1">
    <field x="5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9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Outstanding" fld="15" baseField="4" baseItem="7" numFmtId="4"/>
  </dataFields>
  <formats count="1">
    <format dxfId="13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CE22A09-6371-40BA-8DBD-407A1C5868AC}" name="Pivo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compact="0" compactData="0" gridDropZones="1" multipleFieldFilters="0">
  <location ref="T4:AB89" firstHeaderRow="1" firstDataRow="2" firstDataCol="3"/>
  <pivotFields count="20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17">
        <item x="4"/>
        <item x="6"/>
        <item x="8"/>
        <item x="0"/>
        <item x="2"/>
        <item x="5"/>
        <item x="3"/>
        <item x="1"/>
        <item x="7"/>
        <item x="9"/>
        <item x="10"/>
        <item x="11"/>
        <item x="12"/>
        <item x="13"/>
        <item x="14"/>
        <item x="15"/>
        <item t="default"/>
      </items>
    </pivotField>
    <pivotField compact="0" outline="0" showAll="0"/>
    <pivotField compact="0" outline="0" showAll="0"/>
    <pivotField compact="0" outline="0" showAll="0"/>
    <pivotField axis="axisCol" compact="0" outline="0" showAll="0">
      <items count="6">
        <item x="0"/>
        <item x="1"/>
        <item x="3"/>
        <item x="2"/>
        <item x="4"/>
        <item t="default"/>
      </items>
    </pivotField>
    <pivotField compact="0" outline="0" showAll="0"/>
    <pivotField axis="axisRow" compact="0" outline="0" showAll="0">
      <items count="13">
        <item x="7"/>
        <item x="8"/>
        <item x="9"/>
        <item x="11"/>
        <item x="1"/>
        <item x="4"/>
        <item x="2"/>
        <item x="6"/>
        <item x="3"/>
        <item x="5"/>
        <item x="0"/>
        <item x="10"/>
        <item t="default"/>
      </items>
    </pivotField>
    <pivotField axis="axisRow" compact="0" outline="0" showAll="0" defaultSubtotal="0">
      <items count="3">
        <item x="1"/>
        <item x="2"/>
        <item x="0"/>
      </items>
    </pivotField>
    <pivotField compact="0" numFmtId="43" outline="0" showAll="0"/>
    <pivotField compact="0" outline="0" showAll="0"/>
    <pivotField dataField="1" compact="0" numFmtId="43" outline="0" showAll="0"/>
    <pivotField compact="0" numFmtId="43" outline="0" showAll="0"/>
    <pivotField compact="0" outline="0" showAll="0"/>
    <pivotField compact="0" outline="0" showAll="0"/>
    <pivotField compact="0" outline="0" showAll="0"/>
  </pivotFields>
  <rowFields count="3">
    <field x="5"/>
    <field x="12"/>
    <field x="11"/>
  </rowFields>
  <rowItems count="84">
    <i>
      <x/>
      <x/>
      <x v="6"/>
    </i>
    <i r="2">
      <x v="8"/>
    </i>
    <i r="2">
      <x v="9"/>
    </i>
    <i r="1">
      <x v="1"/>
      <x v="1"/>
    </i>
    <i r="2">
      <x v="3"/>
    </i>
    <i t="default">
      <x/>
    </i>
    <i>
      <x v="1"/>
      <x/>
      <x v="8"/>
    </i>
    <i r="2">
      <x v="10"/>
    </i>
    <i t="default">
      <x v="1"/>
    </i>
    <i>
      <x v="2"/>
      <x/>
      <x v="8"/>
    </i>
    <i r="1">
      <x v="1"/>
      <x/>
    </i>
    <i r="2">
      <x v="3"/>
    </i>
    <i r="2">
      <x v="4"/>
    </i>
    <i t="default">
      <x v="2"/>
    </i>
    <i>
      <x v="3"/>
      <x/>
      <x v="4"/>
    </i>
    <i r="2">
      <x v="5"/>
    </i>
    <i r="2">
      <x v="6"/>
    </i>
    <i r="2">
      <x v="7"/>
    </i>
    <i r="2">
      <x v="8"/>
    </i>
    <i r="2">
      <x v="9"/>
    </i>
    <i r="2">
      <x v="10"/>
    </i>
    <i r="1">
      <x v="1"/>
      <x/>
    </i>
    <i r="2">
      <x v="1"/>
    </i>
    <i r="2">
      <x v="3"/>
    </i>
    <i r="2">
      <x v="11"/>
    </i>
    <i r="1">
      <x v="2"/>
      <x v="10"/>
    </i>
    <i t="default">
      <x v="3"/>
    </i>
    <i>
      <x v="4"/>
      <x/>
      <x v="6"/>
    </i>
    <i r="2">
      <x v="7"/>
    </i>
    <i r="2">
      <x v="8"/>
    </i>
    <i r="2">
      <x v="9"/>
    </i>
    <i r="2">
      <x v="10"/>
    </i>
    <i r="1">
      <x v="1"/>
      <x/>
    </i>
    <i r="2">
      <x v="1"/>
    </i>
    <i r="2">
      <x v="2"/>
    </i>
    <i r="2">
      <x v="3"/>
    </i>
    <i t="default">
      <x v="4"/>
    </i>
    <i>
      <x v="5"/>
      <x/>
      <x v="6"/>
    </i>
    <i r="2">
      <x v="9"/>
    </i>
    <i t="default">
      <x v="5"/>
    </i>
    <i>
      <x v="6"/>
      <x/>
      <x v="8"/>
    </i>
    <i r="2">
      <x v="9"/>
    </i>
    <i r="2">
      <x v="10"/>
    </i>
    <i r="1">
      <x v="1"/>
      <x/>
    </i>
    <i r="2">
      <x v="1"/>
    </i>
    <i r="2">
      <x v="4"/>
    </i>
    <i r="2">
      <x v="5"/>
    </i>
    <i r="2">
      <x v="6"/>
    </i>
    <i r="2">
      <x v="11"/>
    </i>
    <i t="default">
      <x v="6"/>
    </i>
    <i>
      <x v="7"/>
      <x/>
      <x v="4"/>
    </i>
    <i t="default">
      <x v="7"/>
    </i>
    <i>
      <x v="8"/>
      <x/>
      <x v="6"/>
    </i>
    <i r="2">
      <x v="7"/>
    </i>
    <i r="2">
      <x v="9"/>
    </i>
    <i r="1">
      <x v="1"/>
      <x v="1"/>
    </i>
    <i t="default">
      <x v="8"/>
    </i>
    <i>
      <x v="9"/>
      <x/>
      <x v="10"/>
    </i>
    <i r="1">
      <x v="1"/>
      <x/>
    </i>
    <i r="2">
      <x v="1"/>
    </i>
    <i r="2">
      <x v="2"/>
    </i>
    <i r="2">
      <x v="3"/>
    </i>
    <i r="2">
      <x v="5"/>
    </i>
    <i r="2">
      <x v="6"/>
    </i>
    <i r="2">
      <x v="7"/>
    </i>
    <i r="2">
      <x v="11"/>
    </i>
    <i t="default">
      <x v="9"/>
    </i>
    <i>
      <x v="10"/>
      <x/>
      <x v="9"/>
    </i>
    <i t="default">
      <x v="10"/>
    </i>
    <i>
      <x v="11"/>
      <x/>
      <x v="10"/>
    </i>
    <i t="default">
      <x v="11"/>
    </i>
    <i>
      <x v="12"/>
      <x v="1"/>
      <x/>
    </i>
    <i r="2">
      <x v="1"/>
    </i>
    <i r="2">
      <x v="3"/>
    </i>
    <i t="default">
      <x v="12"/>
    </i>
    <i>
      <x v="13"/>
      <x v="1"/>
      <x v="1"/>
    </i>
    <i r="2">
      <x v="2"/>
    </i>
    <i t="default">
      <x v="13"/>
    </i>
    <i>
      <x v="14"/>
      <x v="1"/>
      <x v="1"/>
    </i>
    <i r="2">
      <x v="11"/>
    </i>
    <i t="default">
      <x v="14"/>
    </i>
    <i>
      <x v="15"/>
      <x v="1"/>
      <x v="2"/>
    </i>
    <i t="default">
      <x v="15"/>
    </i>
    <i t="grand">
      <x/>
    </i>
  </rowItems>
  <colFields count="1">
    <field x="9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Outstanding" fld="15" baseField="4" baseItem="8" numFmtId="4"/>
  </dataFields>
  <formats count="1">
    <format dxfId="14">
      <pivotArea dataOnly="0" outline="0" fieldPosition="0">
        <references count="1">
          <reference field="5" count="0" defaultSubtotal="1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8296C7-C82E-46A8-8EF3-DD8C723555E4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compact="0" compactData="0" gridDropZones="1" multipleFieldFilters="0">
  <location ref="AM4:AW134" firstHeaderRow="1" firstDataRow="2" firstDataCol="5"/>
  <pivotFields count="20">
    <pivotField axis="axisRow" compact="0" outline="0" showAll="0" defaultSubtotal="0">
      <items count="8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30"/>
        <item x="29"/>
        <item x="31"/>
        <item x="32"/>
        <item x="33"/>
        <item x="34"/>
        <item x="35"/>
        <item x="36"/>
        <item x="37"/>
        <item x="39"/>
        <item x="40"/>
        <item x="41"/>
        <item x="38"/>
        <item x="42"/>
        <item x="43"/>
        <item x="44"/>
        <item x="45"/>
        <item x="46"/>
        <item x="47"/>
        <item x="48"/>
        <item x="49"/>
        <item x="50"/>
        <item x="52"/>
        <item x="53"/>
        <item x="51"/>
        <item x="54"/>
        <item x="55"/>
        <item x="56"/>
        <item x="58"/>
        <item x="57"/>
        <item x="59"/>
        <item x="60"/>
        <item x="61"/>
        <item x="62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63"/>
        <item x="78"/>
        <item x="79"/>
        <item x="80"/>
        <item x="81"/>
        <item x="82"/>
        <item x="83"/>
        <item x="84"/>
      </items>
    </pivotField>
    <pivotField compact="0" outline="0" showAll="0"/>
    <pivotField compact="0" outline="0" showAll="0"/>
    <pivotField axis="axisRow" compact="0" outline="0" showAll="0">
      <items count="112">
        <item x="86"/>
        <item x="87"/>
        <item x="105"/>
        <item x="88"/>
        <item x="89"/>
        <item x="90"/>
        <item x="91"/>
        <item x="92"/>
        <item x="93"/>
        <item x="94"/>
        <item x="95"/>
        <item x="96"/>
        <item x="97"/>
        <item x="98"/>
        <item x="100"/>
        <item x="99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101"/>
        <item x="102"/>
        <item x="103"/>
        <item x="104"/>
        <item x="106"/>
        <item x="107"/>
        <item x="108"/>
        <item x="109"/>
        <item x="110"/>
        <item t="default"/>
      </items>
    </pivotField>
    <pivotField compact="0" outline="0" showAll="0"/>
    <pivotField axis="axisRow" compact="0" outline="0" showAll="0">
      <items count="17">
        <item x="4"/>
        <item x="6"/>
        <item x="8"/>
        <item x="0"/>
        <item x="2"/>
        <item x="5"/>
        <item x="3"/>
        <item x="1"/>
        <item x="7"/>
        <item x="9"/>
        <item x="10"/>
        <item x="11"/>
        <item x="12"/>
        <item x="13"/>
        <item x="14"/>
        <item x="15"/>
        <item t="default"/>
      </items>
    </pivotField>
    <pivotField compact="0" outline="0" showAll="0"/>
    <pivotField compact="0" outline="0" showAll="0"/>
    <pivotField compact="0" outline="0" showAll="0"/>
    <pivotField axis="axisCol" compact="0" outline="0" showAll="0">
      <items count="6">
        <item x="0"/>
        <item x="1"/>
        <item x="3"/>
        <item x="2"/>
        <item x="4"/>
        <item t="default"/>
      </items>
    </pivotField>
    <pivotField compact="0" outline="0" showAll="0"/>
    <pivotField axis="axisRow" compact="0" outline="0" showAll="0" defaultSubtotal="0">
      <items count="12">
        <item x="7"/>
        <item x="8"/>
        <item x="9"/>
        <item x="11"/>
        <item x="1"/>
        <item x="4"/>
        <item x="2"/>
        <item x="6"/>
        <item x="3"/>
        <item x="5"/>
        <item x="0"/>
        <item x="10"/>
      </items>
    </pivotField>
    <pivotField axis="axisRow" compact="0" outline="0" showAll="0" defaultSubtotal="0">
      <items count="3">
        <item x="1"/>
        <item x="2"/>
        <item x="0"/>
      </items>
    </pivotField>
    <pivotField compact="0" numFmtId="43" outline="0" showAll="0"/>
    <pivotField compact="0" outline="0" showAll="0"/>
    <pivotField dataField="1" compact="0" numFmtId="43" outline="0" showAll="0"/>
    <pivotField compact="0" numFmtId="43" outline="0" showAll="0"/>
    <pivotField compact="0" outline="0" showAll="0"/>
    <pivotField compact="0" outline="0" showAll="0"/>
    <pivotField compact="0" outline="0" showAll="0"/>
  </pivotFields>
  <rowFields count="5">
    <field x="5"/>
    <field x="12"/>
    <field x="11"/>
    <field x="0"/>
    <field x="3"/>
  </rowFields>
  <rowItems count="129">
    <i>
      <x/>
      <x/>
      <x v="6"/>
      <x v="10"/>
      <x v="27"/>
    </i>
    <i r="2">
      <x v="8"/>
      <x v="25"/>
      <x v="48"/>
    </i>
    <i r="3">
      <x v="30"/>
      <x v="57"/>
    </i>
    <i r="3">
      <x v="31"/>
      <x v="58"/>
    </i>
    <i r="3">
      <x v="33"/>
      <x v="62"/>
    </i>
    <i r="2">
      <x v="9"/>
      <x v="35"/>
      <x v="65"/>
    </i>
    <i r="3">
      <x v="40"/>
      <x v="71"/>
    </i>
    <i r="1">
      <x v="1"/>
      <x v="1"/>
      <x v="57"/>
      <x v="93"/>
    </i>
    <i r="3">
      <x v="61"/>
      <x v="96"/>
    </i>
    <i r="2">
      <x v="3"/>
      <x v="79"/>
      <x v="102"/>
    </i>
    <i r="3">
      <x v="81"/>
      <x v="104"/>
    </i>
    <i r="3">
      <x v="83"/>
      <x v="106"/>
    </i>
    <i t="default">
      <x/>
    </i>
    <i>
      <x v="1"/>
      <x/>
      <x v="8"/>
      <x v="14"/>
      <x v="33"/>
    </i>
    <i r="2">
      <x v="10"/>
      <x v="28"/>
      <x v="53"/>
    </i>
    <i r="3">
      <x v="30"/>
      <x v="53"/>
    </i>
    <i t="default">
      <x v="1"/>
    </i>
    <i>
      <x v="2"/>
      <x/>
      <x v="8"/>
      <x v="16"/>
      <x v="36"/>
    </i>
    <i r="1">
      <x v="1"/>
      <x/>
      <x v="36"/>
      <x v="66"/>
    </i>
    <i r="3">
      <x v="43"/>
      <x v="75"/>
    </i>
    <i r="2">
      <x v="3"/>
      <x v="67"/>
      <x v="1"/>
    </i>
    <i r="3">
      <x v="69"/>
      <x v="4"/>
    </i>
    <i r="2">
      <x v="4"/>
      <x v="75"/>
      <x v="13"/>
    </i>
    <i r="3">
      <x v="84"/>
      <x v="108"/>
    </i>
    <i r="4">
      <x v="109"/>
    </i>
    <i t="default">
      <x v="2"/>
    </i>
    <i>
      <x v="3"/>
      <x/>
      <x v="4"/>
      <x v="1"/>
      <x v="17"/>
    </i>
    <i r="3">
      <x v="3"/>
      <x v="19"/>
    </i>
    <i r="2">
      <x v="5"/>
      <x v="7"/>
      <x v="23"/>
    </i>
    <i r="2">
      <x v="6"/>
      <x v="11"/>
      <x v="29"/>
    </i>
    <i r="3">
      <x v="12"/>
      <x v="30"/>
    </i>
    <i r="3">
      <x v="16"/>
      <x v="37"/>
    </i>
    <i r="2">
      <x v="7"/>
      <x v="19"/>
      <x v="40"/>
    </i>
    <i r="3">
      <x v="20"/>
      <x v="41"/>
    </i>
    <i r="3">
      <x v="21"/>
      <x v="43"/>
    </i>
    <i r="3">
      <x v="23"/>
      <x v="46"/>
    </i>
    <i r="3">
      <x v="24"/>
      <x v="47"/>
    </i>
    <i r="2">
      <x v="8"/>
      <x v="27"/>
      <x v="52"/>
    </i>
    <i r="3">
      <x v="30"/>
      <x v="56"/>
    </i>
    <i r="3">
      <x v="33"/>
      <x v="61"/>
    </i>
    <i r="2">
      <x v="9"/>
      <x v="35"/>
      <x v="64"/>
    </i>
    <i r="3">
      <x v="37"/>
      <x v="67"/>
    </i>
    <i r="3">
      <x v="41"/>
      <x v="68"/>
    </i>
    <i r="3">
      <x v="42"/>
      <x v="74"/>
    </i>
    <i r="2">
      <x v="10"/>
      <x v="46"/>
      <x v="80"/>
    </i>
    <i r="1">
      <x v="1"/>
      <x/>
      <x v="56"/>
      <x v="90"/>
    </i>
    <i r="2">
      <x v="1"/>
      <x v="62"/>
      <x v="97"/>
    </i>
    <i r="2">
      <x v="3"/>
      <x v="80"/>
      <x v="103"/>
    </i>
    <i r="2">
      <x v="11"/>
      <x v="74"/>
      <x v="12"/>
    </i>
    <i r="1">
      <x v="2"/>
      <x v="10"/>
      <x/>
      <x v="16"/>
    </i>
    <i t="default">
      <x v="3"/>
    </i>
    <i>
      <x v="4"/>
      <x/>
      <x v="6"/>
      <x v="4"/>
      <x v="20"/>
    </i>
    <i r="3">
      <x v="6"/>
      <x v="22"/>
    </i>
    <i r="2">
      <x v="7"/>
      <x v="10"/>
      <x v="28"/>
    </i>
    <i r="2">
      <x v="8"/>
      <x v="13"/>
      <x v="31"/>
    </i>
    <i r="3">
      <x v="15"/>
      <x v="35"/>
    </i>
    <i r="2">
      <x v="9"/>
      <x v="25"/>
      <x v="49"/>
    </i>
    <i r="2">
      <x v="10"/>
      <x v="29"/>
      <x v="54"/>
    </i>
    <i r="4">
      <x v="55"/>
    </i>
    <i r="3">
      <x v="32"/>
      <x v="60"/>
    </i>
    <i r="1">
      <x v="1"/>
      <x/>
      <x v="41"/>
      <x v="73"/>
    </i>
    <i r="3">
      <x v="52"/>
      <x v="87"/>
    </i>
    <i r="2">
      <x v="1"/>
      <x v="48"/>
      <x v="82"/>
    </i>
    <i r="2">
      <x v="2"/>
      <x v="55"/>
      <x v="89"/>
    </i>
    <i r="2">
      <x v="3"/>
      <x v="72"/>
      <x v="8"/>
    </i>
    <i r="4">
      <x v="9"/>
    </i>
    <i r="3">
      <x v="82"/>
      <x v="105"/>
    </i>
    <i t="default">
      <x v="4"/>
    </i>
    <i>
      <x v="5"/>
      <x/>
      <x v="6"/>
      <x v="13"/>
      <x v="32"/>
    </i>
    <i r="2">
      <x v="9"/>
      <x v="34"/>
      <x v="63"/>
    </i>
    <i t="default">
      <x v="5"/>
    </i>
    <i>
      <x v="6"/>
      <x/>
      <x v="8"/>
      <x v="5"/>
      <x v="21"/>
    </i>
    <i r="2">
      <x v="9"/>
      <x v="8"/>
      <x v="24"/>
    </i>
    <i r="2">
      <x v="10"/>
      <x v="9"/>
      <x v="25"/>
    </i>
    <i r="4">
      <x v="26"/>
    </i>
    <i r="1">
      <x v="1"/>
      <x/>
      <x v="21"/>
      <x v="42"/>
    </i>
    <i r="3">
      <x v="22"/>
      <x v="44"/>
    </i>
    <i r="2">
      <x v="1"/>
      <x v="26"/>
      <x v="50"/>
    </i>
    <i r="3">
      <x v="27"/>
      <x v="51"/>
    </i>
    <i r="2">
      <x v="4"/>
      <x v="77"/>
      <x v="98"/>
    </i>
    <i r="2">
      <x v="5"/>
      <x v="65"/>
      <x v="101"/>
    </i>
    <i r="3">
      <x v="68"/>
      <x v="3"/>
    </i>
    <i r="3">
      <x v="71"/>
      <x v="7"/>
    </i>
    <i r="2">
      <x v="6"/>
      <x v="78"/>
      <x v="14"/>
    </i>
    <i r="2">
      <x v="11"/>
      <x v="47"/>
      <x v="81"/>
    </i>
    <i t="default">
      <x v="6"/>
    </i>
    <i>
      <x v="7"/>
      <x/>
      <x v="4"/>
      <x v="2"/>
      <x v="18"/>
    </i>
    <i t="default">
      <x v="7"/>
    </i>
    <i>
      <x v="8"/>
      <x/>
      <x v="6"/>
      <x v="14"/>
      <x v="34"/>
    </i>
    <i r="2">
      <x v="7"/>
      <x v="18"/>
      <x v="39"/>
    </i>
    <i r="2">
      <x v="9"/>
      <x v="39"/>
      <x v="70"/>
    </i>
    <i r="3">
      <x v="44"/>
      <x v="76"/>
    </i>
    <i r="1">
      <x v="1"/>
      <x v="1"/>
      <x v="63"/>
      <x v="99"/>
    </i>
    <i t="default">
      <x v="8"/>
    </i>
    <i>
      <x v="9"/>
      <x/>
      <x v="10"/>
      <x v="17"/>
      <x v="38"/>
    </i>
    <i r="1">
      <x v="1"/>
      <x/>
      <x v="23"/>
      <x v="45"/>
    </i>
    <i r="3">
      <x v="53"/>
      <x v="85"/>
    </i>
    <i r="2">
      <x v="1"/>
      <x v="31"/>
      <x v="59"/>
    </i>
    <i r="2">
      <x v="2"/>
      <x v="38"/>
      <x v="69"/>
    </i>
    <i r="3">
      <x v="44"/>
      <x v="77"/>
    </i>
    <i r="4">
      <x v="78"/>
    </i>
    <i r="2">
      <x v="3"/>
      <x v="56"/>
      <x v="91"/>
    </i>
    <i r="2">
      <x v="5"/>
      <x v="69"/>
      <x v="5"/>
    </i>
    <i r="2">
      <x v="6"/>
      <x v="73"/>
      <x v="11"/>
    </i>
    <i r="3">
      <x v="76"/>
      <x v="15"/>
    </i>
    <i r="2">
      <x v="7"/>
      <x v="84"/>
      <x v="107"/>
    </i>
    <i r="4">
      <x v="110"/>
    </i>
    <i r="2">
      <x v="11"/>
      <x v="49"/>
      <x v="83"/>
    </i>
    <i t="default">
      <x v="9"/>
    </i>
    <i>
      <x v="10"/>
      <x/>
      <x v="9"/>
      <x v="41"/>
      <x v="72"/>
    </i>
    <i t="default">
      <x v="10"/>
    </i>
    <i>
      <x v="11"/>
      <x/>
      <x v="10"/>
      <x v="45"/>
      <x v="79"/>
    </i>
    <i t="default">
      <x v="11"/>
    </i>
    <i>
      <x v="12"/>
      <x v="1"/>
      <x/>
      <x v="50"/>
      <x v="84"/>
    </i>
    <i r="3">
      <x v="51"/>
      <x v="86"/>
    </i>
    <i r="3">
      <x v="54"/>
      <x v="88"/>
    </i>
    <i r="2">
      <x v="1"/>
      <x v="60"/>
      <x v="95"/>
    </i>
    <i r="2">
      <x v="3"/>
      <x v="83"/>
      <x v="2"/>
    </i>
    <i t="default">
      <x v="12"/>
    </i>
    <i>
      <x v="13"/>
      <x v="1"/>
      <x v="1"/>
      <x v="58"/>
      <x v="92"/>
    </i>
    <i r="3">
      <x v="59"/>
      <x v="94"/>
    </i>
    <i r="2">
      <x v="2"/>
      <x v="70"/>
      <x v="6"/>
    </i>
    <i t="default">
      <x v="13"/>
    </i>
    <i>
      <x v="14"/>
      <x v="1"/>
      <x v="1"/>
      <x v="64"/>
      <x v="100"/>
    </i>
    <i r="2">
      <x v="11"/>
      <x v="73"/>
      <x v="10"/>
    </i>
    <i t="default">
      <x v="14"/>
    </i>
    <i>
      <x v="15"/>
      <x v="1"/>
      <x v="2"/>
      <x v="66"/>
      <x/>
    </i>
    <i t="default">
      <x v="15"/>
    </i>
    <i t="grand">
      <x/>
    </i>
  </rowItems>
  <colFields count="1">
    <field x="9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Outstanding" fld="15" baseField="4" baseItem="8" numFmtId="4"/>
  </dataFields>
  <formats count="1">
    <format dxfId="15">
      <pivotArea dataOnly="0" outline="0" fieldPosition="0">
        <references count="1">
          <reference field="5" count="0" defaultSubtotal="1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055FC3-6675-40F1-ADD1-D7A0F26AB7D0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compact="0" compactData="0" gridDropZones="1" multipleFieldFilters="0">
  <location ref="P4:AE23" firstHeaderRow="1" firstDataRow="3" firstDataCol="1"/>
  <pivotFields count="20">
    <pivotField compact="0" outline="0" showAll="0"/>
    <pivotField compact="0" outline="0" showAll="0"/>
    <pivotField axis="axisCol" compact="0" outline="0" showAll="0">
      <items count="4">
        <item x="0"/>
        <item x="1"/>
        <item x="2"/>
        <item t="default"/>
      </items>
    </pivotField>
    <pivotField compact="0" outline="0" showAll="0"/>
    <pivotField compact="0" outline="0" showAll="0"/>
    <pivotField axis="axisRow" compact="0" outline="0" showAll="0">
      <items count="17">
        <item x="4"/>
        <item x="6"/>
        <item x="8"/>
        <item x="0"/>
        <item x="2"/>
        <item x="5"/>
        <item x="3"/>
        <item x="1"/>
        <item x="7"/>
        <item x="9"/>
        <item x="10"/>
        <item x="11"/>
        <item x="12"/>
        <item x="13"/>
        <item x="14"/>
        <item x="15"/>
        <item t="default"/>
      </items>
    </pivotField>
    <pivotField compact="0" outline="0" showAll="0"/>
    <pivotField compact="0" outline="0" showAll="0"/>
    <pivotField compact="0" outline="0" showAll="0"/>
    <pivotField axis="axisCol" compact="0" outline="0" showAll="0">
      <items count="6">
        <item x="0"/>
        <item x="1"/>
        <item x="3"/>
        <item x="2"/>
        <item x="4"/>
        <item t="default"/>
      </items>
    </pivotField>
    <pivotField compact="0" outline="0" showAll="0"/>
    <pivotField compact="0" outline="0" showAll="0"/>
    <pivotField compact="0" outline="0" showAll="0"/>
    <pivotField dataField="1" compact="0" numFmtId="43" outline="0" showAll="0"/>
    <pivotField compact="0" outline="0" showAll="0"/>
    <pivotField compact="0" numFmtId="43" outline="0" showAll="0"/>
    <pivotField compact="0" numFmtId="43" outline="0" showAll="0"/>
    <pivotField compact="0" outline="0" showAll="0"/>
    <pivotField compact="0" outline="0" showAll="0"/>
    <pivotField compact="0" outline="0" showAll="0"/>
  </pivotFields>
  <rowFields count="1">
    <field x="5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2">
    <field x="2"/>
    <field x="9"/>
  </colFields>
  <colItems count="15">
    <i>
      <x/>
      <x/>
    </i>
    <i t="default">
      <x/>
    </i>
    <i>
      <x v="1"/>
      <x/>
    </i>
    <i r="1">
      <x v="1"/>
    </i>
    <i r="1">
      <x v="2"/>
    </i>
    <i r="1">
      <x v="3"/>
    </i>
    <i r="1">
      <x v="4"/>
    </i>
    <i t="default">
      <x v="1"/>
    </i>
    <i>
      <x v="2"/>
      <x/>
    </i>
    <i r="1">
      <x v="1"/>
    </i>
    <i r="1">
      <x v="2"/>
    </i>
    <i r="1">
      <x v="3"/>
    </i>
    <i r="1">
      <x v="4"/>
    </i>
    <i t="default">
      <x v="2"/>
    </i>
    <i t="grand">
      <x/>
    </i>
  </colItems>
  <dataFields count="1">
    <dataField name="Sum of Sales Amount" fld="13" baseField="4" baseItem="9" numFmtId="4"/>
  </dataFields>
  <formats count="1">
    <format dxfId="11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9B191E-4CCD-4542-8926-C13A757D5817}" name="Pivo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compact="0" compactData="0" gridDropZones="1" multipleFieldFilters="0">
  <location ref="A4:G22" firstHeaderRow="1" firstDataRow="2" firstDataCol="1"/>
  <pivotFields count="20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17">
        <item x="4"/>
        <item x="6"/>
        <item x="8"/>
        <item x="0"/>
        <item x="2"/>
        <item x="5"/>
        <item x="3"/>
        <item x="1"/>
        <item x="7"/>
        <item x="9"/>
        <item x="10"/>
        <item x="11"/>
        <item x="12"/>
        <item x="13"/>
        <item x="14"/>
        <item x="15"/>
        <item t="default"/>
      </items>
    </pivotField>
    <pivotField compact="0" outline="0" showAll="0"/>
    <pivotField compact="0" outline="0" showAll="0"/>
    <pivotField compact="0" outline="0" showAll="0"/>
    <pivotField axis="axisCol" compact="0" outline="0" showAll="0">
      <items count="6">
        <item x="0"/>
        <item x="1"/>
        <item x="3"/>
        <item x="2"/>
        <item x="4"/>
        <item t="default"/>
      </items>
    </pivotField>
    <pivotField compact="0" outline="0" showAll="0"/>
    <pivotField compact="0" outline="0" showAll="0"/>
    <pivotField compact="0" outline="0" showAll="0"/>
    <pivotField dataField="1" compact="0" numFmtId="43" outline="0" showAll="0"/>
    <pivotField compact="0" outline="0" showAll="0"/>
    <pivotField compact="0" numFmtId="43" outline="0" showAll="0"/>
    <pivotField compact="0" numFmtId="43" outline="0" showAll="0"/>
    <pivotField compact="0" outline="0" showAll="0"/>
    <pivotField compact="0" outline="0" showAll="0"/>
    <pivotField compact="0" outline="0" showAll="0"/>
  </pivotFields>
  <rowFields count="1">
    <field x="5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9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Sales Amount" fld="13" baseField="4" baseItem="9" numFmtId="4"/>
  </dataFields>
  <formats count="1">
    <format dxfId="12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CF454D-CB47-4263-AE84-FA1FB9C990F9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compact="0" compactData="0" gridDropZones="1" multipleFieldFilters="0">
  <location ref="A3:F128" firstHeaderRow="1" firstDataRow="2" firstDataCol="3"/>
  <pivotFields count="20">
    <pivotField compact="0" numFmtId="14" outline="0" showAll="0"/>
    <pivotField axis="axisRow" compact="0" outline="0" showAll="0">
      <items count="13">
        <item x="1"/>
        <item x="2"/>
        <item x="3"/>
        <item x="4"/>
        <item x="5"/>
        <item x="6"/>
        <item x="0"/>
        <item x="7"/>
        <item x="8"/>
        <item x="9"/>
        <item x="10"/>
        <item x="11"/>
        <item t="default"/>
      </items>
    </pivotField>
    <pivotField compact="0" outline="0" showAll="0"/>
    <pivotField axis="axisRow" compact="0" outline="0" showAll="0" defaultSubtotal="0">
      <items count="111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0"/>
        <item x="86"/>
        <item x="87"/>
        <item x="105"/>
        <item x="88"/>
        <item x="89"/>
        <item x="90"/>
        <item x="91"/>
        <item x="92"/>
        <item x="93"/>
        <item x="94"/>
        <item x="95"/>
        <item x="96"/>
        <item x="97"/>
        <item x="98"/>
        <item x="100"/>
        <item x="99"/>
        <item x="101"/>
        <item x="102"/>
        <item x="103"/>
        <item x="104"/>
        <item x="106"/>
        <item x="107"/>
        <item x="108"/>
        <item x="109"/>
        <item x="110"/>
      </items>
    </pivotField>
    <pivotField compact="0" outline="0" showAll="0"/>
    <pivotField axis="axisRow" compact="0" outline="0" showAll="0">
      <items count="17">
        <item x="4"/>
        <item x="11"/>
        <item x="6"/>
        <item x="8"/>
        <item x="10"/>
        <item x="0"/>
        <item x="2"/>
        <item x="5"/>
        <item x="3"/>
        <item x="1"/>
        <item x="7"/>
        <item x="9"/>
        <item x="12"/>
        <item x="13"/>
        <item x="14"/>
        <item x="15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compact="0" outline="0" showAll="0"/>
    <pivotField compact="0" outline="0" showAll="0"/>
    <pivotField dataField="1" compact="0" numFmtId="43" outline="0" showAll="0"/>
    <pivotField dataField="1" compact="0" outline="0" showAll="0"/>
    <pivotField dataField="1" compact="0" numFmtId="43" outline="0" showAll="0"/>
    <pivotField compact="0" numFmtId="43" outline="0" showAll="0"/>
    <pivotField compact="0" outline="0" showAll="0"/>
    <pivotField compact="0" outline="0" showAll="0"/>
    <pivotField compact="0" outline="0" showAll="0"/>
  </pivotFields>
  <rowFields count="3">
    <field x="1"/>
    <field x="3"/>
    <field x="5"/>
  </rowFields>
  <rowItems count="124">
    <i>
      <x/>
      <x/>
      <x v="5"/>
    </i>
    <i r="1">
      <x v="1"/>
      <x v="9"/>
    </i>
    <i r="1">
      <x v="2"/>
      <x v="5"/>
    </i>
    <i r="1">
      <x v="3"/>
      <x v="6"/>
    </i>
    <i r="1">
      <x v="107"/>
      <x v="11"/>
    </i>
    <i r="1">
      <x v="108"/>
      <x v="3"/>
    </i>
    <i r="1">
      <x v="109"/>
      <x v="3"/>
    </i>
    <i r="1">
      <x v="110"/>
      <x v="11"/>
    </i>
    <i t="default">
      <x/>
    </i>
    <i>
      <x v="1"/>
      <x v="4"/>
      <x v="8"/>
    </i>
    <i r="1">
      <x v="5"/>
      <x v="6"/>
    </i>
    <i r="1">
      <x v="6"/>
      <x v="5"/>
    </i>
    <i t="default">
      <x v="1"/>
    </i>
    <i>
      <x v="2"/>
      <x v="7"/>
      <x v="8"/>
    </i>
    <i r="1">
      <x v="8"/>
      <x v="8"/>
    </i>
    <i r="1">
      <x v="9"/>
      <x v="8"/>
    </i>
    <i r="1">
      <x v="10"/>
      <x/>
    </i>
    <i r="1">
      <x v="11"/>
      <x v="6"/>
    </i>
    <i r="1">
      <x v="12"/>
      <x v="5"/>
    </i>
    <i r="1">
      <x v="13"/>
      <x v="5"/>
    </i>
    <i r="1">
      <x v="14"/>
      <x v="6"/>
    </i>
    <i r="1">
      <x v="15"/>
      <x v="7"/>
    </i>
    <i r="1">
      <x v="16"/>
      <x v="2"/>
    </i>
    <i r="1">
      <x v="17"/>
      <x v="10"/>
    </i>
    <i r="1">
      <x v="18"/>
      <x v="6"/>
    </i>
    <i r="1">
      <x v="19"/>
      <x v="3"/>
    </i>
    <i r="1">
      <x v="20"/>
      <x v="5"/>
    </i>
    <i r="1">
      <x v="21"/>
      <x v="11"/>
    </i>
    <i t="default">
      <x v="2"/>
    </i>
    <i>
      <x v="3"/>
      <x v="22"/>
      <x v="10"/>
    </i>
    <i r="1">
      <x v="23"/>
      <x v="5"/>
    </i>
    <i r="1">
      <x v="24"/>
      <x v="5"/>
    </i>
    <i r="1">
      <x v="25"/>
      <x v="8"/>
    </i>
    <i r="1">
      <x v="26"/>
      <x v="5"/>
    </i>
    <i r="1">
      <x v="27"/>
      <x v="8"/>
    </i>
    <i r="1">
      <x v="28"/>
      <x v="11"/>
    </i>
    <i r="1">
      <x v="29"/>
      <x v="5"/>
    </i>
    <i r="1">
      <x v="30"/>
      <x v="5"/>
    </i>
    <i t="default">
      <x v="3"/>
    </i>
    <i>
      <x v="4"/>
      <x v="31"/>
      <x/>
    </i>
    <i r="1">
      <x v="32"/>
      <x v="6"/>
    </i>
    <i r="1">
      <x v="33"/>
      <x v="8"/>
    </i>
    <i r="1">
      <x v="34"/>
      <x v="8"/>
    </i>
    <i r="1">
      <x v="35"/>
      <x v="5"/>
    </i>
    <i r="1">
      <x v="36"/>
      <x v="2"/>
    </i>
    <i r="1">
      <x v="37"/>
      <x v="6"/>
    </i>
    <i r="1">
      <x v="38"/>
      <x v="6"/>
    </i>
    <i r="1">
      <x v="39"/>
      <x v="5"/>
    </i>
    <i r="1">
      <x v="40"/>
      <x/>
    </i>
    <i r="1">
      <x v="41"/>
      <x/>
    </i>
    <i r="1">
      <x v="42"/>
      <x v="11"/>
    </i>
    <i r="1">
      <x v="43"/>
      <x v="6"/>
    </i>
    <i r="1">
      <x v="44"/>
      <x v="5"/>
    </i>
    <i r="1">
      <x v="45"/>
      <x/>
    </i>
    <i t="default">
      <x v="4"/>
    </i>
    <i>
      <x v="5"/>
      <x v="46"/>
      <x v="7"/>
    </i>
    <i r="1">
      <x v="47"/>
      <x v="5"/>
    </i>
    <i r="1">
      <x v="48"/>
      <x/>
    </i>
    <i r="1">
      <x v="49"/>
      <x v="3"/>
    </i>
    <i r="1">
      <x v="50"/>
      <x v="5"/>
    </i>
    <i r="1">
      <x v="51"/>
      <x v="5"/>
    </i>
    <i r="1">
      <x v="52"/>
      <x v="11"/>
    </i>
    <i r="1">
      <x v="53"/>
      <x v="10"/>
    </i>
    <i r="1">
      <x v="54"/>
      <x/>
    </i>
    <i r="1">
      <x v="55"/>
      <x v="4"/>
    </i>
    <i r="1">
      <x v="56"/>
      <x v="6"/>
    </i>
    <i r="1">
      <x v="57"/>
      <x v="5"/>
    </i>
    <i r="1">
      <x v="58"/>
      <x v="3"/>
    </i>
    <i r="1">
      <x v="59"/>
      <x v="10"/>
    </i>
    <i r="1">
      <x v="60"/>
      <x v="11"/>
    </i>
    <i r="1">
      <x v="61"/>
      <x v="11"/>
    </i>
    <i t="default">
      <x v="5"/>
    </i>
    <i>
      <x v="6"/>
      <x v="62"/>
      <x v="1"/>
    </i>
    <i r="1">
      <x v="63"/>
      <x v="5"/>
    </i>
    <i r="1">
      <x v="64"/>
      <x v="8"/>
    </i>
    <i r="1">
      <x v="65"/>
      <x v="6"/>
    </i>
    <i r="1">
      <x v="66"/>
      <x v="11"/>
    </i>
    <i r="1">
      <x v="85"/>
      <x v="5"/>
    </i>
    <i t="default">
      <x v="6"/>
    </i>
    <i>
      <x v="7"/>
      <x v="67"/>
      <x v="12"/>
    </i>
    <i r="1">
      <x v="68"/>
      <x v="11"/>
    </i>
    <i r="1">
      <x v="69"/>
      <x v="12"/>
    </i>
    <i r="1">
      <x v="70"/>
      <x v="6"/>
    </i>
    <i r="1">
      <x v="71"/>
      <x v="12"/>
    </i>
    <i r="1">
      <x v="72"/>
      <x v="6"/>
    </i>
    <i r="1">
      <x v="73"/>
      <x v="5"/>
    </i>
    <i r="1">
      <x v="74"/>
      <x v="11"/>
    </i>
    <i t="default">
      <x v="7"/>
    </i>
    <i>
      <x v="8"/>
      <x v="75"/>
      <x v="13"/>
    </i>
    <i r="1">
      <x v="76"/>
      <x/>
    </i>
    <i r="1">
      <x v="77"/>
      <x v="13"/>
    </i>
    <i r="1">
      <x v="78"/>
      <x v="12"/>
    </i>
    <i r="1">
      <x v="79"/>
      <x/>
    </i>
    <i r="1">
      <x v="80"/>
      <x v="5"/>
    </i>
    <i r="1">
      <x v="81"/>
      <x v="8"/>
    </i>
    <i r="1">
      <x v="82"/>
      <x v="10"/>
    </i>
    <i r="1">
      <x v="83"/>
      <x v="14"/>
    </i>
    <i t="default">
      <x v="8"/>
    </i>
    <i>
      <x v="9"/>
      <x v="84"/>
      <x v="8"/>
    </i>
    <i r="1">
      <x v="86"/>
      <x v="15"/>
    </i>
    <i r="1">
      <x v="87"/>
      <x v="3"/>
    </i>
    <i r="1">
      <x v="89"/>
      <x v="8"/>
    </i>
    <i r="1">
      <x v="90"/>
      <x v="3"/>
    </i>
    <i r="1">
      <x v="91"/>
      <x v="11"/>
    </i>
    <i r="1">
      <x v="92"/>
      <x v="13"/>
    </i>
    <i r="1">
      <x v="93"/>
      <x v="8"/>
    </i>
    <i t="default">
      <x v="9"/>
    </i>
    <i>
      <x v="10"/>
      <x v="94"/>
      <x v="6"/>
    </i>
    <i r="1">
      <x v="95"/>
      <x v="6"/>
    </i>
    <i r="1">
      <x v="96"/>
      <x v="14"/>
    </i>
    <i r="1">
      <x v="97"/>
      <x v="11"/>
    </i>
    <i r="1">
      <x v="98"/>
      <x v="5"/>
    </i>
    <i r="1">
      <x v="99"/>
      <x v="3"/>
    </i>
    <i r="1">
      <x v="101"/>
      <x v="11"/>
    </i>
    <i t="default">
      <x v="10"/>
    </i>
    <i>
      <x v="11"/>
      <x v="88"/>
      <x v="12"/>
    </i>
    <i r="1">
      <x v="100"/>
      <x v="8"/>
    </i>
    <i r="1">
      <x v="102"/>
      <x/>
    </i>
    <i r="1">
      <x v="103"/>
      <x v="5"/>
    </i>
    <i r="1">
      <x v="104"/>
      <x/>
    </i>
    <i r="1">
      <x v="105"/>
      <x v="6"/>
    </i>
    <i r="1">
      <x v="106"/>
      <x/>
    </i>
    <i t="default">
      <x v="1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Sales Amount2" fld="13" baseField="1" baseItem="0" numFmtId="4"/>
    <dataField name="Sum of Collection" fld="14" baseField="1" baseItem="0" numFmtId="164"/>
    <dataField name="Sum of Outstanding" fld="15" baseField="1" baseItem="0" numFmtId="4"/>
  </dataFields>
  <formats count="4">
    <format dxfId="5">
      <pivotArea dataOnly="0" outline="0" fieldPosition="0">
        <references count="1">
          <reference field="1" count="0" defaultSubtotal="1"/>
        </references>
      </pivotArea>
    </format>
    <format dxfId="4">
      <pivotArea outline="0" fieldPosition="0">
        <references count="1">
          <reference field="4294967294" count="1">
            <x v="0"/>
          </reference>
        </references>
      </pivotArea>
    </format>
    <format dxfId="3">
      <pivotArea outline="0" fieldPosition="0">
        <references count="1">
          <reference field="4294967294" count="1">
            <x v="2"/>
          </reference>
        </references>
      </pivotArea>
    </format>
    <format dxfId="2">
      <pivotArea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3F9411-8B77-4254-8CAB-818BE68AC57A}" name="Pivo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compact="0" compactData="0" gridDropZones="1" multipleFieldFilters="0">
  <location ref="N3:AB132" firstHeaderRow="1" firstDataRow="2" firstDataCol="2"/>
  <pivotFields count="20">
    <pivotField compact="0" numFmtId="14" outline="0" showAll="0"/>
    <pivotField axis="axisCol" compact="0" outline="0" showAll="0">
      <items count="13">
        <item x="1"/>
        <item x="2"/>
        <item x="3"/>
        <item x="4"/>
        <item x="5"/>
        <item x="6"/>
        <item x="0"/>
        <item x="7"/>
        <item x="8"/>
        <item x="9"/>
        <item x="10"/>
        <item x="11"/>
        <item t="default"/>
      </items>
    </pivotField>
    <pivotField compact="0" outline="0" showAll="0"/>
    <pivotField axis="axisRow" compact="0" outline="0" showAll="0" defaultSubtotal="0">
      <items count="111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0"/>
        <item x="86"/>
        <item x="87"/>
        <item x="105"/>
        <item x="88"/>
        <item x="89"/>
        <item x="90"/>
        <item x="91"/>
        <item x="92"/>
        <item x="93"/>
        <item x="94"/>
        <item x="95"/>
        <item x="96"/>
        <item x="97"/>
        <item x="98"/>
        <item x="100"/>
        <item x="99"/>
        <item x="101"/>
        <item x="102"/>
        <item x="103"/>
        <item x="104"/>
        <item x="106"/>
        <item x="107"/>
        <item x="108"/>
        <item x="109"/>
        <item x="110"/>
      </items>
    </pivotField>
    <pivotField compact="0" outline="0" showAll="0"/>
    <pivotField axis="axisRow" compact="0" outline="0" showAll="0">
      <items count="17">
        <item x="4"/>
        <item x="6"/>
        <item x="8"/>
        <item x="0"/>
        <item x="2"/>
        <item x="5"/>
        <item x="3"/>
        <item x="1"/>
        <item x="7"/>
        <item x="9"/>
        <item x="10"/>
        <item x="11"/>
        <item x="12"/>
        <item x="13"/>
        <item x="14"/>
        <item x="15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compact="0" outline="0" showAll="0"/>
    <pivotField compact="0" outline="0" showAll="0"/>
    <pivotField dataField="1" compact="0" numFmtId="43" outline="0" showAll="0"/>
    <pivotField compact="0" outline="0" showAll="0"/>
    <pivotField compact="0" numFmtId="43" outline="0" showAll="0"/>
    <pivotField compact="0" numFmtId="43" outline="0" showAll="0"/>
    <pivotField compact="0" outline="0" showAll="0"/>
    <pivotField compact="0" outline="0" showAll="0"/>
    <pivotField compact="0" outline="0" showAll="0"/>
  </pivotFields>
  <rowFields count="2">
    <field x="5"/>
    <field x="3"/>
  </rowFields>
  <rowItems count="128">
    <i>
      <x/>
      <x v="10"/>
    </i>
    <i r="1">
      <x v="31"/>
    </i>
    <i r="1">
      <x v="40"/>
    </i>
    <i r="1">
      <x v="41"/>
    </i>
    <i r="1">
      <x v="45"/>
    </i>
    <i r="1">
      <x v="48"/>
    </i>
    <i r="1">
      <x v="54"/>
    </i>
    <i r="1">
      <x v="76"/>
    </i>
    <i r="1">
      <x v="79"/>
    </i>
    <i r="1">
      <x v="102"/>
    </i>
    <i r="1">
      <x v="104"/>
    </i>
    <i r="1">
      <x v="106"/>
    </i>
    <i t="default">
      <x/>
    </i>
    <i>
      <x v="1"/>
      <x v="16"/>
    </i>
    <i r="1">
      <x v="36"/>
    </i>
    <i t="default">
      <x v="1"/>
    </i>
    <i>
      <x v="2"/>
      <x v="19"/>
    </i>
    <i r="1">
      <x v="49"/>
    </i>
    <i r="1">
      <x v="58"/>
    </i>
    <i r="1">
      <x v="87"/>
    </i>
    <i r="1">
      <x v="90"/>
    </i>
    <i r="1">
      <x v="99"/>
    </i>
    <i r="1">
      <x v="108"/>
    </i>
    <i r="1">
      <x v="109"/>
    </i>
    <i t="default">
      <x v="2"/>
    </i>
    <i>
      <x v="3"/>
      <x/>
    </i>
    <i r="1">
      <x v="2"/>
    </i>
    <i r="1">
      <x v="6"/>
    </i>
    <i r="1">
      <x v="12"/>
    </i>
    <i r="1">
      <x v="13"/>
    </i>
    <i r="1">
      <x v="20"/>
    </i>
    <i r="1">
      <x v="23"/>
    </i>
    <i r="1">
      <x v="24"/>
    </i>
    <i r="1">
      <x v="26"/>
    </i>
    <i r="1">
      <x v="29"/>
    </i>
    <i r="1">
      <x v="30"/>
    </i>
    <i r="1">
      <x v="35"/>
    </i>
    <i r="1">
      <x v="39"/>
    </i>
    <i r="1">
      <x v="44"/>
    </i>
    <i r="1">
      <x v="47"/>
    </i>
    <i r="1">
      <x v="50"/>
    </i>
    <i r="1">
      <x v="51"/>
    </i>
    <i r="1">
      <x v="57"/>
    </i>
    <i r="1">
      <x v="63"/>
    </i>
    <i r="1">
      <x v="73"/>
    </i>
    <i r="1">
      <x v="80"/>
    </i>
    <i r="1">
      <x v="85"/>
    </i>
    <i r="1">
      <x v="98"/>
    </i>
    <i r="1">
      <x v="103"/>
    </i>
    <i t="default">
      <x v="3"/>
    </i>
    <i>
      <x v="4"/>
      <x v="3"/>
    </i>
    <i r="1">
      <x v="5"/>
    </i>
    <i r="1">
      <x v="11"/>
    </i>
    <i r="1">
      <x v="14"/>
    </i>
    <i r="1">
      <x v="18"/>
    </i>
    <i r="1">
      <x v="32"/>
    </i>
    <i r="1">
      <x v="37"/>
    </i>
    <i r="1">
      <x v="38"/>
    </i>
    <i r="1">
      <x v="43"/>
    </i>
    <i r="1">
      <x v="56"/>
    </i>
    <i r="1">
      <x v="65"/>
    </i>
    <i r="1">
      <x v="70"/>
    </i>
    <i r="1">
      <x v="72"/>
    </i>
    <i r="1">
      <x v="94"/>
    </i>
    <i r="1">
      <x v="95"/>
    </i>
    <i r="1">
      <x v="105"/>
    </i>
    <i t="default">
      <x v="4"/>
    </i>
    <i>
      <x v="5"/>
      <x v="15"/>
    </i>
    <i r="1">
      <x v="46"/>
    </i>
    <i t="default">
      <x v="5"/>
    </i>
    <i>
      <x v="6"/>
      <x v="4"/>
    </i>
    <i r="1">
      <x v="7"/>
    </i>
    <i r="1">
      <x v="8"/>
    </i>
    <i r="1">
      <x v="9"/>
    </i>
    <i r="1">
      <x v="25"/>
    </i>
    <i r="1">
      <x v="27"/>
    </i>
    <i r="1">
      <x v="33"/>
    </i>
    <i r="1">
      <x v="34"/>
    </i>
    <i r="1">
      <x v="64"/>
    </i>
    <i r="1">
      <x v="81"/>
    </i>
    <i r="1">
      <x v="84"/>
    </i>
    <i r="1">
      <x v="89"/>
    </i>
    <i r="1">
      <x v="93"/>
    </i>
    <i r="1">
      <x v="100"/>
    </i>
    <i t="default">
      <x v="6"/>
    </i>
    <i>
      <x v="7"/>
      <x v="1"/>
    </i>
    <i t="default">
      <x v="7"/>
    </i>
    <i>
      <x v="8"/>
      <x v="17"/>
    </i>
    <i r="1">
      <x v="22"/>
    </i>
    <i r="1">
      <x v="53"/>
    </i>
    <i r="1">
      <x v="59"/>
    </i>
    <i r="1">
      <x v="82"/>
    </i>
    <i t="default">
      <x v="8"/>
    </i>
    <i>
      <x v="9"/>
      <x v="21"/>
    </i>
    <i r="1">
      <x v="28"/>
    </i>
    <i r="1">
      <x v="42"/>
    </i>
    <i r="1">
      <x v="52"/>
    </i>
    <i r="1">
      <x v="60"/>
    </i>
    <i r="1">
      <x v="61"/>
    </i>
    <i r="1">
      <x v="66"/>
    </i>
    <i r="1">
      <x v="68"/>
    </i>
    <i r="1">
      <x v="74"/>
    </i>
    <i r="1">
      <x v="91"/>
    </i>
    <i r="1">
      <x v="97"/>
    </i>
    <i r="1">
      <x v="101"/>
    </i>
    <i r="1">
      <x v="107"/>
    </i>
    <i r="1">
      <x v="110"/>
    </i>
    <i t="default">
      <x v="9"/>
    </i>
    <i>
      <x v="10"/>
      <x v="55"/>
    </i>
    <i t="default">
      <x v="10"/>
    </i>
    <i>
      <x v="11"/>
      <x v="62"/>
    </i>
    <i t="default">
      <x v="11"/>
    </i>
    <i>
      <x v="12"/>
      <x v="67"/>
    </i>
    <i r="1">
      <x v="69"/>
    </i>
    <i r="1">
      <x v="71"/>
    </i>
    <i r="1">
      <x v="78"/>
    </i>
    <i r="1">
      <x v="88"/>
    </i>
    <i t="default">
      <x v="12"/>
    </i>
    <i>
      <x v="13"/>
      <x v="75"/>
    </i>
    <i r="1">
      <x v="77"/>
    </i>
    <i r="1">
      <x v="92"/>
    </i>
    <i t="default">
      <x v="13"/>
    </i>
    <i>
      <x v="14"/>
      <x v="83"/>
    </i>
    <i r="1">
      <x v="96"/>
    </i>
    <i t="default">
      <x v="14"/>
    </i>
    <i>
      <x v="15"/>
      <x v="86"/>
    </i>
    <i t="default">
      <x v="15"/>
    </i>
    <i t="grand">
      <x/>
    </i>
  </rowItems>
  <colFields count="1">
    <field x="1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Sum of Sales Amount" fld="13" baseField="2" baseItem="37" numFmtId="4"/>
  </dataFields>
  <formats count="5">
    <format dxfId="10">
      <pivotArea dataOnly="0" outline="0" fieldPosition="0">
        <references count="1">
          <reference field="1" count="0" defaultSubtotal="1"/>
        </references>
      </pivotArea>
    </format>
    <format dxfId="9">
      <pivotArea dataOnly="0" outline="0" fieldPosition="0">
        <references count="1">
          <reference field="5" count="0" defaultSubtotal="1"/>
        </references>
      </pivotArea>
    </format>
    <format dxfId="8">
      <pivotArea dataOnly="0" outline="0" fieldPosition="0">
        <references count="1">
          <reference field="5" count="0" defaultSubtotal="1"/>
        </references>
      </pivotArea>
    </format>
    <format dxfId="7">
      <pivotArea outline="0" fieldPosition="0">
        <references count="1">
          <reference field="4294967294" count="1">
            <x v="0"/>
          </reference>
        </references>
      </pivotArea>
    </format>
    <format dxfId="6">
      <pivotArea field="1" type="button" dataOnly="0" labelOnly="1" outline="0" axis="axisCol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16A1DF-88B5-484D-BB5D-A43336725B7F}" name="Pivo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compact="0" compactData="0" gridDropZones="1" multipleFieldFilters="0">
  <location ref="A3:N65" firstHeaderRow="1" firstDataRow="2" firstDataCol="1"/>
  <pivotFields count="20">
    <pivotField compact="0" numFmtId="14" outline="0" showAll="0"/>
    <pivotField axis="axisCol" compact="0" outline="0" showAll="0">
      <items count="13">
        <item x="1"/>
        <item x="2"/>
        <item x="3"/>
        <item x="4"/>
        <item x="5"/>
        <item x="6"/>
        <item x="0"/>
        <item x="7"/>
        <item x="8"/>
        <item x="9"/>
        <item x="10"/>
        <item x="11"/>
        <item t="default"/>
      </items>
    </pivotField>
    <pivotField compact="0" outline="0" showAll="0"/>
    <pivotField compact="0" outline="0" showAll="0"/>
    <pivotField compact="0" outline="0" showAll="0"/>
    <pivotField compact="0" outline="0" showAll="0" defaultSubtotal="0"/>
    <pivotField axis="axisRow" compact="0" outline="0" showAll="0">
      <items count="61">
        <item x="23"/>
        <item x="20"/>
        <item x="17"/>
        <item x="14"/>
        <item x="4"/>
        <item x="16"/>
        <item x="9"/>
        <item x="10"/>
        <item x="1"/>
        <item x="26"/>
        <item x="5"/>
        <item x="11"/>
        <item x="2"/>
        <item x="22"/>
        <item x="25"/>
        <item x="18"/>
        <item x="7"/>
        <item x="13"/>
        <item x="27"/>
        <item x="21"/>
        <item x="19"/>
        <item x="15"/>
        <item x="0"/>
        <item x="6"/>
        <item x="12"/>
        <item x="3"/>
        <item x="24"/>
        <item x="8"/>
        <item x="28"/>
        <item x="29"/>
        <item x="30"/>
        <item x="31"/>
        <item x="32"/>
        <item x="33"/>
        <item x="34"/>
        <item x="35"/>
        <item x="36"/>
        <item x="37"/>
        <item x="39"/>
        <item x="40"/>
        <item x="41"/>
        <item x="42"/>
        <item x="38"/>
        <item x="43"/>
        <item x="44"/>
        <item x="53"/>
        <item x="54"/>
        <item x="55"/>
        <item x="56"/>
        <item x="57"/>
        <item x="45"/>
        <item x="46"/>
        <item x="47"/>
        <item x="48"/>
        <item x="50"/>
        <item x="51"/>
        <item x="49"/>
        <item x="52"/>
        <item x="58"/>
        <item x="59"/>
        <item t="default"/>
      </items>
    </pivotField>
    <pivotField dataField="1" compact="0" outline="0" showAll="0"/>
    <pivotField compact="0" outline="0" showAll="0"/>
    <pivotField compact="0" outline="0" showAll="0"/>
    <pivotField compact="0" numFmtId="14" outline="0" showAll="0"/>
    <pivotField compact="0" outline="0" showAll="0"/>
    <pivotField compact="0" outline="0" showAll="0"/>
    <pivotField compact="0" numFmtId="43" outline="0" showAll="0"/>
    <pivotField compact="0" outline="0" showAll="0"/>
    <pivotField compact="0" numFmtId="43" outline="0" showAll="0"/>
    <pivotField compact="0" numFmtId="43" outline="0" showAll="0"/>
    <pivotField compact="0" outline="0" showAll="0"/>
    <pivotField compact="0" outline="0" showAll="0"/>
    <pivotField compact="0" outline="0" showAll="0"/>
  </pivotFields>
  <rowFields count="1">
    <field x="6"/>
  </rowFields>
  <rowItems count="6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 t="grand">
      <x/>
    </i>
  </rowItems>
  <colFields count="1">
    <field x="1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Sum of Qty" fld="7" baseField="0" baseItem="0"/>
  </dataFields>
  <formats count="2">
    <format dxfId="1">
      <pivotArea dataOnly="0" labelOnly="1" grandCol="1" outline="0" fieldPosition="0"/>
    </format>
    <format dxfId="0">
      <pivotArea field="1" type="button" dataOnly="0" labelOnly="1" outline="0" axis="axisCol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B9DB7-B47B-42B9-AA6B-C0BD3FBEBAE1}">
  <sheetPr>
    <pageSetUpPr fitToPage="1"/>
  </sheetPr>
  <dimension ref="A1:AW134"/>
  <sheetViews>
    <sheetView workbookViewId="0">
      <selection activeCell="AM12" sqref="AM12"/>
    </sheetView>
  </sheetViews>
  <sheetFormatPr defaultRowHeight="14.5" x14ac:dyDescent="0.35"/>
  <cols>
    <col min="1" max="1" width="33.90625" bestFit="1" customWidth="1"/>
    <col min="2" max="6" width="8.90625" bestFit="1" customWidth="1"/>
    <col min="7" max="7" width="10.7265625" bestFit="1" customWidth="1"/>
    <col min="8" max="19" width="1.6328125" customWidth="1"/>
    <col min="20" max="20" width="31.7265625" customWidth="1"/>
    <col min="21" max="21" width="11.6328125" customWidth="1"/>
    <col min="22" max="22" width="13.6328125" bestFit="1" customWidth="1"/>
    <col min="23" max="27" width="8.90625" bestFit="1" customWidth="1"/>
    <col min="28" max="28" width="10.7265625" bestFit="1" customWidth="1"/>
    <col min="29" max="38" width="1.6328125" customWidth="1"/>
    <col min="39" max="39" width="17.6328125" bestFit="1" customWidth="1"/>
    <col min="40" max="40" width="11.7265625" customWidth="1"/>
    <col min="41" max="41" width="13.54296875" customWidth="1"/>
    <col min="42" max="42" width="13.453125" bestFit="1" customWidth="1"/>
    <col min="43" max="43" width="16.6328125" bestFit="1" customWidth="1"/>
    <col min="44" max="48" width="8.90625" bestFit="1" customWidth="1"/>
    <col min="49" max="49" width="10.7265625" bestFit="1" customWidth="1"/>
  </cols>
  <sheetData>
    <row r="1" spans="1:49" x14ac:dyDescent="0.35">
      <c r="A1" t="s">
        <v>207</v>
      </c>
    </row>
    <row r="2" spans="1:49" x14ac:dyDescent="0.35">
      <c r="A2" t="s">
        <v>228</v>
      </c>
    </row>
    <row r="4" spans="1:49" x14ac:dyDescent="0.35">
      <c r="A4" s="21" t="s">
        <v>204</v>
      </c>
      <c r="B4" s="21" t="s">
        <v>91</v>
      </c>
      <c r="T4" s="21" t="s">
        <v>204</v>
      </c>
      <c r="W4" s="21" t="s">
        <v>91</v>
      </c>
      <c r="AM4" s="21" t="s">
        <v>204</v>
      </c>
      <c r="AR4" s="21" t="s">
        <v>91</v>
      </c>
    </row>
    <row r="5" spans="1:49" x14ac:dyDescent="0.35">
      <c r="A5" s="21" t="s">
        <v>1</v>
      </c>
      <c r="B5">
        <v>0</v>
      </c>
      <c r="C5">
        <v>45</v>
      </c>
      <c r="D5">
        <v>60</v>
      </c>
      <c r="E5" t="s">
        <v>154</v>
      </c>
      <c r="F5">
        <v>120</v>
      </c>
      <c r="G5" t="s">
        <v>135</v>
      </c>
      <c r="T5" s="21" t="s">
        <v>1</v>
      </c>
      <c r="U5" s="21" t="s">
        <v>211</v>
      </c>
      <c r="V5" s="21" t="s">
        <v>166</v>
      </c>
      <c r="W5">
        <v>0</v>
      </c>
      <c r="X5">
        <v>45</v>
      </c>
      <c r="Y5">
        <v>60</v>
      </c>
      <c r="Z5" t="s">
        <v>154</v>
      </c>
      <c r="AA5">
        <v>120</v>
      </c>
      <c r="AB5" t="s">
        <v>135</v>
      </c>
      <c r="AM5" s="21" t="s">
        <v>1</v>
      </c>
      <c r="AN5" s="21" t="s">
        <v>211</v>
      </c>
      <c r="AO5" s="21" t="s">
        <v>166</v>
      </c>
      <c r="AP5" s="21" t="s">
        <v>3</v>
      </c>
      <c r="AQ5" s="21" t="s">
        <v>2</v>
      </c>
      <c r="AR5">
        <v>0</v>
      </c>
      <c r="AS5">
        <v>45</v>
      </c>
      <c r="AT5">
        <v>60</v>
      </c>
      <c r="AU5" t="s">
        <v>154</v>
      </c>
      <c r="AV5">
        <v>120</v>
      </c>
      <c r="AW5" t="s">
        <v>135</v>
      </c>
    </row>
    <row r="6" spans="1:49" x14ac:dyDescent="0.35">
      <c r="A6" t="s">
        <v>35</v>
      </c>
      <c r="B6" s="25">
        <v>0</v>
      </c>
      <c r="C6" s="25"/>
      <c r="D6" s="25"/>
      <c r="E6" s="25"/>
      <c r="F6" s="25"/>
      <c r="G6" s="25">
        <v>0</v>
      </c>
      <c r="T6" t="s">
        <v>35</v>
      </c>
      <c r="U6">
        <v>2020</v>
      </c>
      <c r="V6">
        <v>8</v>
      </c>
      <c r="W6" s="25">
        <v>0</v>
      </c>
      <c r="X6" s="25"/>
      <c r="Y6" s="25"/>
      <c r="Z6" s="25"/>
      <c r="AA6" s="25"/>
      <c r="AB6" s="25">
        <v>0</v>
      </c>
      <c r="AM6" t="s">
        <v>35</v>
      </c>
      <c r="AN6">
        <v>2020</v>
      </c>
      <c r="AO6">
        <v>8</v>
      </c>
      <c r="AP6" s="82">
        <v>44053</v>
      </c>
      <c r="AQ6" t="s">
        <v>33</v>
      </c>
      <c r="AR6" s="25">
        <v>0</v>
      </c>
      <c r="AS6" s="25"/>
      <c r="AT6" s="25"/>
      <c r="AU6" s="25"/>
      <c r="AV6" s="25"/>
      <c r="AW6" s="25">
        <v>0</v>
      </c>
    </row>
    <row r="7" spans="1:49" x14ac:dyDescent="0.35">
      <c r="A7" t="s">
        <v>47</v>
      </c>
      <c r="B7" s="25"/>
      <c r="C7" s="25"/>
      <c r="D7" s="25">
        <v>0</v>
      </c>
      <c r="E7" s="25"/>
      <c r="F7" s="25"/>
      <c r="G7" s="25">
        <v>0</v>
      </c>
      <c r="V7">
        <v>10</v>
      </c>
      <c r="W7" s="25">
        <v>0</v>
      </c>
      <c r="X7" s="25"/>
      <c r="Y7" s="25"/>
      <c r="Z7" s="25"/>
      <c r="AA7" s="25"/>
      <c r="AB7" s="25">
        <v>0</v>
      </c>
      <c r="AO7">
        <v>10</v>
      </c>
      <c r="AP7" s="82">
        <v>44109</v>
      </c>
      <c r="AQ7" t="s">
        <v>110</v>
      </c>
      <c r="AR7" s="25">
        <v>0</v>
      </c>
      <c r="AS7" s="25"/>
      <c r="AT7" s="25"/>
      <c r="AU7" s="25"/>
      <c r="AV7" s="25"/>
      <c r="AW7" s="25">
        <v>0</v>
      </c>
    </row>
    <row r="8" spans="1:49" x14ac:dyDescent="0.35">
      <c r="A8" t="s">
        <v>60</v>
      </c>
      <c r="B8" s="25"/>
      <c r="C8" s="25"/>
      <c r="D8" s="25">
        <v>18546.599999999999</v>
      </c>
      <c r="E8" s="25"/>
      <c r="F8" s="25"/>
      <c r="G8" s="25">
        <v>18546.599999999999</v>
      </c>
      <c r="V8">
        <v>11</v>
      </c>
      <c r="W8" s="25">
        <v>0</v>
      </c>
      <c r="X8" s="25"/>
      <c r="Y8" s="25"/>
      <c r="Z8" s="25"/>
      <c r="AA8" s="25"/>
      <c r="AB8" s="25">
        <v>0</v>
      </c>
      <c r="AP8" s="82">
        <v>44123</v>
      </c>
      <c r="AQ8" t="s">
        <v>127</v>
      </c>
      <c r="AR8" s="25">
        <v>0</v>
      </c>
      <c r="AS8" s="25"/>
      <c r="AT8" s="25"/>
      <c r="AU8" s="25"/>
      <c r="AV8" s="25"/>
      <c r="AW8" s="25">
        <v>0</v>
      </c>
    </row>
    <row r="9" spans="1:49" x14ac:dyDescent="0.35">
      <c r="A9" t="s">
        <v>7</v>
      </c>
      <c r="B9" s="25">
        <v>0</v>
      </c>
      <c r="C9" s="25"/>
      <c r="D9" s="25"/>
      <c r="E9" s="25"/>
      <c r="F9" s="25"/>
      <c r="G9" s="25">
        <v>0</v>
      </c>
      <c r="U9">
        <v>2021</v>
      </c>
      <c r="V9">
        <v>2</v>
      </c>
      <c r="W9" s="25">
        <v>0</v>
      </c>
      <c r="X9" s="25"/>
      <c r="Y9" s="25"/>
      <c r="Z9" s="25"/>
      <c r="AA9" s="25"/>
      <c r="AB9" s="25">
        <v>0</v>
      </c>
      <c r="AP9" s="82">
        <v>44125</v>
      </c>
      <c r="AQ9" t="s">
        <v>130</v>
      </c>
      <c r="AR9" s="25">
        <v>0</v>
      </c>
      <c r="AS9" s="25"/>
      <c r="AT9" s="25"/>
      <c r="AU9" s="25"/>
      <c r="AV9" s="25"/>
      <c r="AW9" s="25">
        <v>0</v>
      </c>
    </row>
    <row r="10" spans="1:49" x14ac:dyDescent="0.35">
      <c r="A10" t="s">
        <v>20</v>
      </c>
      <c r="B10" s="25">
        <v>0</v>
      </c>
      <c r="C10" s="25">
        <v>7971</v>
      </c>
      <c r="D10" s="25"/>
      <c r="E10" s="25"/>
      <c r="F10" s="25"/>
      <c r="G10" s="25">
        <v>7971</v>
      </c>
      <c r="V10">
        <v>5</v>
      </c>
      <c r="W10" s="25">
        <v>0</v>
      </c>
      <c r="X10" s="25"/>
      <c r="Y10" s="25"/>
      <c r="Z10" s="25"/>
      <c r="AA10" s="25"/>
      <c r="AB10" s="25">
        <v>0</v>
      </c>
      <c r="AP10" s="82">
        <v>44135</v>
      </c>
      <c r="AQ10" t="s">
        <v>153</v>
      </c>
      <c r="AR10" s="25">
        <v>0</v>
      </c>
      <c r="AS10" s="25"/>
      <c r="AT10" s="25"/>
      <c r="AU10" s="25"/>
      <c r="AV10" s="25"/>
      <c r="AW10" s="25">
        <v>0</v>
      </c>
    </row>
    <row r="11" spans="1:49" x14ac:dyDescent="0.35">
      <c r="A11" t="s">
        <v>43</v>
      </c>
      <c r="B11" s="25">
        <v>0</v>
      </c>
      <c r="C11" s="25"/>
      <c r="D11" s="25"/>
      <c r="E11" s="25"/>
      <c r="F11" s="25"/>
      <c r="G11" s="25">
        <v>0</v>
      </c>
      <c r="T11" s="47" t="s">
        <v>136</v>
      </c>
      <c r="U11" s="47"/>
      <c r="V11" s="47"/>
      <c r="W11" s="48">
        <v>0</v>
      </c>
      <c r="X11" s="48"/>
      <c r="Y11" s="48"/>
      <c r="Z11" s="48"/>
      <c r="AA11" s="48"/>
      <c r="AB11" s="48">
        <v>0</v>
      </c>
      <c r="AO11">
        <v>11</v>
      </c>
      <c r="AP11" s="82">
        <v>44145</v>
      </c>
      <c r="AQ11" t="s">
        <v>159</v>
      </c>
      <c r="AR11" s="25">
        <v>0</v>
      </c>
      <c r="AS11" s="25"/>
      <c r="AT11" s="25"/>
      <c r="AU11" s="25"/>
      <c r="AV11" s="25"/>
      <c r="AW11" s="25">
        <v>0</v>
      </c>
    </row>
    <row r="12" spans="1:49" x14ac:dyDescent="0.35">
      <c r="A12" t="s">
        <v>23</v>
      </c>
      <c r="B12" s="25"/>
      <c r="C12" s="25"/>
      <c r="D12" s="25"/>
      <c r="E12" s="25">
        <v>0</v>
      </c>
      <c r="F12" s="25">
        <v>53272.800000000003</v>
      </c>
      <c r="G12" s="25">
        <v>53272.800000000003</v>
      </c>
      <c r="T12" t="s">
        <v>47</v>
      </c>
      <c r="U12">
        <v>2020</v>
      </c>
      <c r="V12">
        <v>10</v>
      </c>
      <c r="W12" s="25"/>
      <c r="X12" s="25"/>
      <c r="Y12" s="25">
        <v>0</v>
      </c>
      <c r="Z12" s="25"/>
      <c r="AA12" s="25"/>
      <c r="AB12" s="25">
        <v>0</v>
      </c>
      <c r="AP12" s="82">
        <v>44158</v>
      </c>
      <c r="AQ12" t="s">
        <v>177</v>
      </c>
      <c r="AR12" s="25">
        <v>0</v>
      </c>
      <c r="AS12" s="25"/>
      <c r="AT12" s="25"/>
      <c r="AU12" s="25"/>
      <c r="AV12" s="25"/>
      <c r="AW12" s="25">
        <v>0</v>
      </c>
    </row>
    <row r="13" spans="1:49" x14ac:dyDescent="0.35">
      <c r="A13" t="s">
        <v>14</v>
      </c>
      <c r="B13" s="25">
        <v>0</v>
      </c>
      <c r="C13" s="25"/>
      <c r="D13" s="25"/>
      <c r="E13" s="25"/>
      <c r="F13" s="25"/>
      <c r="G13" s="25">
        <v>0</v>
      </c>
      <c r="V13">
        <v>12</v>
      </c>
      <c r="W13" s="25"/>
      <c r="X13" s="25"/>
      <c r="Y13" s="25">
        <v>0</v>
      </c>
      <c r="Z13" s="25"/>
      <c r="AA13" s="25"/>
      <c r="AB13" s="25">
        <v>0</v>
      </c>
      <c r="AN13">
        <v>2021</v>
      </c>
      <c r="AO13">
        <v>2</v>
      </c>
      <c r="AP13" s="82">
        <v>44229</v>
      </c>
      <c r="AQ13" t="s">
        <v>267</v>
      </c>
      <c r="AR13" s="25">
        <v>0</v>
      </c>
      <c r="AS13" s="25"/>
      <c r="AT13" s="25"/>
      <c r="AU13" s="25"/>
      <c r="AV13" s="25"/>
      <c r="AW13" s="25">
        <v>0</v>
      </c>
    </row>
    <row r="14" spans="1:49" x14ac:dyDescent="0.35">
      <c r="A14" t="s">
        <v>54</v>
      </c>
      <c r="B14" s="25">
        <v>0</v>
      </c>
      <c r="C14" s="25"/>
      <c r="D14" s="25"/>
      <c r="E14" s="25"/>
      <c r="F14" s="25"/>
      <c r="G14" s="25">
        <v>0</v>
      </c>
      <c r="T14" s="47" t="s">
        <v>137</v>
      </c>
      <c r="U14" s="47"/>
      <c r="V14" s="47"/>
      <c r="W14" s="48"/>
      <c r="X14" s="48"/>
      <c r="Y14" s="48">
        <v>0</v>
      </c>
      <c r="Z14" s="48"/>
      <c r="AA14" s="48"/>
      <c r="AB14" s="48">
        <v>0</v>
      </c>
      <c r="AP14" s="82">
        <v>44244</v>
      </c>
      <c r="AQ14" t="s">
        <v>273</v>
      </c>
      <c r="AR14" s="25">
        <v>0</v>
      </c>
      <c r="AS14" s="25"/>
      <c r="AT14" s="25"/>
      <c r="AU14" s="25"/>
      <c r="AV14" s="25"/>
      <c r="AW14" s="25">
        <v>0</v>
      </c>
    </row>
    <row r="15" spans="1:49" x14ac:dyDescent="0.35">
      <c r="A15" t="s">
        <v>64</v>
      </c>
      <c r="B15" s="25">
        <v>0</v>
      </c>
      <c r="C15" s="25"/>
      <c r="D15" s="25"/>
      <c r="E15" s="25">
        <v>10075</v>
      </c>
      <c r="F15" s="25">
        <v>31568.6</v>
      </c>
      <c r="G15" s="25">
        <v>41643.599999999999</v>
      </c>
      <c r="T15" t="s">
        <v>60</v>
      </c>
      <c r="U15">
        <v>2020</v>
      </c>
      <c r="V15">
        <v>10</v>
      </c>
      <c r="W15" s="25"/>
      <c r="X15" s="25"/>
      <c r="Y15" s="25">
        <v>0</v>
      </c>
      <c r="Z15" s="25"/>
      <c r="AA15" s="25"/>
      <c r="AB15" s="25">
        <v>0</v>
      </c>
      <c r="AO15">
        <v>5</v>
      </c>
      <c r="AP15" s="82">
        <v>44322</v>
      </c>
      <c r="AQ15" t="s">
        <v>345</v>
      </c>
      <c r="AR15" s="25">
        <v>0</v>
      </c>
      <c r="AS15" s="25"/>
      <c r="AT15" s="25"/>
      <c r="AU15" s="25"/>
      <c r="AV15" s="25"/>
      <c r="AW15" s="25">
        <v>0</v>
      </c>
    </row>
    <row r="16" spans="1:49" x14ac:dyDescent="0.35">
      <c r="A16" t="s">
        <v>178</v>
      </c>
      <c r="B16" s="25">
        <v>0</v>
      </c>
      <c r="C16" s="25"/>
      <c r="D16" s="25"/>
      <c r="E16" s="25"/>
      <c r="F16" s="25"/>
      <c r="G16" s="25">
        <v>0</v>
      </c>
      <c r="U16">
        <v>2021</v>
      </c>
      <c r="V16">
        <v>1</v>
      </c>
      <c r="W16" s="25"/>
      <c r="X16" s="25"/>
      <c r="Y16" s="25">
        <v>0</v>
      </c>
      <c r="Z16" s="25"/>
      <c r="AA16" s="25"/>
      <c r="AB16" s="25">
        <v>0</v>
      </c>
      <c r="AP16" s="82">
        <v>44335</v>
      </c>
      <c r="AQ16" t="s">
        <v>348</v>
      </c>
      <c r="AR16" s="25">
        <v>0</v>
      </c>
      <c r="AS16" s="25"/>
      <c r="AT16" s="25"/>
      <c r="AU16" s="25"/>
      <c r="AV16" s="25"/>
      <c r="AW16" s="25">
        <v>0</v>
      </c>
    </row>
    <row r="17" spans="1:49" x14ac:dyDescent="0.35">
      <c r="A17" t="s">
        <v>229</v>
      </c>
      <c r="B17" s="25">
        <v>0</v>
      </c>
      <c r="C17" s="25"/>
      <c r="D17" s="25"/>
      <c r="E17" s="25"/>
      <c r="F17" s="25"/>
      <c r="G17" s="25">
        <v>0</v>
      </c>
      <c r="V17">
        <v>5</v>
      </c>
      <c r="W17" s="25"/>
      <c r="X17" s="25"/>
      <c r="Y17" s="25">
        <v>6549.6</v>
      </c>
      <c r="Z17" s="25"/>
      <c r="AA17" s="25"/>
      <c r="AB17" s="25">
        <v>6549.6</v>
      </c>
      <c r="AP17" s="82">
        <v>44341</v>
      </c>
      <c r="AQ17" t="s">
        <v>350</v>
      </c>
      <c r="AR17" s="25">
        <v>0</v>
      </c>
      <c r="AS17" s="25"/>
      <c r="AT17" s="25"/>
      <c r="AU17" s="25"/>
      <c r="AV17" s="25"/>
      <c r="AW17" s="25">
        <v>0</v>
      </c>
    </row>
    <row r="18" spans="1:49" x14ac:dyDescent="0.35">
      <c r="A18" t="s">
        <v>234</v>
      </c>
      <c r="B18" s="25">
        <v>0</v>
      </c>
      <c r="C18" s="25"/>
      <c r="D18" s="25"/>
      <c r="E18" s="25"/>
      <c r="F18" s="25"/>
      <c r="G18" s="25">
        <v>0</v>
      </c>
      <c r="V18">
        <v>6</v>
      </c>
      <c r="W18" s="25"/>
      <c r="X18" s="25"/>
      <c r="Y18" s="25">
        <v>11997</v>
      </c>
      <c r="Z18" s="25"/>
      <c r="AA18" s="25"/>
      <c r="AB18" s="25">
        <v>11997</v>
      </c>
      <c r="AM18" s="47" t="s">
        <v>136</v>
      </c>
      <c r="AN18" s="47"/>
      <c r="AO18" s="47"/>
      <c r="AP18" s="47"/>
      <c r="AQ18" s="47"/>
      <c r="AR18" s="48">
        <v>0</v>
      </c>
      <c r="AS18" s="48"/>
      <c r="AT18" s="48"/>
      <c r="AU18" s="48"/>
      <c r="AV18" s="48"/>
      <c r="AW18" s="48">
        <v>0</v>
      </c>
    </row>
    <row r="19" spans="1:49" x14ac:dyDescent="0.35">
      <c r="A19" t="s">
        <v>269</v>
      </c>
      <c r="B19" s="25">
        <v>0</v>
      </c>
      <c r="C19" s="25"/>
      <c r="D19" s="25"/>
      <c r="E19" s="25"/>
      <c r="F19" s="25"/>
      <c r="G19" s="25">
        <v>0</v>
      </c>
      <c r="T19" s="47" t="s">
        <v>138</v>
      </c>
      <c r="U19" s="47"/>
      <c r="V19" s="47"/>
      <c r="W19" s="48"/>
      <c r="X19" s="48"/>
      <c r="Y19" s="48">
        <v>18546.599999999999</v>
      </c>
      <c r="Z19" s="48"/>
      <c r="AA19" s="48"/>
      <c r="AB19" s="48">
        <v>18546.599999999999</v>
      </c>
      <c r="AM19" t="s">
        <v>47</v>
      </c>
      <c r="AN19">
        <v>2020</v>
      </c>
      <c r="AO19">
        <v>10</v>
      </c>
      <c r="AP19" s="82">
        <v>44065</v>
      </c>
      <c r="AQ19" t="s">
        <v>49</v>
      </c>
      <c r="AR19" s="25"/>
      <c r="AS19" s="25"/>
      <c r="AT19" s="25">
        <v>0</v>
      </c>
      <c r="AU19" s="25"/>
      <c r="AV19" s="25"/>
      <c r="AW19" s="25">
        <v>0</v>
      </c>
    </row>
    <row r="20" spans="1:49" x14ac:dyDescent="0.35">
      <c r="A20" t="s">
        <v>287</v>
      </c>
      <c r="B20" s="25">
        <v>0</v>
      </c>
      <c r="C20" s="25"/>
      <c r="D20" s="25"/>
      <c r="E20" s="25"/>
      <c r="F20" s="25"/>
      <c r="G20" s="25">
        <v>0</v>
      </c>
      <c r="T20" t="s">
        <v>7</v>
      </c>
      <c r="U20">
        <v>2020</v>
      </c>
      <c r="V20">
        <v>6</v>
      </c>
      <c r="W20" s="25">
        <v>0</v>
      </c>
      <c r="X20" s="25"/>
      <c r="Y20" s="25"/>
      <c r="Z20" s="25"/>
      <c r="AA20" s="25"/>
      <c r="AB20" s="25">
        <v>0</v>
      </c>
      <c r="AO20">
        <v>12</v>
      </c>
      <c r="AP20" s="82">
        <v>44118</v>
      </c>
      <c r="AQ20" t="s">
        <v>121</v>
      </c>
      <c r="AR20" s="25"/>
      <c r="AS20" s="25"/>
      <c r="AT20" s="25">
        <v>0</v>
      </c>
      <c r="AU20" s="25"/>
      <c r="AV20" s="25"/>
      <c r="AW20" s="25">
        <v>0</v>
      </c>
    </row>
    <row r="21" spans="1:49" x14ac:dyDescent="0.35">
      <c r="A21" t="s">
        <v>296</v>
      </c>
      <c r="B21" s="25">
        <v>0</v>
      </c>
      <c r="C21" s="25"/>
      <c r="D21" s="25"/>
      <c r="E21" s="25"/>
      <c r="F21" s="25"/>
      <c r="G21" s="25">
        <v>0</v>
      </c>
      <c r="V21">
        <v>7</v>
      </c>
      <c r="W21" s="25">
        <v>0</v>
      </c>
      <c r="X21" s="25"/>
      <c r="Y21" s="25"/>
      <c r="Z21" s="25"/>
      <c r="AA21" s="25"/>
      <c r="AB21" s="25">
        <v>0</v>
      </c>
      <c r="AP21" s="82">
        <v>44123</v>
      </c>
      <c r="AQ21" t="s">
        <v>121</v>
      </c>
      <c r="AR21" s="25"/>
      <c r="AS21" s="25"/>
      <c r="AT21" s="25">
        <v>0</v>
      </c>
      <c r="AU21" s="25"/>
      <c r="AV21" s="25"/>
      <c r="AW21" s="25">
        <v>0</v>
      </c>
    </row>
    <row r="22" spans="1:49" x14ac:dyDescent="0.35">
      <c r="A22" t="s">
        <v>135</v>
      </c>
      <c r="B22" s="25">
        <v>0</v>
      </c>
      <c r="C22" s="25">
        <v>7971</v>
      </c>
      <c r="D22" s="25">
        <v>18546.599999999999</v>
      </c>
      <c r="E22" s="25">
        <v>10075</v>
      </c>
      <c r="F22" s="25">
        <v>84841.4</v>
      </c>
      <c r="G22" s="25">
        <v>121434</v>
      </c>
      <c r="V22">
        <v>8</v>
      </c>
      <c r="W22" s="25">
        <v>0</v>
      </c>
      <c r="X22" s="25"/>
      <c r="Y22" s="25"/>
      <c r="Z22" s="25"/>
      <c r="AA22" s="25"/>
      <c r="AB22" s="25">
        <v>0</v>
      </c>
      <c r="AM22" s="47" t="s">
        <v>137</v>
      </c>
      <c r="AN22" s="47"/>
      <c r="AO22" s="47"/>
      <c r="AP22" s="47"/>
      <c r="AQ22" s="47"/>
      <c r="AR22" s="48"/>
      <c r="AS22" s="48"/>
      <c r="AT22" s="48">
        <v>0</v>
      </c>
      <c r="AU22" s="48"/>
      <c r="AV22" s="48"/>
      <c r="AW22" s="48">
        <v>0</v>
      </c>
    </row>
    <row r="23" spans="1:49" x14ac:dyDescent="0.35">
      <c r="V23">
        <v>9</v>
      </c>
      <c r="W23" s="25">
        <v>0</v>
      </c>
      <c r="X23" s="25"/>
      <c r="Y23" s="25"/>
      <c r="Z23" s="25"/>
      <c r="AA23" s="25"/>
      <c r="AB23" s="25">
        <v>0</v>
      </c>
      <c r="AM23" t="s">
        <v>60</v>
      </c>
      <c r="AN23">
        <v>2020</v>
      </c>
      <c r="AO23">
        <v>10</v>
      </c>
      <c r="AP23" s="82">
        <v>44068</v>
      </c>
      <c r="AQ23" t="s">
        <v>57</v>
      </c>
      <c r="AR23" s="25"/>
      <c r="AS23" s="25"/>
      <c r="AT23" s="25">
        <v>0</v>
      </c>
      <c r="AU23" s="25"/>
      <c r="AV23" s="25"/>
      <c r="AW23" s="25">
        <v>0</v>
      </c>
    </row>
    <row r="24" spans="1:49" x14ac:dyDescent="0.35">
      <c r="V24">
        <v>10</v>
      </c>
      <c r="W24" s="25">
        <v>0</v>
      </c>
      <c r="X24" s="25"/>
      <c r="Y24" s="25"/>
      <c r="Z24" s="25"/>
      <c r="AA24" s="25"/>
      <c r="AB24" s="25">
        <v>0</v>
      </c>
      <c r="AN24">
        <v>2021</v>
      </c>
      <c r="AO24">
        <v>1</v>
      </c>
      <c r="AP24" s="82">
        <v>44146</v>
      </c>
      <c r="AQ24" t="s">
        <v>160</v>
      </c>
      <c r="AR24" s="25"/>
      <c r="AS24" s="25"/>
      <c r="AT24" s="25">
        <v>0</v>
      </c>
      <c r="AU24" s="25"/>
      <c r="AV24" s="25"/>
      <c r="AW24" s="25">
        <v>0</v>
      </c>
    </row>
    <row r="25" spans="1:49" x14ac:dyDescent="0.35">
      <c r="V25">
        <v>11</v>
      </c>
      <c r="W25" s="25">
        <v>0</v>
      </c>
      <c r="X25" s="25"/>
      <c r="Y25" s="25"/>
      <c r="Z25" s="25"/>
      <c r="AA25" s="25"/>
      <c r="AB25" s="25">
        <v>0</v>
      </c>
      <c r="AP25" s="82">
        <v>44163</v>
      </c>
      <c r="AQ25" t="s">
        <v>187</v>
      </c>
      <c r="AR25" s="25"/>
      <c r="AS25" s="25"/>
      <c r="AT25" s="25">
        <v>0</v>
      </c>
      <c r="AU25" s="25"/>
      <c r="AV25" s="25"/>
      <c r="AW25" s="25">
        <v>0</v>
      </c>
    </row>
    <row r="26" spans="1:49" x14ac:dyDescent="0.35">
      <c r="V26">
        <v>12</v>
      </c>
      <c r="W26" s="25">
        <v>0</v>
      </c>
      <c r="X26" s="25"/>
      <c r="Y26" s="25"/>
      <c r="Z26" s="25"/>
      <c r="AA26" s="25"/>
      <c r="AB26" s="25">
        <v>0</v>
      </c>
      <c r="AO26">
        <v>5</v>
      </c>
      <c r="AP26" s="82">
        <v>44266</v>
      </c>
      <c r="AQ26" t="s">
        <v>324</v>
      </c>
      <c r="AR26" s="25"/>
      <c r="AS26" s="25"/>
      <c r="AT26" s="25">
        <v>6459.6</v>
      </c>
      <c r="AU26" s="25"/>
      <c r="AV26" s="25"/>
      <c r="AW26" s="25">
        <v>6459.6</v>
      </c>
    </row>
    <row r="27" spans="1:49" x14ac:dyDescent="0.35">
      <c r="U27">
        <v>2021</v>
      </c>
      <c r="V27">
        <v>1</v>
      </c>
      <c r="W27" s="25">
        <v>0</v>
      </c>
      <c r="X27" s="25"/>
      <c r="Y27" s="25"/>
      <c r="Z27" s="25"/>
      <c r="AA27" s="25"/>
      <c r="AB27" s="25">
        <v>0</v>
      </c>
      <c r="AP27" s="82">
        <v>44279</v>
      </c>
      <c r="AQ27" t="s">
        <v>327</v>
      </c>
      <c r="AR27" s="25"/>
      <c r="AS27" s="25"/>
      <c r="AT27" s="25">
        <v>90</v>
      </c>
      <c r="AU27" s="25"/>
      <c r="AV27" s="25"/>
      <c r="AW27" s="25">
        <v>90</v>
      </c>
    </row>
    <row r="28" spans="1:49" x14ac:dyDescent="0.35">
      <c r="V28">
        <v>2</v>
      </c>
      <c r="W28" s="25">
        <v>0</v>
      </c>
      <c r="X28" s="25"/>
      <c r="Y28" s="25"/>
      <c r="Z28" s="25"/>
      <c r="AA28" s="25"/>
      <c r="AB28" s="25">
        <v>0</v>
      </c>
      <c r="AO28">
        <v>6</v>
      </c>
      <c r="AP28" s="82">
        <v>44313</v>
      </c>
      <c r="AQ28" t="s">
        <v>336</v>
      </c>
      <c r="AR28" s="25"/>
      <c r="AS28" s="25"/>
      <c r="AT28" s="25">
        <v>7482</v>
      </c>
      <c r="AU28" s="25"/>
      <c r="AV28" s="25"/>
      <c r="AW28" s="25">
        <v>7482</v>
      </c>
    </row>
    <row r="29" spans="1:49" x14ac:dyDescent="0.35">
      <c r="V29">
        <v>5</v>
      </c>
      <c r="W29" s="25">
        <v>0</v>
      </c>
      <c r="X29" s="25"/>
      <c r="Y29" s="25"/>
      <c r="Z29" s="25"/>
      <c r="AA29" s="25"/>
      <c r="AB29" s="25">
        <v>0</v>
      </c>
      <c r="AP29" s="82">
        <v>44348</v>
      </c>
      <c r="AQ29" t="s">
        <v>368</v>
      </c>
      <c r="AR29" s="25"/>
      <c r="AS29" s="25"/>
      <c r="AT29" s="25">
        <v>3825</v>
      </c>
      <c r="AU29" s="25"/>
      <c r="AV29" s="25"/>
      <c r="AW29" s="25">
        <v>3825</v>
      </c>
    </row>
    <row r="30" spans="1:49" x14ac:dyDescent="0.35">
      <c r="V30">
        <v>4</v>
      </c>
      <c r="W30" s="25">
        <v>0</v>
      </c>
      <c r="X30" s="25"/>
      <c r="Y30" s="25"/>
      <c r="Z30" s="25"/>
      <c r="AA30" s="25"/>
      <c r="AB30" s="25">
        <v>0</v>
      </c>
      <c r="AQ30" t="s">
        <v>369</v>
      </c>
      <c r="AR30" s="25"/>
      <c r="AS30" s="25"/>
      <c r="AT30" s="25">
        <v>690</v>
      </c>
      <c r="AU30" s="25"/>
      <c r="AV30" s="25"/>
      <c r="AW30" s="25">
        <v>690</v>
      </c>
    </row>
    <row r="31" spans="1:49" x14ac:dyDescent="0.35">
      <c r="U31">
        <v>2019</v>
      </c>
      <c r="V31">
        <v>12</v>
      </c>
      <c r="W31" s="25">
        <v>0</v>
      </c>
      <c r="X31" s="25"/>
      <c r="Y31" s="25"/>
      <c r="Z31" s="25"/>
      <c r="AA31" s="25"/>
      <c r="AB31" s="25">
        <v>0</v>
      </c>
      <c r="AM31" s="47" t="s">
        <v>138</v>
      </c>
      <c r="AN31" s="47"/>
      <c r="AO31" s="47"/>
      <c r="AP31" s="47"/>
      <c r="AQ31" s="47"/>
      <c r="AR31" s="48"/>
      <c r="AS31" s="48"/>
      <c r="AT31" s="48">
        <v>18546.599999999999</v>
      </c>
      <c r="AU31" s="48"/>
      <c r="AV31" s="48"/>
      <c r="AW31" s="48">
        <v>18546.599999999999</v>
      </c>
    </row>
    <row r="32" spans="1:49" x14ac:dyDescent="0.35">
      <c r="T32" s="47" t="s">
        <v>139</v>
      </c>
      <c r="U32" s="47"/>
      <c r="V32" s="47"/>
      <c r="W32" s="48">
        <v>0</v>
      </c>
      <c r="X32" s="48"/>
      <c r="Y32" s="48"/>
      <c r="Z32" s="48"/>
      <c r="AA32" s="48"/>
      <c r="AB32" s="48">
        <v>0</v>
      </c>
      <c r="AM32" t="s">
        <v>7</v>
      </c>
      <c r="AN32">
        <v>2020</v>
      </c>
      <c r="AO32">
        <v>6</v>
      </c>
      <c r="AP32" s="82">
        <v>43984</v>
      </c>
      <c r="AQ32" t="s">
        <v>10</v>
      </c>
      <c r="AR32" s="25">
        <v>0</v>
      </c>
      <c r="AS32" s="25"/>
      <c r="AT32" s="25"/>
      <c r="AU32" s="25"/>
      <c r="AV32" s="25"/>
      <c r="AW32" s="25">
        <v>0</v>
      </c>
    </row>
    <row r="33" spans="20:49" x14ac:dyDescent="0.35">
      <c r="T33" t="s">
        <v>20</v>
      </c>
      <c r="U33">
        <v>2020</v>
      </c>
      <c r="V33">
        <v>8</v>
      </c>
      <c r="W33" s="25"/>
      <c r="X33" s="25">
        <v>0</v>
      </c>
      <c r="Y33" s="25"/>
      <c r="Z33" s="25"/>
      <c r="AA33" s="25"/>
      <c r="AB33" s="25">
        <v>0</v>
      </c>
      <c r="AP33" s="82">
        <v>43999</v>
      </c>
      <c r="AQ33" t="s">
        <v>12</v>
      </c>
      <c r="AR33" s="25">
        <v>0</v>
      </c>
      <c r="AS33" s="25"/>
      <c r="AT33" s="25"/>
      <c r="AU33" s="25"/>
      <c r="AV33" s="25"/>
      <c r="AW33" s="25">
        <v>0</v>
      </c>
    </row>
    <row r="34" spans="20:49" x14ac:dyDescent="0.35">
      <c r="V34">
        <v>9</v>
      </c>
      <c r="W34" s="25"/>
      <c r="X34" s="25">
        <v>0</v>
      </c>
      <c r="Y34" s="25"/>
      <c r="Z34" s="25"/>
      <c r="AA34" s="25"/>
      <c r="AB34" s="25">
        <v>0</v>
      </c>
      <c r="AO34">
        <v>7</v>
      </c>
      <c r="AP34" s="82">
        <v>44027</v>
      </c>
      <c r="AQ34" t="s">
        <v>27</v>
      </c>
      <c r="AR34" s="25">
        <v>0</v>
      </c>
      <c r="AS34" s="25"/>
      <c r="AT34" s="25"/>
      <c r="AU34" s="25"/>
      <c r="AV34" s="25"/>
      <c r="AW34" s="25">
        <v>0</v>
      </c>
    </row>
    <row r="35" spans="20:49" x14ac:dyDescent="0.35">
      <c r="V35">
        <v>10</v>
      </c>
      <c r="W35" s="25"/>
      <c r="X35" s="25">
        <v>0</v>
      </c>
      <c r="Y35" s="25"/>
      <c r="Z35" s="25"/>
      <c r="AA35" s="25"/>
      <c r="AB35" s="25">
        <v>0</v>
      </c>
      <c r="AO35">
        <v>8</v>
      </c>
      <c r="AP35" s="82">
        <v>44055</v>
      </c>
      <c r="AQ35" t="s">
        <v>37</v>
      </c>
      <c r="AR35" s="25">
        <v>0</v>
      </c>
      <c r="AS35" s="25"/>
      <c r="AT35" s="25"/>
      <c r="AU35" s="25"/>
      <c r="AV35" s="25"/>
      <c r="AW35" s="25">
        <v>0</v>
      </c>
    </row>
    <row r="36" spans="20:49" x14ac:dyDescent="0.35">
      <c r="V36">
        <v>11</v>
      </c>
      <c r="W36" s="25"/>
      <c r="X36" s="25">
        <v>0</v>
      </c>
      <c r="Y36" s="25"/>
      <c r="Z36" s="25"/>
      <c r="AA36" s="25"/>
      <c r="AB36" s="25">
        <v>0</v>
      </c>
      <c r="AP36" s="82">
        <v>44056</v>
      </c>
      <c r="AQ36" t="s">
        <v>38</v>
      </c>
      <c r="AR36" s="25">
        <v>0</v>
      </c>
      <c r="AS36" s="25"/>
      <c r="AT36" s="25"/>
      <c r="AU36" s="25"/>
      <c r="AV36" s="25"/>
      <c r="AW36" s="25">
        <v>0</v>
      </c>
    </row>
    <row r="37" spans="20:49" x14ac:dyDescent="0.35">
      <c r="V37">
        <v>12</v>
      </c>
      <c r="W37" s="25"/>
      <c r="X37" s="25">
        <v>0</v>
      </c>
      <c r="Y37" s="25"/>
      <c r="Z37" s="25"/>
      <c r="AA37" s="25"/>
      <c r="AB37" s="25">
        <v>0</v>
      </c>
      <c r="AP37" s="82">
        <v>44068</v>
      </c>
      <c r="AQ37" t="s">
        <v>58</v>
      </c>
      <c r="AR37" s="25">
        <v>0</v>
      </c>
      <c r="AS37" s="25"/>
      <c r="AT37" s="25"/>
      <c r="AU37" s="25"/>
      <c r="AV37" s="25"/>
      <c r="AW37" s="25">
        <v>0</v>
      </c>
    </row>
    <row r="38" spans="20:49" x14ac:dyDescent="0.35">
      <c r="U38">
        <v>2021</v>
      </c>
      <c r="V38">
        <v>1</v>
      </c>
      <c r="W38" s="25">
        <v>0</v>
      </c>
      <c r="X38" s="25">
        <v>0</v>
      </c>
      <c r="Y38" s="25"/>
      <c r="Z38" s="25"/>
      <c r="AA38" s="25"/>
      <c r="AB38" s="25">
        <v>0</v>
      </c>
      <c r="AO38">
        <v>9</v>
      </c>
      <c r="AP38" s="82">
        <v>44076</v>
      </c>
      <c r="AQ38" t="s">
        <v>70</v>
      </c>
      <c r="AR38" s="25">
        <v>0</v>
      </c>
      <c r="AS38" s="25"/>
      <c r="AT38" s="25"/>
      <c r="AU38" s="25"/>
      <c r="AV38" s="25"/>
      <c r="AW38" s="25">
        <v>0</v>
      </c>
    </row>
    <row r="39" spans="20:49" x14ac:dyDescent="0.35">
      <c r="V39">
        <v>2</v>
      </c>
      <c r="W39" s="25"/>
      <c r="X39" s="25">
        <v>0</v>
      </c>
      <c r="Y39" s="25"/>
      <c r="Z39" s="25"/>
      <c r="AA39" s="25"/>
      <c r="AB39" s="25">
        <v>0</v>
      </c>
      <c r="AP39" s="82">
        <v>44079</v>
      </c>
      <c r="AQ39" t="s">
        <v>95</v>
      </c>
      <c r="AR39" s="25">
        <v>0</v>
      </c>
      <c r="AS39" s="25"/>
      <c r="AT39" s="25"/>
      <c r="AU39" s="25"/>
      <c r="AV39" s="25"/>
      <c r="AW39" s="25">
        <v>0</v>
      </c>
    </row>
    <row r="40" spans="20:49" x14ac:dyDescent="0.35">
      <c r="V40">
        <v>3</v>
      </c>
      <c r="W40" s="25"/>
      <c r="X40" s="25">
        <v>0</v>
      </c>
      <c r="Y40" s="25"/>
      <c r="Z40" s="25"/>
      <c r="AA40" s="25"/>
      <c r="AB40" s="25">
        <v>0</v>
      </c>
      <c r="AP40" s="82">
        <v>44091</v>
      </c>
      <c r="AQ40" t="s">
        <v>104</v>
      </c>
      <c r="AR40" s="25">
        <v>0</v>
      </c>
      <c r="AS40" s="25"/>
      <c r="AT40" s="25"/>
      <c r="AU40" s="25"/>
      <c r="AV40" s="25"/>
      <c r="AW40" s="25">
        <v>0</v>
      </c>
    </row>
    <row r="41" spans="20:49" x14ac:dyDescent="0.35">
      <c r="V41">
        <v>5</v>
      </c>
      <c r="W41" s="25"/>
      <c r="X41" s="25">
        <v>7971</v>
      </c>
      <c r="Y41" s="25"/>
      <c r="Z41" s="25"/>
      <c r="AA41" s="25"/>
      <c r="AB41" s="25">
        <v>7971</v>
      </c>
      <c r="AP41" s="82">
        <v>44097</v>
      </c>
      <c r="AQ41" t="s">
        <v>107</v>
      </c>
      <c r="AR41" s="25">
        <v>0</v>
      </c>
      <c r="AS41" s="25"/>
      <c r="AT41" s="25"/>
      <c r="AU41" s="25"/>
      <c r="AV41" s="25"/>
      <c r="AW41" s="25">
        <v>0</v>
      </c>
    </row>
    <row r="42" spans="20:49" x14ac:dyDescent="0.35">
      <c r="T42" s="47" t="s">
        <v>140</v>
      </c>
      <c r="U42" s="47"/>
      <c r="V42" s="47"/>
      <c r="W42" s="48">
        <v>0</v>
      </c>
      <c r="X42" s="48">
        <v>7971</v>
      </c>
      <c r="Y42" s="48"/>
      <c r="Z42" s="48"/>
      <c r="AA42" s="48"/>
      <c r="AB42" s="48">
        <v>7971</v>
      </c>
      <c r="AP42" s="82">
        <v>44100</v>
      </c>
      <c r="AQ42" t="s">
        <v>109</v>
      </c>
      <c r="AR42" s="25">
        <v>0</v>
      </c>
      <c r="AS42" s="25"/>
      <c r="AT42" s="25"/>
      <c r="AU42" s="25"/>
      <c r="AV42" s="25"/>
      <c r="AW42" s="25">
        <v>0</v>
      </c>
    </row>
    <row r="43" spans="20:49" x14ac:dyDescent="0.35">
      <c r="T43" t="s">
        <v>43</v>
      </c>
      <c r="U43">
        <v>2020</v>
      </c>
      <c r="V43">
        <v>8</v>
      </c>
      <c r="W43" s="25">
        <v>0</v>
      </c>
      <c r="X43" s="25"/>
      <c r="Y43" s="25"/>
      <c r="Z43" s="25"/>
      <c r="AA43" s="25"/>
      <c r="AB43" s="25">
        <v>0</v>
      </c>
      <c r="AO43">
        <v>10</v>
      </c>
      <c r="AP43" s="82">
        <v>44116</v>
      </c>
      <c r="AQ43" t="s">
        <v>120</v>
      </c>
      <c r="AR43" s="25">
        <v>0</v>
      </c>
      <c r="AS43" s="25"/>
      <c r="AT43" s="25"/>
      <c r="AU43" s="25"/>
      <c r="AV43" s="25"/>
      <c r="AW43" s="25">
        <v>0</v>
      </c>
    </row>
    <row r="44" spans="20:49" x14ac:dyDescent="0.35">
      <c r="V44">
        <v>11</v>
      </c>
      <c r="W44" s="25">
        <v>0</v>
      </c>
      <c r="X44" s="25"/>
      <c r="Y44" s="25"/>
      <c r="Z44" s="25"/>
      <c r="AA44" s="25"/>
      <c r="AB44" s="25">
        <v>0</v>
      </c>
      <c r="AP44" s="82">
        <v>44123</v>
      </c>
      <c r="AQ44" t="s">
        <v>126</v>
      </c>
      <c r="AR44" s="25">
        <v>0</v>
      </c>
      <c r="AS44" s="25"/>
      <c r="AT44" s="25"/>
      <c r="AU44" s="25"/>
      <c r="AV44" s="25"/>
      <c r="AW44" s="25">
        <v>0</v>
      </c>
    </row>
    <row r="45" spans="20:49" x14ac:dyDescent="0.35">
      <c r="T45" s="47" t="s">
        <v>141</v>
      </c>
      <c r="U45" s="47"/>
      <c r="V45" s="47"/>
      <c r="W45" s="48">
        <v>0</v>
      </c>
      <c r="X45" s="48"/>
      <c r="Y45" s="48"/>
      <c r="Z45" s="48"/>
      <c r="AA45" s="48"/>
      <c r="AB45" s="48">
        <v>0</v>
      </c>
      <c r="AP45" s="82">
        <v>44135</v>
      </c>
      <c r="AQ45" t="s">
        <v>152</v>
      </c>
      <c r="AR45" s="25">
        <v>0</v>
      </c>
      <c r="AS45" s="25"/>
      <c r="AT45" s="25"/>
      <c r="AU45" s="25"/>
      <c r="AV45" s="25"/>
      <c r="AW45" s="25">
        <v>0</v>
      </c>
    </row>
    <row r="46" spans="20:49" x14ac:dyDescent="0.35">
      <c r="T46" t="s">
        <v>23</v>
      </c>
      <c r="U46">
        <v>2020</v>
      </c>
      <c r="V46">
        <v>10</v>
      </c>
      <c r="W46" s="25"/>
      <c r="X46" s="25"/>
      <c r="Y46" s="25"/>
      <c r="Z46" s="25">
        <v>0</v>
      </c>
      <c r="AA46" s="25"/>
      <c r="AB46" s="25">
        <v>0</v>
      </c>
      <c r="AO46">
        <v>11</v>
      </c>
      <c r="AP46" s="82">
        <v>44145</v>
      </c>
      <c r="AQ46" t="s">
        <v>158</v>
      </c>
      <c r="AR46" s="25">
        <v>0</v>
      </c>
      <c r="AS46" s="25"/>
      <c r="AT46" s="25"/>
      <c r="AU46" s="25"/>
      <c r="AV46" s="25"/>
      <c r="AW46" s="25">
        <v>0</v>
      </c>
    </row>
    <row r="47" spans="20:49" x14ac:dyDescent="0.35">
      <c r="V47">
        <v>11</v>
      </c>
      <c r="W47" s="25"/>
      <c r="X47" s="25"/>
      <c r="Y47" s="25"/>
      <c r="Z47" s="25">
        <v>0</v>
      </c>
      <c r="AA47" s="25"/>
      <c r="AB47" s="25">
        <v>0</v>
      </c>
      <c r="AP47" s="82">
        <v>44153</v>
      </c>
      <c r="AQ47" t="s">
        <v>170</v>
      </c>
      <c r="AR47" s="25">
        <v>0</v>
      </c>
      <c r="AS47" s="25"/>
      <c r="AT47" s="25"/>
      <c r="AU47" s="25"/>
      <c r="AV47" s="25"/>
      <c r="AW47" s="25">
        <v>0</v>
      </c>
    </row>
    <row r="48" spans="20:49" x14ac:dyDescent="0.35">
      <c r="V48">
        <v>12</v>
      </c>
      <c r="W48" s="25"/>
      <c r="X48" s="25"/>
      <c r="Y48" s="25"/>
      <c r="Z48" s="25">
        <v>0</v>
      </c>
      <c r="AA48" s="25"/>
      <c r="AB48" s="25">
        <v>0</v>
      </c>
      <c r="AP48" s="82">
        <v>44159</v>
      </c>
      <c r="AQ48" t="s">
        <v>171</v>
      </c>
      <c r="AR48" s="25">
        <v>0</v>
      </c>
      <c r="AS48" s="25"/>
      <c r="AT48" s="25"/>
      <c r="AU48" s="25"/>
      <c r="AV48" s="25"/>
      <c r="AW48" s="25">
        <v>0</v>
      </c>
    </row>
    <row r="49" spans="20:49" x14ac:dyDescent="0.35">
      <c r="U49">
        <v>2021</v>
      </c>
      <c r="V49">
        <v>1</v>
      </c>
      <c r="W49" s="25"/>
      <c r="X49" s="25"/>
      <c r="Y49" s="25"/>
      <c r="Z49" s="25">
        <v>0</v>
      </c>
      <c r="AA49" s="25"/>
      <c r="AB49" s="25">
        <v>0</v>
      </c>
      <c r="AP49" s="82">
        <v>44162</v>
      </c>
      <c r="AQ49" t="s">
        <v>186</v>
      </c>
      <c r="AR49" s="25">
        <v>0</v>
      </c>
      <c r="AS49" s="25"/>
      <c r="AT49" s="25"/>
      <c r="AU49" s="25"/>
      <c r="AV49" s="25"/>
      <c r="AW49" s="25">
        <v>0</v>
      </c>
    </row>
    <row r="50" spans="20:49" x14ac:dyDescent="0.35">
      <c r="V50">
        <v>2</v>
      </c>
      <c r="W50" s="25"/>
      <c r="X50" s="25"/>
      <c r="Y50" s="25"/>
      <c r="Z50" s="25">
        <v>0</v>
      </c>
      <c r="AA50" s="25"/>
      <c r="AB50" s="25">
        <v>0</v>
      </c>
      <c r="AO50">
        <v>12</v>
      </c>
      <c r="AP50" s="82">
        <v>44180</v>
      </c>
      <c r="AQ50" t="s">
        <v>215</v>
      </c>
      <c r="AR50" s="25">
        <v>0</v>
      </c>
      <c r="AS50" s="25"/>
      <c r="AT50" s="25"/>
      <c r="AU50" s="25"/>
      <c r="AV50" s="25"/>
      <c r="AW50" s="25">
        <v>0</v>
      </c>
    </row>
    <row r="51" spans="20:49" x14ac:dyDescent="0.35">
      <c r="V51">
        <v>6</v>
      </c>
      <c r="W51" s="25"/>
      <c r="X51" s="25"/>
      <c r="Y51" s="25"/>
      <c r="Z51" s="25"/>
      <c r="AA51" s="25">
        <v>9111.2000000000007</v>
      </c>
      <c r="AB51" s="25">
        <v>9111.2000000000007</v>
      </c>
      <c r="AN51">
        <v>2021</v>
      </c>
      <c r="AO51">
        <v>1</v>
      </c>
      <c r="AP51" s="82">
        <v>44225</v>
      </c>
      <c r="AQ51" t="s">
        <v>259</v>
      </c>
      <c r="AR51" s="25">
        <v>0</v>
      </c>
      <c r="AS51" s="25"/>
      <c r="AT51" s="25"/>
      <c r="AU51" s="25"/>
      <c r="AV51" s="25"/>
      <c r="AW51" s="25">
        <v>0</v>
      </c>
    </row>
    <row r="52" spans="20:49" x14ac:dyDescent="0.35">
      <c r="V52">
        <v>7</v>
      </c>
      <c r="W52" s="25"/>
      <c r="X52" s="25"/>
      <c r="Y52" s="25"/>
      <c r="Z52" s="25"/>
      <c r="AA52" s="25">
        <v>30126.799999999996</v>
      </c>
      <c r="AB52" s="25">
        <v>30126.799999999996</v>
      </c>
      <c r="AO52">
        <v>2</v>
      </c>
      <c r="AP52" s="82">
        <v>44246</v>
      </c>
      <c r="AQ52" t="s">
        <v>280</v>
      </c>
      <c r="AR52" s="25">
        <v>0</v>
      </c>
      <c r="AS52" s="25"/>
      <c r="AT52" s="25"/>
      <c r="AU52" s="25"/>
      <c r="AV52" s="25"/>
      <c r="AW52" s="25">
        <v>0</v>
      </c>
    </row>
    <row r="53" spans="20:49" x14ac:dyDescent="0.35">
      <c r="V53">
        <v>8</v>
      </c>
      <c r="W53" s="25"/>
      <c r="X53" s="25"/>
      <c r="Y53" s="25"/>
      <c r="Z53" s="25"/>
      <c r="AA53" s="25">
        <v>14034.8</v>
      </c>
      <c r="AB53" s="25">
        <v>14034.8</v>
      </c>
      <c r="AO53">
        <v>5</v>
      </c>
      <c r="AP53" s="82">
        <v>44323</v>
      </c>
      <c r="AQ53" t="s">
        <v>346</v>
      </c>
      <c r="AR53" s="25">
        <v>0</v>
      </c>
      <c r="AS53" s="25"/>
      <c r="AT53" s="25"/>
      <c r="AU53" s="25"/>
      <c r="AV53" s="25"/>
      <c r="AW53" s="25">
        <v>0</v>
      </c>
    </row>
    <row r="54" spans="20:49" x14ac:dyDescent="0.35">
      <c r="V54">
        <v>4</v>
      </c>
      <c r="W54" s="25"/>
      <c r="X54" s="25"/>
      <c r="Y54" s="25"/>
      <c r="Z54" s="25"/>
      <c r="AA54" s="25">
        <v>0</v>
      </c>
      <c r="AB54" s="25">
        <v>0</v>
      </c>
      <c r="AO54">
        <v>4</v>
      </c>
      <c r="AP54" s="82">
        <v>44295</v>
      </c>
      <c r="AQ54" t="s">
        <v>335</v>
      </c>
      <c r="AR54" s="25">
        <v>0</v>
      </c>
      <c r="AS54" s="25"/>
      <c r="AT54" s="25"/>
      <c r="AU54" s="25"/>
      <c r="AV54" s="25"/>
      <c r="AW54" s="25">
        <v>0</v>
      </c>
    </row>
    <row r="55" spans="20:49" x14ac:dyDescent="0.35">
      <c r="T55" s="47" t="s">
        <v>142</v>
      </c>
      <c r="U55" s="47"/>
      <c r="V55" s="47"/>
      <c r="W55" s="48"/>
      <c r="X55" s="48"/>
      <c r="Y55" s="48"/>
      <c r="Z55" s="48">
        <v>0</v>
      </c>
      <c r="AA55" s="48">
        <v>53272.800000000003</v>
      </c>
      <c r="AB55" s="48">
        <v>53272.800000000003</v>
      </c>
      <c r="AN55">
        <v>2019</v>
      </c>
      <c r="AO55">
        <v>12</v>
      </c>
      <c r="AP55" s="82">
        <v>43822</v>
      </c>
      <c r="AQ55" t="s">
        <v>319</v>
      </c>
      <c r="AR55" s="25">
        <v>0</v>
      </c>
      <c r="AS55" s="25"/>
      <c r="AT55" s="25"/>
      <c r="AU55" s="25"/>
      <c r="AV55" s="25"/>
      <c r="AW55" s="25">
        <v>0</v>
      </c>
    </row>
    <row r="56" spans="20:49" x14ac:dyDescent="0.35">
      <c r="T56" t="s">
        <v>14</v>
      </c>
      <c r="U56">
        <v>2020</v>
      </c>
      <c r="V56">
        <v>6</v>
      </c>
      <c r="W56" s="25">
        <v>0</v>
      </c>
      <c r="X56" s="25"/>
      <c r="Y56" s="25"/>
      <c r="Z56" s="25"/>
      <c r="AA56" s="25"/>
      <c r="AB56" s="25">
        <v>0</v>
      </c>
      <c r="AM56" s="47" t="s">
        <v>139</v>
      </c>
      <c r="AN56" s="47"/>
      <c r="AO56" s="47"/>
      <c r="AP56" s="47"/>
      <c r="AQ56" s="47"/>
      <c r="AR56" s="48">
        <v>0</v>
      </c>
      <c r="AS56" s="48"/>
      <c r="AT56" s="48"/>
      <c r="AU56" s="48"/>
      <c r="AV56" s="48"/>
      <c r="AW56" s="48">
        <v>0</v>
      </c>
    </row>
    <row r="57" spans="20:49" x14ac:dyDescent="0.35">
      <c r="T57" s="47" t="s">
        <v>143</v>
      </c>
      <c r="U57" s="47"/>
      <c r="V57" s="47"/>
      <c r="W57" s="48">
        <v>0</v>
      </c>
      <c r="X57" s="48"/>
      <c r="Y57" s="48"/>
      <c r="Z57" s="48"/>
      <c r="AA57" s="48"/>
      <c r="AB57" s="48">
        <v>0</v>
      </c>
      <c r="AM57" t="s">
        <v>20</v>
      </c>
      <c r="AN57">
        <v>2020</v>
      </c>
      <c r="AO57">
        <v>8</v>
      </c>
      <c r="AP57" s="82">
        <v>44004</v>
      </c>
      <c r="AQ57" t="s">
        <v>18</v>
      </c>
      <c r="AR57" s="25"/>
      <c r="AS57" s="25">
        <v>0</v>
      </c>
      <c r="AT57" s="25"/>
      <c r="AU57" s="25"/>
      <c r="AV57" s="25"/>
      <c r="AW57" s="25">
        <v>0</v>
      </c>
    </row>
    <row r="58" spans="20:49" x14ac:dyDescent="0.35">
      <c r="T58" t="s">
        <v>54</v>
      </c>
      <c r="U58">
        <v>2020</v>
      </c>
      <c r="V58">
        <v>8</v>
      </c>
      <c r="W58" s="25">
        <v>0</v>
      </c>
      <c r="X58" s="25"/>
      <c r="Y58" s="25"/>
      <c r="Z58" s="25"/>
      <c r="AA58" s="25"/>
      <c r="AB58" s="25">
        <v>0</v>
      </c>
      <c r="AP58" s="82">
        <v>44026</v>
      </c>
      <c r="AQ58" t="s">
        <v>26</v>
      </c>
      <c r="AR58" s="25"/>
      <c r="AS58" s="25">
        <v>0</v>
      </c>
      <c r="AT58" s="25"/>
      <c r="AU58" s="25"/>
      <c r="AV58" s="25"/>
      <c r="AW58" s="25">
        <v>0</v>
      </c>
    </row>
    <row r="59" spans="20:49" x14ac:dyDescent="0.35">
      <c r="V59">
        <v>9</v>
      </c>
      <c r="W59" s="25">
        <v>0</v>
      </c>
      <c r="X59" s="25"/>
      <c r="Y59" s="25"/>
      <c r="Z59" s="25"/>
      <c r="AA59" s="25"/>
      <c r="AB59" s="25">
        <v>0</v>
      </c>
      <c r="AO59">
        <v>9</v>
      </c>
      <c r="AP59" s="82">
        <v>44053</v>
      </c>
      <c r="AQ59" t="s">
        <v>36</v>
      </c>
      <c r="AR59" s="25"/>
      <c r="AS59" s="25">
        <v>0</v>
      </c>
      <c r="AT59" s="25"/>
      <c r="AU59" s="25"/>
      <c r="AV59" s="25"/>
      <c r="AW59" s="25">
        <v>0</v>
      </c>
    </row>
    <row r="60" spans="20:49" x14ac:dyDescent="0.35">
      <c r="V60">
        <v>11</v>
      </c>
      <c r="W60" s="25">
        <v>0</v>
      </c>
      <c r="X60" s="25"/>
      <c r="Y60" s="25"/>
      <c r="Z60" s="25"/>
      <c r="AA60" s="25"/>
      <c r="AB60" s="25">
        <v>0</v>
      </c>
      <c r="AO60">
        <v>10</v>
      </c>
      <c r="AP60" s="82">
        <v>44062</v>
      </c>
      <c r="AQ60" t="s">
        <v>40</v>
      </c>
      <c r="AR60" s="25"/>
      <c r="AS60" s="25">
        <v>0</v>
      </c>
      <c r="AT60" s="25"/>
      <c r="AU60" s="25"/>
      <c r="AV60" s="25"/>
      <c r="AW60" s="25">
        <v>0</v>
      </c>
    </row>
    <row r="61" spans="20:49" x14ac:dyDescent="0.35">
      <c r="U61">
        <v>2021</v>
      </c>
      <c r="V61">
        <v>2</v>
      </c>
      <c r="W61" s="25">
        <v>0</v>
      </c>
      <c r="X61" s="25"/>
      <c r="Y61" s="25"/>
      <c r="Z61" s="25"/>
      <c r="AA61" s="25"/>
      <c r="AB61" s="25">
        <v>0</v>
      </c>
      <c r="AP61" s="82">
        <v>44067</v>
      </c>
      <c r="AQ61" t="s">
        <v>55</v>
      </c>
      <c r="AR61" s="25"/>
      <c r="AS61" s="25">
        <v>0</v>
      </c>
      <c r="AT61" s="25"/>
      <c r="AU61" s="25"/>
      <c r="AV61" s="25"/>
      <c r="AW61" s="25">
        <v>0</v>
      </c>
    </row>
    <row r="62" spans="20:49" x14ac:dyDescent="0.35">
      <c r="T62" s="47" t="s">
        <v>144</v>
      </c>
      <c r="U62" s="47"/>
      <c r="V62" s="47"/>
      <c r="W62" s="48">
        <v>0</v>
      </c>
      <c r="X62" s="48"/>
      <c r="Y62" s="48"/>
      <c r="Z62" s="48"/>
      <c r="AA62" s="48"/>
      <c r="AB62" s="48">
        <v>0</v>
      </c>
      <c r="AO62">
        <v>11</v>
      </c>
      <c r="AP62" s="82">
        <v>44109</v>
      </c>
      <c r="AQ62" t="s">
        <v>113</v>
      </c>
      <c r="AR62" s="25"/>
      <c r="AS62" s="25">
        <v>0</v>
      </c>
      <c r="AT62" s="25"/>
      <c r="AU62" s="25"/>
      <c r="AV62" s="25"/>
      <c r="AW62" s="25">
        <v>0</v>
      </c>
    </row>
    <row r="63" spans="20:49" x14ac:dyDescent="0.35">
      <c r="T63" t="s">
        <v>64</v>
      </c>
      <c r="U63">
        <v>2020</v>
      </c>
      <c r="V63">
        <v>12</v>
      </c>
      <c r="W63" s="25"/>
      <c r="X63" s="25"/>
      <c r="Y63" s="25"/>
      <c r="Z63" s="25">
        <v>0</v>
      </c>
      <c r="AA63" s="25"/>
      <c r="AB63" s="25">
        <v>0</v>
      </c>
      <c r="AO63">
        <v>12</v>
      </c>
      <c r="AP63" s="82">
        <v>44121</v>
      </c>
      <c r="AQ63" t="s">
        <v>122</v>
      </c>
      <c r="AR63" s="25"/>
      <c r="AS63" s="25">
        <v>0</v>
      </c>
      <c r="AT63" s="25"/>
      <c r="AU63" s="25"/>
      <c r="AV63" s="25"/>
      <c r="AW63" s="25">
        <v>0</v>
      </c>
    </row>
    <row r="64" spans="20:49" x14ac:dyDescent="0.35">
      <c r="U64">
        <v>2021</v>
      </c>
      <c r="V64">
        <v>1</v>
      </c>
      <c r="W64" s="25">
        <v>0</v>
      </c>
      <c r="X64" s="25"/>
      <c r="Y64" s="25"/>
      <c r="Z64" s="25">
        <v>0</v>
      </c>
      <c r="AA64" s="25"/>
      <c r="AB64" s="25">
        <v>0</v>
      </c>
      <c r="AQ64" t="s">
        <v>124</v>
      </c>
      <c r="AR64" s="25"/>
      <c r="AS64" s="25">
        <v>0</v>
      </c>
      <c r="AT64" s="25"/>
      <c r="AU64" s="25"/>
      <c r="AV64" s="25"/>
      <c r="AW64" s="25">
        <v>0</v>
      </c>
    </row>
    <row r="65" spans="20:49" x14ac:dyDescent="0.35">
      <c r="V65">
        <v>2</v>
      </c>
      <c r="W65" s="25"/>
      <c r="X65" s="25"/>
      <c r="Y65" s="25"/>
      <c r="Z65" s="25">
        <v>0</v>
      </c>
      <c r="AA65" s="25"/>
      <c r="AB65" s="25">
        <v>0</v>
      </c>
      <c r="AP65" s="82">
        <v>44130</v>
      </c>
      <c r="AQ65" t="s">
        <v>134</v>
      </c>
      <c r="AR65" s="25"/>
      <c r="AS65" s="25">
        <v>0</v>
      </c>
      <c r="AT65" s="25"/>
      <c r="AU65" s="25"/>
      <c r="AV65" s="25"/>
      <c r="AW65" s="25">
        <v>0</v>
      </c>
    </row>
    <row r="66" spans="20:49" x14ac:dyDescent="0.35">
      <c r="V66">
        <v>3</v>
      </c>
      <c r="W66" s="25"/>
      <c r="X66" s="25"/>
      <c r="Y66" s="25"/>
      <c r="Z66" s="25">
        <v>0</v>
      </c>
      <c r="AA66" s="25"/>
      <c r="AB66" s="25">
        <v>0</v>
      </c>
      <c r="AN66">
        <v>2021</v>
      </c>
      <c r="AO66">
        <v>1</v>
      </c>
      <c r="AP66" s="82">
        <v>44159</v>
      </c>
      <c r="AQ66" t="s">
        <v>184</v>
      </c>
      <c r="AR66" s="25"/>
      <c r="AS66" s="25">
        <v>0</v>
      </c>
      <c r="AT66" s="25"/>
      <c r="AU66" s="25"/>
      <c r="AV66" s="25"/>
      <c r="AW66" s="25">
        <v>0</v>
      </c>
    </row>
    <row r="67" spans="20:49" x14ac:dyDescent="0.35">
      <c r="V67">
        <v>5</v>
      </c>
      <c r="W67" s="25"/>
      <c r="X67" s="25"/>
      <c r="Y67" s="25"/>
      <c r="Z67" s="25">
        <v>0</v>
      </c>
      <c r="AA67" s="25"/>
      <c r="AB67" s="25">
        <v>0</v>
      </c>
      <c r="AP67" s="82">
        <v>44205</v>
      </c>
      <c r="AQ67" t="s">
        <v>251</v>
      </c>
      <c r="AR67" s="25">
        <v>0</v>
      </c>
      <c r="AS67" s="25"/>
      <c r="AT67" s="25"/>
      <c r="AU67" s="25"/>
      <c r="AV67" s="25"/>
      <c r="AW67" s="25">
        <v>0</v>
      </c>
    </row>
    <row r="68" spans="20:49" x14ac:dyDescent="0.35">
      <c r="V68">
        <v>7</v>
      </c>
      <c r="W68" s="25"/>
      <c r="X68" s="25"/>
      <c r="Y68" s="25"/>
      <c r="Z68" s="25">
        <v>10075</v>
      </c>
      <c r="AA68" s="25"/>
      <c r="AB68" s="25">
        <v>10075</v>
      </c>
      <c r="AO68">
        <v>2</v>
      </c>
      <c r="AP68" s="82">
        <v>44195</v>
      </c>
      <c r="AQ68" t="s">
        <v>221</v>
      </c>
      <c r="AR68" s="25"/>
      <c r="AS68" s="25">
        <v>0</v>
      </c>
      <c r="AT68" s="25"/>
      <c r="AU68" s="25"/>
      <c r="AV68" s="25"/>
      <c r="AW68" s="25">
        <v>0</v>
      </c>
    </row>
    <row r="69" spans="20:49" x14ac:dyDescent="0.35">
      <c r="V69">
        <v>8</v>
      </c>
      <c r="W69" s="25"/>
      <c r="X69" s="25"/>
      <c r="Y69" s="25"/>
      <c r="Z69" s="25"/>
      <c r="AA69" s="25">
        <v>23686.6</v>
      </c>
      <c r="AB69" s="25">
        <v>23686.6</v>
      </c>
      <c r="AO69">
        <v>3</v>
      </c>
      <c r="AP69" s="82">
        <v>44223</v>
      </c>
      <c r="AQ69" t="s">
        <v>257</v>
      </c>
      <c r="AR69" s="25"/>
      <c r="AS69" s="25">
        <v>0</v>
      </c>
      <c r="AT69" s="25"/>
      <c r="AU69" s="25"/>
      <c r="AV69" s="25"/>
      <c r="AW69" s="25">
        <v>0</v>
      </c>
    </row>
    <row r="70" spans="20:49" x14ac:dyDescent="0.35">
      <c r="V70">
        <v>9</v>
      </c>
      <c r="W70" s="25"/>
      <c r="X70" s="25"/>
      <c r="Y70" s="25"/>
      <c r="Z70" s="25"/>
      <c r="AA70" s="25">
        <v>7882</v>
      </c>
      <c r="AB70" s="25">
        <v>7882</v>
      </c>
      <c r="AO70">
        <v>5</v>
      </c>
      <c r="AP70" s="82">
        <v>44287</v>
      </c>
      <c r="AQ70" t="s">
        <v>331</v>
      </c>
      <c r="AR70" s="25"/>
      <c r="AS70" s="25">
        <v>1521</v>
      </c>
      <c r="AT70" s="25"/>
      <c r="AU70" s="25"/>
      <c r="AV70" s="25"/>
      <c r="AW70" s="25">
        <v>1521</v>
      </c>
    </row>
    <row r="71" spans="20:49" x14ac:dyDescent="0.35">
      <c r="V71">
        <v>4</v>
      </c>
      <c r="W71" s="25"/>
      <c r="X71" s="25"/>
      <c r="Y71" s="25"/>
      <c r="Z71" s="25">
        <v>0</v>
      </c>
      <c r="AA71" s="25"/>
      <c r="AB71" s="25">
        <v>0</v>
      </c>
      <c r="AQ71" t="s">
        <v>332</v>
      </c>
      <c r="AR71" s="25"/>
      <c r="AS71" s="25">
        <v>0</v>
      </c>
      <c r="AT71" s="25"/>
      <c r="AU71" s="25"/>
      <c r="AV71" s="25"/>
      <c r="AW71" s="25">
        <v>0</v>
      </c>
    </row>
    <row r="72" spans="20:49" x14ac:dyDescent="0.35">
      <c r="T72" s="47" t="s">
        <v>209</v>
      </c>
      <c r="U72" s="47"/>
      <c r="V72" s="47"/>
      <c r="W72" s="48">
        <v>0</v>
      </c>
      <c r="X72" s="48"/>
      <c r="Y72" s="48"/>
      <c r="Z72" s="48">
        <v>10075</v>
      </c>
      <c r="AA72" s="48">
        <v>31568.6</v>
      </c>
      <c r="AB72" s="48">
        <v>41643.599999999999</v>
      </c>
      <c r="AP72" s="82">
        <v>44337</v>
      </c>
      <c r="AQ72" t="s">
        <v>349</v>
      </c>
      <c r="AR72" s="25"/>
      <c r="AS72" s="25">
        <v>6450</v>
      </c>
      <c r="AT72" s="25"/>
      <c r="AU72" s="25"/>
      <c r="AV72" s="25"/>
      <c r="AW72" s="25">
        <v>6450</v>
      </c>
    </row>
    <row r="73" spans="20:49" x14ac:dyDescent="0.35">
      <c r="T73" t="s">
        <v>178</v>
      </c>
      <c r="U73">
        <v>2020</v>
      </c>
      <c r="V73">
        <v>11</v>
      </c>
      <c r="W73" s="25">
        <v>0</v>
      </c>
      <c r="X73" s="25"/>
      <c r="Y73" s="25"/>
      <c r="Z73" s="25"/>
      <c r="AA73" s="25"/>
      <c r="AB73" s="25">
        <v>0</v>
      </c>
      <c r="AM73" s="47" t="s">
        <v>140</v>
      </c>
      <c r="AN73" s="47"/>
      <c r="AO73" s="47"/>
      <c r="AP73" s="47"/>
      <c r="AQ73" s="47"/>
      <c r="AR73" s="48">
        <v>0</v>
      </c>
      <c r="AS73" s="48">
        <v>7971</v>
      </c>
      <c r="AT73" s="48"/>
      <c r="AU73" s="48"/>
      <c r="AV73" s="48"/>
      <c r="AW73" s="48">
        <v>7971</v>
      </c>
    </row>
    <row r="74" spans="20:49" x14ac:dyDescent="0.35">
      <c r="T74" s="47" t="s">
        <v>190</v>
      </c>
      <c r="U74" s="47"/>
      <c r="V74" s="47"/>
      <c r="W74" s="48">
        <v>0</v>
      </c>
      <c r="X74" s="48"/>
      <c r="Y74" s="48"/>
      <c r="Z74" s="48"/>
      <c r="AA74" s="48"/>
      <c r="AB74" s="48">
        <v>0</v>
      </c>
      <c r="AM74" t="s">
        <v>43</v>
      </c>
      <c r="AN74">
        <v>2020</v>
      </c>
      <c r="AO74">
        <v>8</v>
      </c>
      <c r="AP74" s="82">
        <v>44062</v>
      </c>
      <c r="AQ74" t="s">
        <v>41</v>
      </c>
      <c r="AR74" s="25">
        <v>0</v>
      </c>
      <c r="AS74" s="25"/>
      <c r="AT74" s="25"/>
      <c r="AU74" s="25"/>
      <c r="AV74" s="25"/>
      <c r="AW74" s="25">
        <v>0</v>
      </c>
    </row>
    <row r="75" spans="20:49" x14ac:dyDescent="0.35">
      <c r="T75" t="s">
        <v>229</v>
      </c>
      <c r="U75">
        <v>2020</v>
      </c>
      <c r="V75">
        <v>12</v>
      </c>
      <c r="W75" s="25">
        <v>0</v>
      </c>
      <c r="X75" s="25"/>
      <c r="Y75" s="25"/>
      <c r="Z75" s="25"/>
      <c r="AA75" s="25"/>
      <c r="AB75" s="25">
        <v>0</v>
      </c>
      <c r="AO75">
        <v>11</v>
      </c>
      <c r="AP75" s="82">
        <v>44144</v>
      </c>
      <c r="AQ75" t="s">
        <v>156</v>
      </c>
      <c r="AR75" s="25">
        <v>0</v>
      </c>
      <c r="AS75" s="25"/>
      <c r="AT75" s="25"/>
      <c r="AU75" s="25"/>
      <c r="AV75" s="25"/>
      <c r="AW75" s="25">
        <v>0</v>
      </c>
    </row>
    <row r="76" spans="20:49" x14ac:dyDescent="0.35">
      <c r="T76" s="47" t="s">
        <v>230</v>
      </c>
      <c r="U76" s="47"/>
      <c r="V76" s="47"/>
      <c r="W76" s="48">
        <v>0</v>
      </c>
      <c r="X76" s="48"/>
      <c r="Y76" s="48"/>
      <c r="Z76" s="48"/>
      <c r="AA76" s="48"/>
      <c r="AB76" s="48">
        <v>0</v>
      </c>
      <c r="AM76" s="47" t="s">
        <v>141</v>
      </c>
      <c r="AN76" s="47"/>
      <c r="AO76" s="47"/>
      <c r="AP76" s="47"/>
      <c r="AQ76" s="47"/>
      <c r="AR76" s="48">
        <v>0</v>
      </c>
      <c r="AS76" s="48"/>
      <c r="AT76" s="48"/>
      <c r="AU76" s="48"/>
      <c r="AV76" s="48"/>
      <c r="AW76" s="48">
        <v>0</v>
      </c>
    </row>
    <row r="77" spans="20:49" x14ac:dyDescent="0.35">
      <c r="T77" t="s">
        <v>234</v>
      </c>
      <c r="U77">
        <v>2021</v>
      </c>
      <c r="V77">
        <v>1</v>
      </c>
      <c r="W77" s="25">
        <v>0</v>
      </c>
      <c r="X77" s="25"/>
      <c r="Y77" s="25"/>
      <c r="Z77" s="25"/>
      <c r="AA77" s="25"/>
      <c r="AB77" s="25">
        <v>0</v>
      </c>
      <c r="AM77" t="s">
        <v>23</v>
      </c>
      <c r="AN77">
        <v>2020</v>
      </c>
      <c r="AO77">
        <v>10</v>
      </c>
      <c r="AP77" s="82">
        <v>44013</v>
      </c>
      <c r="AQ77" t="s">
        <v>21</v>
      </c>
      <c r="AR77" s="25"/>
      <c r="AS77" s="25"/>
      <c r="AT77" s="25"/>
      <c r="AU77" s="25">
        <v>0</v>
      </c>
      <c r="AV77" s="25"/>
      <c r="AW77" s="25">
        <v>0</v>
      </c>
    </row>
    <row r="78" spans="20:49" x14ac:dyDescent="0.35">
      <c r="V78">
        <v>2</v>
      </c>
      <c r="W78" s="25">
        <v>0</v>
      </c>
      <c r="X78" s="25"/>
      <c r="Y78" s="25"/>
      <c r="Z78" s="25"/>
      <c r="AA78" s="25"/>
      <c r="AB78" s="25">
        <v>0</v>
      </c>
      <c r="AO78">
        <v>11</v>
      </c>
      <c r="AP78" s="82">
        <v>44044</v>
      </c>
      <c r="AQ78" t="s">
        <v>30</v>
      </c>
      <c r="AR78" s="25"/>
      <c r="AS78" s="25"/>
      <c r="AT78" s="25"/>
      <c r="AU78" s="25">
        <v>0</v>
      </c>
      <c r="AV78" s="25"/>
      <c r="AW78" s="25">
        <v>0</v>
      </c>
    </row>
    <row r="79" spans="20:49" x14ac:dyDescent="0.35">
      <c r="V79">
        <v>5</v>
      </c>
      <c r="W79" s="25">
        <v>0</v>
      </c>
      <c r="X79" s="25"/>
      <c r="Y79" s="25"/>
      <c r="Z79" s="25"/>
      <c r="AA79" s="25"/>
      <c r="AB79" s="25">
        <v>0</v>
      </c>
      <c r="AO79">
        <v>12</v>
      </c>
      <c r="AP79" s="82">
        <v>44051</v>
      </c>
      <c r="AQ79" t="s">
        <v>31</v>
      </c>
      <c r="AR79" s="25"/>
      <c r="AS79" s="25"/>
      <c r="AT79" s="25"/>
      <c r="AU79" s="25">
        <v>0</v>
      </c>
      <c r="AV79" s="25"/>
      <c r="AW79" s="25">
        <v>0</v>
      </c>
    </row>
    <row r="80" spans="20:49" x14ac:dyDescent="0.35">
      <c r="T80" s="47" t="s">
        <v>262</v>
      </c>
      <c r="U80" s="47"/>
      <c r="V80" s="47"/>
      <c r="W80" s="48">
        <v>0</v>
      </c>
      <c r="X80" s="48"/>
      <c r="Y80" s="48"/>
      <c r="Z80" s="48"/>
      <c r="AA80" s="48"/>
      <c r="AB80" s="48">
        <v>0</v>
      </c>
      <c r="AQ80" t="s">
        <v>32</v>
      </c>
      <c r="AR80" s="25"/>
      <c r="AS80" s="25"/>
      <c r="AT80" s="25"/>
      <c r="AU80" s="25">
        <v>0</v>
      </c>
      <c r="AV80" s="25"/>
      <c r="AW80" s="25">
        <v>0</v>
      </c>
    </row>
    <row r="81" spans="20:49" x14ac:dyDescent="0.35">
      <c r="T81" t="s">
        <v>269</v>
      </c>
      <c r="U81">
        <v>2021</v>
      </c>
      <c r="V81">
        <v>2</v>
      </c>
      <c r="W81" s="25">
        <v>0</v>
      </c>
      <c r="X81" s="25"/>
      <c r="Y81" s="25"/>
      <c r="Z81" s="25"/>
      <c r="AA81" s="25"/>
      <c r="AB81" s="25">
        <v>0</v>
      </c>
      <c r="AN81">
        <v>2021</v>
      </c>
      <c r="AO81">
        <v>1</v>
      </c>
      <c r="AP81" s="82">
        <v>44091</v>
      </c>
      <c r="AQ81" t="s">
        <v>103</v>
      </c>
      <c r="AR81" s="25"/>
      <c r="AS81" s="25"/>
      <c r="AT81" s="25"/>
      <c r="AU81" s="25">
        <v>0</v>
      </c>
      <c r="AV81" s="25"/>
      <c r="AW81" s="25">
        <v>0</v>
      </c>
    </row>
    <row r="82" spans="20:49" x14ac:dyDescent="0.35">
      <c r="V82">
        <v>3</v>
      </c>
      <c r="W82" s="25">
        <v>0</v>
      </c>
      <c r="X82" s="25"/>
      <c r="Y82" s="25"/>
      <c r="Z82" s="25"/>
      <c r="AA82" s="25"/>
      <c r="AB82" s="25">
        <v>0</v>
      </c>
      <c r="AP82" s="82">
        <v>44096</v>
      </c>
      <c r="AQ82" t="s">
        <v>105</v>
      </c>
      <c r="AR82" s="25"/>
      <c r="AS82" s="25"/>
      <c r="AT82" s="25"/>
      <c r="AU82" s="25">
        <v>0</v>
      </c>
      <c r="AV82" s="25"/>
      <c r="AW82" s="25">
        <v>0</v>
      </c>
    </row>
    <row r="83" spans="20:49" x14ac:dyDescent="0.35">
      <c r="T83" s="47" t="s">
        <v>270</v>
      </c>
      <c r="U83" s="47"/>
      <c r="V83" s="47"/>
      <c r="W83" s="48">
        <v>0</v>
      </c>
      <c r="X83" s="48"/>
      <c r="Y83" s="48"/>
      <c r="Z83" s="48"/>
      <c r="AA83" s="48"/>
      <c r="AB83" s="48">
        <v>0</v>
      </c>
      <c r="AO83">
        <v>2</v>
      </c>
      <c r="AP83" s="82">
        <v>44112</v>
      </c>
      <c r="AQ83" t="s">
        <v>114</v>
      </c>
      <c r="AR83" s="25"/>
      <c r="AS83" s="25"/>
      <c r="AT83" s="25"/>
      <c r="AU83" s="25">
        <v>0</v>
      </c>
      <c r="AV83" s="25"/>
      <c r="AW83" s="25">
        <v>0</v>
      </c>
    </row>
    <row r="84" spans="20:49" x14ac:dyDescent="0.35">
      <c r="T84" t="s">
        <v>287</v>
      </c>
      <c r="U84">
        <v>2021</v>
      </c>
      <c r="V84">
        <v>2</v>
      </c>
      <c r="W84" s="25">
        <v>0</v>
      </c>
      <c r="X84" s="25"/>
      <c r="Y84" s="25"/>
      <c r="Z84" s="25"/>
      <c r="AA84" s="25"/>
      <c r="AB84" s="25">
        <v>0</v>
      </c>
      <c r="AP84" s="82">
        <v>44116</v>
      </c>
      <c r="AQ84" t="s">
        <v>116</v>
      </c>
      <c r="AR84" s="25"/>
      <c r="AS84" s="25"/>
      <c r="AT84" s="25"/>
      <c r="AU84" s="25">
        <v>0</v>
      </c>
      <c r="AV84" s="25"/>
      <c r="AW84" s="25">
        <v>0</v>
      </c>
    </row>
    <row r="85" spans="20:49" x14ac:dyDescent="0.35">
      <c r="V85">
        <v>4</v>
      </c>
      <c r="W85" s="25">
        <v>0</v>
      </c>
      <c r="X85" s="25"/>
      <c r="Y85" s="25"/>
      <c r="Z85" s="25"/>
      <c r="AA85" s="25"/>
      <c r="AB85" s="25">
        <v>0</v>
      </c>
      <c r="AO85">
        <v>6</v>
      </c>
      <c r="AP85" s="82">
        <v>44251</v>
      </c>
      <c r="AQ85" t="s">
        <v>281</v>
      </c>
      <c r="AR85" s="25"/>
      <c r="AS85" s="25"/>
      <c r="AT85" s="25"/>
      <c r="AU85" s="25"/>
      <c r="AV85" s="25">
        <v>9111.2000000000007</v>
      </c>
      <c r="AW85" s="25">
        <v>9111.2000000000007</v>
      </c>
    </row>
    <row r="86" spans="20:49" x14ac:dyDescent="0.35">
      <c r="T86" s="47" t="s">
        <v>288</v>
      </c>
      <c r="U86" s="47"/>
      <c r="V86" s="47"/>
      <c r="W86" s="48">
        <v>0</v>
      </c>
      <c r="X86" s="48"/>
      <c r="Y86" s="48"/>
      <c r="Z86" s="48"/>
      <c r="AA86" s="48"/>
      <c r="AB86" s="48">
        <v>0</v>
      </c>
      <c r="AO86">
        <v>7</v>
      </c>
      <c r="AP86" s="82">
        <v>44263</v>
      </c>
      <c r="AQ86" t="s">
        <v>292</v>
      </c>
      <c r="AR86" s="25"/>
      <c r="AS86" s="25"/>
      <c r="AT86" s="25"/>
      <c r="AU86" s="25"/>
      <c r="AV86" s="25">
        <v>14813.6</v>
      </c>
      <c r="AW86" s="25">
        <v>14813.6</v>
      </c>
    </row>
    <row r="87" spans="20:49" x14ac:dyDescent="0.35">
      <c r="T87" t="s">
        <v>296</v>
      </c>
      <c r="U87">
        <v>2021</v>
      </c>
      <c r="V87">
        <v>3</v>
      </c>
      <c r="W87" s="25">
        <v>0</v>
      </c>
      <c r="X87" s="25"/>
      <c r="Y87" s="25"/>
      <c r="Z87" s="25"/>
      <c r="AA87" s="25"/>
      <c r="AB87" s="25">
        <v>0</v>
      </c>
      <c r="AP87" s="82">
        <v>44278</v>
      </c>
      <c r="AQ87" t="s">
        <v>326</v>
      </c>
      <c r="AR87" s="25"/>
      <c r="AS87" s="25"/>
      <c r="AT87" s="25"/>
      <c r="AU87" s="25"/>
      <c r="AV87" s="25">
        <v>11803.2</v>
      </c>
      <c r="AW87" s="25">
        <v>11803.2</v>
      </c>
    </row>
    <row r="88" spans="20:49" x14ac:dyDescent="0.35">
      <c r="T88" s="47" t="s">
        <v>298</v>
      </c>
      <c r="U88" s="47"/>
      <c r="V88" s="47"/>
      <c r="W88" s="48">
        <v>0</v>
      </c>
      <c r="X88" s="48"/>
      <c r="Y88" s="48"/>
      <c r="Z88" s="48"/>
      <c r="AA88" s="48"/>
      <c r="AB88" s="48">
        <v>0</v>
      </c>
      <c r="AP88" s="82">
        <v>44285</v>
      </c>
      <c r="AQ88" t="s">
        <v>330</v>
      </c>
      <c r="AR88" s="25"/>
      <c r="AS88" s="25"/>
      <c r="AT88" s="25"/>
      <c r="AU88" s="25"/>
      <c r="AV88" s="25">
        <v>3510</v>
      </c>
      <c r="AW88" s="25">
        <v>3510</v>
      </c>
    </row>
    <row r="89" spans="20:49" x14ac:dyDescent="0.35">
      <c r="T89" t="s">
        <v>135</v>
      </c>
      <c r="W89" s="25">
        <v>0</v>
      </c>
      <c r="X89" s="25">
        <v>7971</v>
      </c>
      <c r="Y89" s="25">
        <v>18546.599999999999</v>
      </c>
      <c r="Z89" s="25">
        <v>10075</v>
      </c>
      <c r="AA89" s="25">
        <v>84841.4</v>
      </c>
      <c r="AB89" s="25">
        <v>121434</v>
      </c>
      <c r="AO89">
        <v>8</v>
      </c>
      <c r="AP89" s="82">
        <v>44319</v>
      </c>
      <c r="AQ89" t="s">
        <v>337</v>
      </c>
      <c r="AR89" s="25"/>
      <c r="AS89" s="25"/>
      <c r="AT89" s="25"/>
      <c r="AU89" s="25"/>
      <c r="AV89" s="25">
        <v>14034.8</v>
      </c>
      <c r="AW89" s="25">
        <v>14034.8</v>
      </c>
    </row>
    <row r="90" spans="20:49" x14ac:dyDescent="0.35">
      <c r="AO90">
        <v>4</v>
      </c>
      <c r="AP90" s="82">
        <v>44191</v>
      </c>
      <c r="AQ90" t="s">
        <v>216</v>
      </c>
      <c r="AR90" s="25"/>
      <c r="AS90" s="25"/>
      <c r="AT90" s="25"/>
      <c r="AU90" s="25"/>
      <c r="AV90" s="25">
        <v>0</v>
      </c>
      <c r="AW90" s="25">
        <v>0</v>
      </c>
    </row>
    <row r="91" spans="20:49" x14ac:dyDescent="0.35">
      <c r="AM91" s="47" t="s">
        <v>142</v>
      </c>
      <c r="AN91" s="47"/>
      <c r="AO91" s="47"/>
      <c r="AP91" s="47"/>
      <c r="AQ91" s="47"/>
      <c r="AR91" s="48"/>
      <c r="AS91" s="48"/>
      <c r="AT91" s="48"/>
      <c r="AU91" s="48">
        <v>0</v>
      </c>
      <c r="AV91" s="48">
        <v>53272.800000000003</v>
      </c>
      <c r="AW91" s="48">
        <v>53272.800000000003</v>
      </c>
    </row>
    <row r="92" spans="20:49" x14ac:dyDescent="0.35">
      <c r="AM92" t="s">
        <v>14</v>
      </c>
      <c r="AN92">
        <v>2020</v>
      </c>
      <c r="AO92">
        <v>6</v>
      </c>
      <c r="AP92" s="82">
        <v>43993</v>
      </c>
      <c r="AQ92" t="s">
        <v>11</v>
      </c>
      <c r="AR92" s="25">
        <v>0</v>
      </c>
      <c r="AS92" s="25"/>
      <c r="AT92" s="25"/>
      <c r="AU92" s="25"/>
      <c r="AV92" s="25"/>
      <c r="AW92" s="25">
        <v>0</v>
      </c>
    </row>
    <row r="93" spans="20:49" x14ac:dyDescent="0.35">
      <c r="AM93" s="47" t="s">
        <v>143</v>
      </c>
      <c r="AN93" s="47"/>
      <c r="AO93" s="47"/>
      <c r="AP93" s="47"/>
      <c r="AQ93" s="47"/>
      <c r="AR93" s="48">
        <v>0</v>
      </c>
      <c r="AS93" s="48"/>
      <c r="AT93" s="48"/>
      <c r="AU93" s="48"/>
      <c r="AV93" s="48"/>
      <c r="AW93" s="48">
        <v>0</v>
      </c>
    </row>
    <row r="94" spans="20:49" x14ac:dyDescent="0.35">
      <c r="AM94" t="s">
        <v>54</v>
      </c>
      <c r="AN94">
        <v>2020</v>
      </c>
      <c r="AO94">
        <v>8</v>
      </c>
      <c r="AP94" s="82">
        <v>44065</v>
      </c>
      <c r="AQ94" t="s">
        <v>52</v>
      </c>
      <c r="AR94" s="25">
        <v>0</v>
      </c>
      <c r="AS94" s="25"/>
      <c r="AT94" s="25"/>
      <c r="AU94" s="25"/>
      <c r="AV94" s="25"/>
      <c r="AW94" s="25">
        <v>0</v>
      </c>
    </row>
    <row r="95" spans="20:49" x14ac:dyDescent="0.35">
      <c r="AO95">
        <v>9</v>
      </c>
      <c r="AP95" s="82">
        <v>44075</v>
      </c>
      <c r="AQ95" t="s">
        <v>68</v>
      </c>
      <c r="AR95" s="25">
        <v>0</v>
      </c>
      <c r="AS95" s="25"/>
      <c r="AT95" s="25"/>
      <c r="AU95" s="25"/>
      <c r="AV95" s="25"/>
      <c r="AW95" s="25">
        <v>0</v>
      </c>
    </row>
    <row r="96" spans="20:49" x14ac:dyDescent="0.35">
      <c r="AO96">
        <v>11</v>
      </c>
      <c r="AP96" s="82">
        <v>44156</v>
      </c>
      <c r="AQ96" t="s">
        <v>175</v>
      </c>
      <c r="AR96" s="25">
        <v>0</v>
      </c>
      <c r="AS96" s="25"/>
      <c r="AT96" s="25"/>
      <c r="AU96" s="25"/>
      <c r="AV96" s="25"/>
      <c r="AW96" s="25">
        <v>0</v>
      </c>
    </row>
    <row r="97" spans="39:49" x14ac:dyDescent="0.35">
      <c r="AP97" s="82">
        <v>44165</v>
      </c>
      <c r="AQ97" t="s">
        <v>188</v>
      </c>
      <c r="AR97" s="25">
        <v>0</v>
      </c>
      <c r="AS97" s="25"/>
      <c r="AT97" s="25"/>
      <c r="AU97" s="25"/>
      <c r="AV97" s="25"/>
      <c r="AW97" s="25">
        <v>0</v>
      </c>
    </row>
    <row r="98" spans="39:49" x14ac:dyDescent="0.35">
      <c r="AN98">
        <v>2021</v>
      </c>
      <c r="AO98">
        <v>2</v>
      </c>
      <c r="AP98" s="82">
        <v>44250</v>
      </c>
      <c r="AQ98" t="s">
        <v>282</v>
      </c>
      <c r="AR98" s="25">
        <v>0</v>
      </c>
      <c r="AS98" s="25"/>
      <c r="AT98" s="25"/>
      <c r="AU98" s="25"/>
      <c r="AV98" s="25"/>
      <c r="AW98" s="25">
        <v>0</v>
      </c>
    </row>
    <row r="99" spans="39:49" x14ac:dyDescent="0.35">
      <c r="AM99" s="47" t="s">
        <v>144</v>
      </c>
      <c r="AN99" s="47"/>
      <c r="AO99" s="47"/>
      <c r="AP99" s="47"/>
      <c r="AQ99" s="47"/>
      <c r="AR99" s="48">
        <v>0</v>
      </c>
      <c r="AS99" s="48"/>
      <c r="AT99" s="48"/>
      <c r="AU99" s="48"/>
      <c r="AV99" s="48"/>
      <c r="AW99" s="48">
        <v>0</v>
      </c>
    </row>
    <row r="100" spans="39:49" x14ac:dyDescent="0.35">
      <c r="AM100" t="s">
        <v>64</v>
      </c>
      <c r="AN100">
        <v>2020</v>
      </c>
      <c r="AO100">
        <v>12</v>
      </c>
      <c r="AP100" s="82">
        <v>44070</v>
      </c>
      <c r="AQ100" t="s">
        <v>62</v>
      </c>
      <c r="AR100" s="25"/>
      <c r="AS100" s="25"/>
      <c r="AT100" s="25"/>
      <c r="AU100" s="25">
        <v>0</v>
      </c>
      <c r="AV100" s="25"/>
      <c r="AW100" s="25">
        <v>0</v>
      </c>
    </row>
    <row r="101" spans="39:49" x14ac:dyDescent="0.35">
      <c r="AN101">
        <v>2021</v>
      </c>
      <c r="AO101">
        <v>1</v>
      </c>
      <c r="AP101" s="82">
        <v>44097</v>
      </c>
      <c r="AQ101" t="s">
        <v>106</v>
      </c>
      <c r="AR101" s="25"/>
      <c r="AS101" s="25"/>
      <c r="AT101" s="25"/>
      <c r="AU101" s="25">
        <v>0</v>
      </c>
      <c r="AV101" s="25"/>
      <c r="AW101" s="25">
        <v>0</v>
      </c>
    </row>
    <row r="102" spans="39:49" x14ac:dyDescent="0.35">
      <c r="AP102" s="82">
        <v>44207</v>
      </c>
      <c r="AQ102" t="s">
        <v>245</v>
      </c>
      <c r="AR102" s="25">
        <v>0</v>
      </c>
      <c r="AS102" s="25"/>
      <c r="AT102" s="25"/>
      <c r="AU102" s="25"/>
      <c r="AV102" s="25"/>
      <c r="AW102" s="25">
        <v>0</v>
      </c>
    </row>
    <row r="103" spans="39:49" x14ac:dyDescent="0.35">
      <c r="AO103">
        <v>2</v>
      </c>
      <c r="AP103" s="82">
        <v>44125</v>
      </c>
      <c r="AQ103" t="s">
        <v>131</v>
      </c>
      <c r="AR103" s="25"/>
      <c r="AS103" s="25"/>
      <c r="AT103" s="25"/>
      <c r="AU103" s="25">
        <v>0</v>
      </c>
      <c r="AV103" s="25"/>
      <c r="AW103" s="25">
        <v>0</v>
      </c>
    </row>
    <row r="104" spans="39:49" x14ac:dyDescent="0.35">
      <c r="AO104">
        <v>3</v>
      </c>
      <c r="AP104" s="82">
        <v>44155</v>
      </c>
      <c r="AQ104" t="s">
        <v>172</v>
      </c>
      <c r="AR104" s="25"/>
      <c r="AS104" s="25"/>
      <c r="AT104" s="25"/>
      <c r="AU104" s="25">
        <v>0</v>
      </c>
      <c r="AV104" s="25"/>
      <c r="AW104" s="25">
        <v>0</v>
      </c>
    </row>
    <row r="105" spans="39:49" x14ac:dyDescent="0.35">
      <c r="AP105" s="82">
        <v>44165</v>
      </c>
      <c r="AQ105" t="s">
        <v>189</v>
      </c>
      <c r="AR105" s="25"/>
      <c r="AS105" s="25"/>
      <c r="AT105" s="25"/>
      <c r="AU105" s="25">
        <v>0</v>
      </c>
      <c r="AV105" s="25"/>
      <c r="AW105" s="25">
        <v>0</v>
      </c>
    </row>
    <row r="106" spans="39:49" x14ac:dyDescent="0.35">
      <c r="AQ106" t="s">
        <v>205</v>
      </c>
      <c r="AR106" s="25"/>
      <c r="AS106" s="25"/>
      <c r="AT106" s="25"/>
      <c r="AU106" s="25">
        <v>0</v>
      </c>
      <c r="AV106" s="25"/>
      <c r="AW106" s="25">
        <v>0</v>
      </c>
    </row>
    <row r="107" spans="39:49" x14ac:dyDescent="0.35">
      <c r="AO107">
        <v>5</v>
      </c>
      <c r="AP107" s="82">
        <v>44225</v>
      </c>
      <c r="AQ107" t="s">
        <v>260</v>
      </c>
      <c r="AR107" s="25"/>
      <c r="AS107" s="25"/>
      <c r="AT107" s="25"/>
      <c r="AU107" s="25">
        <v>0</v>
      </c>
      <c r="AV107" s="25"/>
      <c r="AW107" s="25">
        <v>0</v>
      </c>
    </row>
    <row r="108" spans="39:49" x14ac:dyDescent="0.35">
      <c r="AO108">
        <v>7</v>
      </c>
      <c r="AP108" s="82">
        <v>44279</v>
      </c>
      <c r="AQ108" t="s">
        <v>328</v>
      </c>
      <c r="AR108" s="25"/>
      <c r="AS108" s="25"/>
      <c r="AT108" s="25"/>
      <c r="AU108" s="25">
        <v>10075</v>
      </c>
      <c r="AV108" s="25"/>
      <c r="AW108" s="25">
        <v>10075</v>
      </c>
    </row>
    <row r="109" spans="39:49" x14ac:dyDescent="0.35">
      <c r="AO109">
        <v>8</v>
      </c>
      <c r="AP109" s="82">
        <v>44294</v>
      </c>
      <c r="AQ109" t="s">
        <v>334</v>
      </c>
      <c r="AR109" s="25"/>
      <c r="AS109" s="25"/>
      <c r="AT109" s="25"/>
      <c r="AU109" s="25"/>
      <c r="AV109" s="25">
        <v>12101.6</v>
      </c>
      <c r="AW109" s="25">
        <v>12101.6</v>
      </c>
    </row>
    <row r="110" spans="39:49" x14ac:dyDescent="0.35">
      <c r="AP110" s="82">
        <v>44315</v>
      </c>
      <c r="AQ110" t="s">
        <v>339</v>
      </c>
      <c r="AR110" s="25"/>
      <c r="AS110" s="25"/>
      <c r="AT110" s="25"/>
      <c r="AU110" s="25"/>
      <c r="AV110" s="25">
        <v>11585</v>
      </c>
      <c r="AW110" s="25">
        <v>11585</v>
      </c>
    </row>
    <row r="111" spans="39:49" x14ac:dyDescent="0.35">
      <c r="AO111">
        <v>9</v>
      </c>
      <c r="AP111" s="82">
        <v>44348</v>
      </c>
      <c r="AQ111" t="s">
        <v>367</v>
      </c>
      <c r="AR111" s="25"/>
      <c r="AS111" s="25"/>
      <c r="AT111" s="25"/>
      <c r="AU111" s="25"/>
      <c r="AV111" s="25">
        <v>6952</v>
      </c>
      <c r="AW111" s="25">
        <v>6952</v>
      </c>
    </row>
    <row r="112" spans="39:49" x14ac:dyDescent="0.35">
      <c r="AQ112" t="s">
        <v>370</v>
      </c>
      <c r="AR112" s="25"/>
      <c r="AS112" s="25"/>
      <c r="AT112" s="25"/>
      <c r="AU112" s="25"/>
      <c r="AV112" s="25">
        <v>930</v>
      </c>
      <c r="AW112" s="25">
        <v>930</v>
      </c>
    </row>
    <row r="113" spans="39:49" x14ac:dyDescent="0.35">
      <c r="AO113">
        <v>4</v>
      </c>
      <c r="AP113" s="82">
        <v>44196</v>
      </c>
      <c r="AQ113" t="s">
        <v>222</v>
      </c>
      <c r="AR113" s="25"/>
      <c r="AS113" s="25"/>
      <c r="AT113" s="25"/>
      <c r="AU113" s="25">
        <v>0</v>
      </c>
      <c r="AV113" s="25"/>
      <c r="AW113" s="25">
        <v>0</v>
      </c>
    </row>
    <row r="114" spans="39:49" x14ac:dyDescent="0.35">
      <c r="AM114" s="47" t="s">
        <v>209</v>
      </c>
      <c r="AN114" s="47"/>
      <c r="AO114" s="47"/>
      <c r="AP114" s="47"/>
      <c r="AQ114" s="47"/>
      <c r="AR114" s="48">
        <v>0</v>
      </c>
      <c r="AS114" s="48"/>
      <c r="AT114" s="48"/>
      <c r="AU114" s="48">
        <v>10075</v>
      </c>
      <c r="AV114" s="48">
        <v>31568.6</v>
      </c>
      <c r="AW114" s="48">
        <v>41643.599999999999</v>
      </c>
    </row>
    <row r="115" spans="39:49" x14ac:dyDescent="0.35">
      <c r="AM115" t="s">
        <v>178</v>
      </c>
      <c r="AN115">
        <v>2020</v>
      </c>
      <c r="AO115">
        <v>11</v>
      </c>
      <c r="AP115" s="82">
        <v>44159</v>
      </c>
      <c r="AQ115" t="s">
        <v>180</v>
      </c>
      <c r="AR115" s="25">
        <v>0</v>
      </c>
      <c r="AS115" s="25"/>
      <c r="AT115" s="25"/>
      <c r="AU115" s="25"/>
      <c r="AV115" s="25"/>
      <c r="AW115" s="25">
        <v>0</v>
      </c>
    </row>
    <row r="116" spans="39:49" x14ac:dyDescent="0.35">
      <c r="AM116" s="47" t="s">
        <v>190</v>
      </c>
      <c r="AN116" s="47"/>
      <c r="AO116" s="47"/>
      <c r="AP116" s="47"/>
      <c r="AQ116" s="47"/>
      <c r="AR116" s="48">
        <v>0</v>
      </c>
      <c r="AS116" s="48"/>
      <c r="AT116" s="48"/>
      <c r="AU116" s="48"/>
      <c r="AV116" s="48"/>
      <c r="AW116" s="48">
        <v>0</v>
      </c>
    </row>
    <row r="117" spans="39:49" x14ac:dyDescent="0.35">
      <c r="AM117" t="s">
        <v>229</v>
      </c>
      <c r="AN117">
        <v>2020</v>
      </c>
      <c r="AO117">
        <v>12</v>
      </c>
      <c r="AP117" s="82">
        <v>44170</v>
      </c>
      <c r="AQ117" t="s">
        <v>214</v>
      </c>
      <c r="AR117" s="25">
        <v>0</v>
      </c>
      <c r="AS117" s="25"/>
      <c r="AT117" s="25"/>
      <c r="AU117" s="25"/>
      <c r="AV117" s="25"/>
      <c r="AW117" s="25">
        <v>0</v>
      </c>
    </row>
    <row r="118" spans="39:49" x14ac:dyDescent="0.35">
      <c r="AM118" s="47" t="s">
        <v>230</v>
      </c>
      <c r="AN118" s="47"/>
      <c r="AO118" s="47"/>
      <c r="AP118" s="47"/>
      <c r="AQ118" s="47"/>
      <c r="AR118" s="48">
        <v>0</v>
      </c>
      <c r="AS118" s="48"/>
      <c r="AT118" s="48"/>
      <c r="AU118" s="48"/>
      <c r="AV118" s="48"/>
      <c r="AW118" s="48">
        <v>0</v>
      </c>
    </row>
    <row r="119" spans="39:49" x14ac:dyDescent="0.35">
      <c r="AM119" t="s">
        <v>234</v>
      </c>
      <c r="AN119">
        <v>2021</v>
      </c>
      <c r="AO119">
        <v>1</v>
      </c>
      <c r="AP119" s="82">
        <v>44200</v>
      </c>
      <c r="AQ119" t="s">
        <v>232</v>
      </c>
      <c r="AR119" s="25">
        <v>0</v>
      </c>
      <c r="AS119" s="25"/>
      <c r="AT119" s="25"/>
      <c r="AU119" s="25"/>
      <c r="AV119" s="25"/>
      <c r="AW119" s="25">
        <v>0</v>
      </c>
    </row>
    <row r="120" spans="39:49" x14ac:dyDescent="0.35">
      <c r="AP120" s="82">
        <v>44204</v>
      </c>
      <c r="AQ120" t="s">
        <v>248</v>
      </c>
      <c r="AR120" s="25">
        <v>0</v>
      </c>
      <c r="AS120" s="25"/>
      <c r="AT120" s="25"/>
      <c r="AU120" s="25"/>
      <c r="AV120" s="25"/>
      <c r="AW120" s="25">
        <v>0</v>
      </c>
    </row>
    <row r="121" spans="39:49" x14ac:dyDescent="0.35">
      <c r="AP121" s="82">
        <v>44214</v>
      </c>
      <c r="AQ121" t="s">
        <v>253</v>
      </c>
      <c r="AR121" s="25">
        <v>0</v>
      </c>
      <c r="AS121" s="25"/>
      <c r="AT121" s="25"/>
      <c r="AU121" s="25"/>
      <c r="AV121" s="25"/>
      <c r="AW121" s="25">
        <v>0</v>
      </c>
    </row>
    <row r="122" spans="39:49" x14ac:dyDescent="0.35">
      <c r="AO122">
        <v>2</v>
      </c>
      <c r="AP122" s="82">
        <v>44236</v>
      </c>
      <c r="AQ122" t="s">
        <v>272</v>
      </c>
      <c r="AR122" s="25">
        <v>0</v>
      </c>
      <c r="AS122" s="25"/>
      <c r="AT122" s="25"/>
      <c r="AU122" s="25"/>
      <c r="AV122" s="25"/>
      <c r="AW122" s="25">
        <v>0</v>
      </c>
    </row>
    <row r="123" spans="39:49" x14ac:dyDescent="0.35">
      <c r="AO123">
        <v>5</v>
      </c>
      <c r="AP123" s="82">
        <v>44341</v>
      </c>
      <c r="AQ123" t="s">
        <v>325</v>
      </c>
      <c r="AR123" s="25">
        <v>0</v>
      </c>
      <c r="AS123" s="25"/>
      <c r="AT123" s="25"/>
      <c r="AU123" s="25"/>
      <c r="AV123" s="25"/>
      <c r="AW123" s="25">
        <v>0</v>
      </c>
    </row>
    <row r="124" spans="39:49" x14ac:dyDescent="0.35">
      <c r="AM124" s="47" t="s">
        <v>262</v>
      </c>
      <c r="AN124" s="47"/>
      <c r="AO124" s="47"/>
      <c r="AP124" s="47"/>
      <c r="AQ124" s="47"/>
      <c r="AR124" s="48">
        <v>0</v>
      </c>
      <c r="AS124" s="48"/>
      <c r="AT124" s="48"/>
      <c r="AU124" s="48"/>
      <c r="AV124" s="48"/>
      <c r="AW124" s="48">
        <v>0</v>
      </c>
    </row>
    <row r="125" spans="39:49" x14ac:dyDescent="0.35">
      <c r="AM125" t="s">
        <v>269</v>
      </c>
      <c r="AN125">
        <v>2021</v>
      </c>
      <c r="AO125">
        <v>2</v>
      </c>
      <c r="AP125" s="82">
        <v>44230</v>
      </c>
      <c r="AQ125" t="s">
        <v>263</v>
      </c>
      <c r="AR125" s="25">
        <v>0</v>
      </c>
      <c r="AS125" s="25"/>
      <c r="AT125" s="25"/>
      <c r="AU125" s="25"/>
      <c r="AV125" s="25"/>
      <c r="AW125" s="25">
        <v>0</v>
      </c>
    </row>
    <row r="126" spans="39:49" x14ac:dyDescent="0.35">
      <c r="AP126" s="82">
        <v>44233</v>
      </c>
      <c r="AQ126" t="s">
        <v>268</v>
      </c>
      <c r="AR126" s="25">
        <v>0</v>
      </c>
      <c r="AS126" s="25"/>
      <c r="AT126" s="25"/>
      <c r="AU126" s="25"/>
      <c r="AV126" s="25"/>
      <c r="AW126" s="25">
        <v>0</v>
      </c>
    </row>
    <row r="127" spans="39:49" x14ac:dyDescent="0.35">
      <c r="AO127">
        <v>3</v>
      </c>
      <c r="AP127" s="82">
        <v>44280</v>
      </c>
      <c r="AQ127" t="s">
        <v>329</v>
      </c>
      <c r="AR127" s="25">
        <v>0</v>
      </c>
      <c r="AS127" s="25"/>
      <c r="AT127" s="25"/>
      <c r="AU127" s="25"/>
      <c r="AV127" s="25"/>
      <c r="AW127" s="25">
        <v>0</v>
      </c>
    </row>
    <row r="128" spans="39:49" x14ac:dyDescent="0.35">
      <c r="AM128" s="47" t="s">
        <v>270</v>
      </c>
      <c r="AN128" s="47"/>
      <c r="AO128" s="47"/>
      <c r="AP128" s="47"/>
      <c r="AQ128" s="47"/>
      <c r="AR128" s="48">
        <v>0</v>
      </c>
      <c r="AS128" s="48"/>
      <c r="AT128" s="48"/>
      <c r="AU128" s="48"/>
      <c r="AV128" s="48"/>
      <c r="AW128" s="48">
        <v>0</v>
      </c>
    </row>
    <row r="129" spans="39:49" x14ac:dyDescent="0.35">
      <c r="AM129" t="s">
        <v>287</v>
      </c>
      <c r="AN129">
        <v>2021</v>
      </c>
      <c r="AO129">
        <v>2</v>
      </c>
      <c r="AP129" s="82">
        <v>44253</v>
      </c>
      <c r="AQ129" t="s">
        <v>285</v>
      </c>
      <c r="AR129" s="25">
        <v>0</v>
      </c>
      <c r="AS129" s="25"/>
      <c r="AT129" s="25"/>
      <c r="AU129" s="25"/>
      <c r="AV129" s="25"/>
      <c r="AW129" s="25">
        <v>0</v>
      </c>
    </row>
    <row r="130" spans="39:49" x14ac:dyDescent="0.35">
      <c r="AO130">
        <v>4</v>
      </c>
      <c r="AP130" s="82">
        <v>44294</v>
      </c>
      <c r="AQ130" t="s">
        <v>333</v>
      </c>
      <c r="AR130" s="25">
        <v>0</v>
      </c>
      <c r="AS130" s="25"/>
      <c r="AT130" s="25"/>
      <c r="AU130" s="25"/>
      <c r="AV130" s="25"/>
      <c r="AW130" s="25">
        <v>0</v>
      </c>
    </row>
    <row r="131" spans="39:49" x14ac:dyDescent="0.35">
      <c r="AM131" s="47" t="s">
        <v>288</v>
      </c>
      <c r="AN131" s="47"/>
      <c r="AO131" s="47"/>
      <c r="AP131" s="47"/>
      <c r="AQ131" s="47"/>
      <c r="AR131" s="48">
        <v>0</v>
      </c>
      <c r="AS131" s="48"/>
      <c r="AT131" s="48"/>
      <c r="AU131" s="48"/>
      <c r="AV131" s="48"/>
      <c r="AW131" s="48">
        <v>0</v>
      </c>
    </row>
    <row r="132" spans="39:49" x14ac:dyDescent="0.35">
      <c r="AM132" t="s">
        <v>296</v>
      </c>
      <c r="AN132">
        <v>2021</v>
      </c>
      <c r="AO132">
        <v>3</v>
      </c>
      <c r="AP132" s="82">
        <v>44265</v>
      </c>
      <c r="AQ132" t="s">
        <v>323</v>
      </c>
      <c r="AR132" s="25">
        <v>0</v>
      </c>
      <c r="AS132" s="25"/>
      <c r="AT132" s="25"/>
      <c r="AU132" s="25"/>
      <c r="AV132" s="25"/>
      <c r="AW132" s="25">
        <v>0</v>
      </c>
    </row>
    <row r="133" spans="39:49" x14ac:dyDescent="0.35">
      <c r="AM133" s="47" t="s">
        <v>298</v>
      </c>
      <c r="AN133" s="47"/>
      <c r="AO133" s="47"/>
      <c r="AP133" s="47"/>
      <c r="AQ133" s="47"/>
      <c r="AR133" s="48">
        <v>0</v>
      </c>
      <c r="AS133" s="48"/>
      <c r="AT133" s="48"/>
      <c r="AU133" s="48"/>
      <c r="AV133" s="48"/>
      <c r="AW133" s="48">
        <v>0</v>
      </c>
    </row>
    <row r="134" spans="39:49" x14ac:dyDescent="0.35">
      <c r="AM134" t="s">
        <v>135</v>
      </c>
      <c r="AR134" s="25">
        <v>0</v>
      </c>
      <c r="AS134" s="25">
        <v>7971</v>
      </c>
      <c r="AT134" s="25">
        <v>18546.599999999999</v>
      </c>
      <c r="AU134" s="25">
        <v>10075</v>
      </c>
      <c r="AV134" s="25">
        <v>84841.4</v>
      </c>
      <c r="AW134" s="25">
        <v>121434.00000000001</v>
      </c>
    </row>
  </sheetData>
  <pageMargins left="0.39370078740157483" right="0.39370078740157483" top="0.39370078740157483" bottom="0.39370078740157483" header="0.31496062992125984" footer="0.31496062992125984"/>
  <pageSetup scale="40" orientation="portrait" r:id="rId4"/>
  <headerFooter>
    <oddFooter>&amp;R&amp;F&amp;A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CEF85-928F-4928-8630-1B326B03E41C}">
  <sheetPr>
    <tabColor rgb="FFFF0000"/>
  </sheetPr>
  <dimension ref="A1:T312"/>
  <sheetViews>
    <sheetView tabSelected="1" topLeftCell="A171" zoomScale="75" zoomScaleNormal="75" workbookViewId="0">
      <selection activeCell="N178" sqref="N178:N184"/>
    </sheetView>
  </sheetViews>
  <sheetFormatPr defaultRowHeight="15.5" x14ac:dyDescent="0.35"/>
  <cols>
    <col min="1" max="1" width="11.7265625" style="5" customWidth="1"/>
    <col min="2" max="3" width="6.7265625" style="20" customWidth="1"/>
    <col min="4" max="4" width="19.08984375" style="5" customWidth="1"/>
    <col min="5" max="5" width="11.36328125" style="5" customWidth="1"/>
    <col min="6" max="6" width="18.7265625" style="6" customWidth="1"/>
    <col min="7" max="7" width="28.26953125" style="6" customWidth="1"/>
    <col min="8" max="8" width="4.36328125" style="5" customWidth="1"/>
    <col min="9" max="9" width="8.90625" style="5" customWidth="1"/>
    <col min="10" max="10" width="5.453125" style="5" customWidth="1"/>
    <col min="11" max="11" width="11.6328125" style="5" bestFit="1" customWidth="1"/>
    <col min="12" max="12" width="6.81640625" style="5" customWidth="1"/>
    <col min="13" max="13" width="6.36328125" style="5" customWidth="1"/>
    <col min="14" max="14" width="12.81640625" style="7" customWidth="1"/>
    <col min="15" max="15" width="13.1796875" style="7" customWidth="1"/>
    <col min="16" max="16" width="13.26953125" style="7" bestFit="1" customWidth="1"/>
    <col min="17" max="17" width="12.54296875" style="1" customWidth="1"/>
    <col min="18" max="18" width="8.81640625" style="5" customWidth="1"/>
    <col min="19" max="19" width="35.90625" style="1" customWidth="1"/>
    <col min="20" max="20" width="8.7265625" style="1"/>
    <col min="21" max="21" width="13" style="1" customWidth="1"/>
    <col min="22" max="16384" width="8.7265625" style="1"/>
  </cols>
  <sheetData>
    <row r="1" spans="1:20" ht="31" x14ac:dyDescent="0.35">
      <c r="A1" s="3" t="s">
        <v>3</v>
      </c>
      <c r="B1" s="19" t="s">
        <v>167</v>
      </c>
      <c r="C1" s="19" t="s">
        <v>231</v>
      </c>
      <c r="D1" s="3" t="s">
        <v>2</v>
      </c>
      <c r="E1" s="3" t="s">
        <v>0</v>
      </c>
      <c r="F1" s="3" t="s">
        <v>1</v>
      </c>
      <c r="G1" s="3" t="s">
        <v>8</v>
      </c>
      <c r="H1" s="3" t="s">
        <v>71</v>
      </c>
      <c r="I1" s="3" t="s">
        <v>4</v>
      </c>
      <c r="J1" s="3" t="s">
        <v>91</v>
      </c>
      <c r="K1" s="3" t="s">
        <v>155</v>
      </c>
      <c r="L1" s="3" t="s">
        <v>166</v>
      </c>
      <c r="M1" s="3" t="s">
        <v>211</v>
      </c>
      <c r="N1" s="3" t="s">
        <v>202</v>
      </c>
      <c r="O1" s="3" t="s">
        <v>200</v>
      </c>
      <c r="P1" s="3" t="s">
        <v>201</v>
      </c>
      <c r="Q1" s="3" t="s">
        <v>197</v>
      </c>
      <c r="R1" s="3" t="s">
        <v>86</v>
      </c>
      <c r="S1" s="3" t="s">
        <v>25</v>
      </c>
      <c r="T1" s="3" t="s">
        <v>92</v>
      </c>
    </row>
    <row r="2" spans="1:20" x14ac:dyDescent="0.35">
      <c r="A2" s="4">
        <v>43822</v>
      </c>
      <c r="B2" s="20">
        <f>MONTH(A2)</f>
        <v>12</v>
      </c>
      <c r="C2" s="20">
        <f>YEAR(A2)</f>
        <v>2019</v>
      </c>
      <c r="D2" s="5" t="s">
        <v>319</v>
      </c>
      <c r="E2" s="5" t="s">
        <v>6</v>
      </c>
      <c r="F2" s="6" t="s">
        <v>7</v>
      </c>
      <c r="G2" s="6" t="s">
        <v>9</v>
      </c>
      <c r="H2" s="5">
        <v>1</v>
      </c>
      <c r="I2" s="5" t="s">
        <v>5</v>
      </c>
      <c r="J2" s="5">
        <v>0</v>
      </c>
      <c r="K2" s="4">
        <f>A2+J2</f>
        <v>43822</v>
      </c>
      <c r="L2" s="20">
        <f>MONTH(K2)</f>
        <v>12</v>
      </c>
      <c r="M2" s="20">
        <f>YEAR(K2)</f>
        <v>2019</v>
      </c>
      <c r="N2" s="7">
        <v>1530</v>
      </c>
      <c r="O2" s="7">
        <f>SUM(-N2)</f>
        <v>-1530</v>
      </c>
      <c r="P2" s="7">
        <f>SUM(N2+O2)</f>
        <v>0</v>
      </c>
      <c r="Q2" s="8">
        <f>N2</f>
        <v>1530</v>
      </c>
      <c r="R2" s="57" t="s">
        <v>87</v>
      </c>
      <c r="S2" s="1" t="s">
        <v>79</v>
      </c>
    </row>
    <row r="3" spans="1:20" x14ac:dyDescent="0.35">
      <c r="A3" s="4">
        <v>43822</v>
      </c>
      <c r="B3" s="20">
        <f t="shared" ref="B3:B66" si="0">MONTH(A3)</f>
        <v>12</v>
      </c>
      <c r="C3" s="20">
        <f t="shared" ref="C3:C66" si="1">YEAR(A3)</f>
        <v>2019</v>
      </c>
      <c r="D3" s="5" t="s">
        <v>319</v>
      </c>
      <c r="E3" s="5" t="s">
        <v>6</v>
      </c>
      <c r="F3" s="6" t="s">
        <v>7</v>
      </c>
      <c r="G3" s="2" t="s">
        <v>65</v>
      </c>
      <c r="H3" s="5">
        <v>6</v>
      </c>
      <c r="I3" s="5" t="s">
        <v>5</v>
      </c>
      <c r="J3" s="5">
        <v>0</v>
      </c>
      <c r="K3" s="4">
        <f t="shared" ref="K3:K66" si="2">A3+J3</f>
        <v>43822</v>
      </c>
      <c r="L3" s="20">
        <f t="shared" ref="L3:L66" si="3">MONTH(K3)</f>
        <v>12</v>
      </c>
      <c r="M3" s="20">
        <f t="shared" ref="M3:M66" si="4">YEAR(K3)</f>
        <v>2019</v>
      </c>
      <c r="N3" s="7">
        <v>1443</v>
      </c>
      <c r="O3" s="7">
        <f>SUM(-N3)</f>
        <v>-1443</v>
      </c>
      <c r="P3" s="7">
        <f t="shared" ref="P3:P66" si="5">SUM(N3+O3)</f>
        <v>0</v>
      </c>
      <c r="Q3" s="8">
        <f t="shared" ref="Q3:Q34" si="6">SUM(Q2+N3)</f>
        <v>2973</v>
      </c>
      <c r="R3" s="57" t="s">
        <v>87</v>
      </c>
      <c r="S3" s="1" t="s">
        <v>79</v>
      </c>
    </row>
    <row r="4" spans="1:20" x14ac:dyDescent="0.35">
      <c r="A4" s="4">
        <v>43984</v>
      </c>
      <c r="B4" s="20">
        <f t="shared" si="0"/>
        <v>6</v>
      </c>
      <c r="C4" s="20">
        <f t="shared" si="1"/>
        <v>2020</v>
      </c>
      <c r="D4" s="5" t="s">
        <v>10</v>
      </c>
      <c r="E4" s="5" t="s">
        <v>6</v>
      </c>
      <c r="F4" s="6" t="s">
        <v>7</v>
      </c>
      <c r="G4" s="13" t="s">
        <v>39</v>
      </c>
      <c r="H4" s="5">
        <v>2</v>
      </c>
      <c r="I4" s="5" t="s">
        <v>5</v>
      </c>
      <c r="J4" s="5">
        <v>0</v>
      </c>
      <c r="K4" s="4">
        <f t="shared" si="2"/>
        <v>43984</v>
      </c>
      <c r="L4" s="20">
        <f t="shared" si="3"/>
        <v>6</v>
      </c>
      <c r="M4" s="20">
        <f t="shared" si="4"/>
        <v>2020</v>
      </c>
      <c r="N4" s="7">
        <v>480</v>
      </c>
      <c r="O4" s="7">
        <f t="shared" ref="O4:O67" si="7">SUM(-N4)</f>
        <v>-480</v>
      </c>
      <c r="P4" s="7">
        <f t="shared" si="5"/>
        <v>0</v>
      </c>
      <c r="Q4" s="8">
        <f t="shared" si="6"/>
        <v>3453</v>
      </c>
      <c r="R4" s="57" t="s">
        <v>87</v>
      </c>
      <c r="S4" s="1" t="s">
        <v>80</v>
      </c>
    </row>
    <row r="5" spans="1:20" x14ac:dyDescent="0.35">
      <c r="A5" s="4">
        <v>43993</v>
      </c>
      <c r="B5" s="20">
        <f t="shared" si="0"/>
        <v>6</v>
      </c>
      <c r="C5" s="20">
        <f t="shared" si="1"/>
        <v>2020</v>
      </c>
      <c r="D5" s="5" t="s">
        <v>11</v>
      </c>
      <c r="E5" s="5" t="s">
        <v>13</v>
      </c>
      <c r="F5" s="6" t="s">
        <v>14</v>
      </c>
      <c r="G5" s="6" t="s">
        <v>16</v>
      </c>
      <c r="H5" s="5">
        <v>1</v>
      </c>
      <c r="I5" s="5" t="s">
        <v>5</v>
      </c>
      <c r="J5" s="5">
        <v>0</v>
      </c>
      <c r="K5" s="4">
        <f t="shared" si="2"/>
        <v>43993</v>
      </c>
      <c r="L5" s="20">
        <f t="shared" si="3"/>
        <v>6</v>
      </c>
      <c r="M5" s="20">
        <f t="shared" si="4"/>
        <v>2020</v>
      </c>
      <c r="N5" s="7">
        <v>1395</v>
      </c>
      <c r="O5" s="7">
        <f t="shared" si="7"/>
        <v>-1395</v>
      </c>
      <c r="P5" s="7">
        <f t="shared" si="5"/>
        <v>0</v>
      </c>
      <c r="Q5" s="8">
        <f t="shared" si="6"/>
        <v>4848</v>
      </c>
      <c r="R5" s="57" t="s">
        <v>88</v>
      </c>
      <c r="S5" s="1" t="s">
        <v>85</v>
      </c>
    </row>
    <row r="6" spans="1:20" x14ac:dyDescent="0.35">
      <c r="A6" s="4">
        <v>43993</v>
      </c>
      <c r="B6" s="20">
        <f t="shared" si="0"/>
        <v>6</v>
      </c>
      <c r="C6" s="20">
        <f t="shared" si="1"/>
        <v>2020</v>
      </c>
      <c r="D6" s="5" t="s">
        <v>11</v>
      </c>
      <c r="E6" s="5" t="s">
        <v>13</v>
      </c>
      <c r="F6" s="6" t="s">
        <v>14</v>
      </c>
      <c r="G6" s="6" t="s">
        <v>15</v>
      </c>
      <c r="H6" s="5">
        <v>1</v>
      </c>
      <c r="I6" s="5" t="s">
        <v>5</v>
      </c>
      <c r="J6" s="5">
        <v>0</v>
      </c>
      <c r="K6" s="4">
        <f t="shared" si="2"/>
        <v>43993</v>
      </c>
      <c r="L6" s="20">
        <f t="shared" si="3"/>
        <v>6</v>
      </c>
      <c r="M6" s="20">
        <f t="shared" si="4"/>
        <v>2020</v>
      </c>
      <c r="N6" s="7">
        <v>672</v>
      </c>
      <c r="O6" s="7">
        <f t="shared" si="7"/>
        <v>-672</v>
      </c>
      <c r="P6" s="7">
        <f t="shared" si="5"/>
        <v>0</v>
      </c>
      <c r="Q6" s="8">
        <f t="shared" si="6"/>
        <v>5520</v>
      </c>
      <c r="R6" s="57" t="s">
        <v>88</v>
      </c>
      <c r="S6" s="1" t="s">
        <v>85</v>
      </c>
    </row>
    <row r="7" spans="1:20" x14ac:dyDescent="0.35">
      <c r="A7" s="4">
        <v>43999</v>
      </c>
      <c r="B7" s="20">
        <f t="shared" si="0"/>
        <v>6</v>
      </c>
      <c r="C7" s="20">
        <f t="shared" si="1"/>
        <v>2020</v>
      </c>
      <c r="D7" s="5" t="s">
        <v>12</v>
      </c>
      <c r="E7" s="5" t="s">
        <v>6</v>
      </c>
      <c r="F7" s="6" t="s">
        <v>7</v>
      </c>
      <c r="G7" s="6" t="s">
        <v>9</v>
      </c>
      <c r="H7" s="5">
        <v>1</v>
      </c>
      <c r="I7" s="5" t="s">
        <v>5</v>
      </c>
      <c r="J7" s="5">
        <v>0</v>
      </c>
      <c r="K7" s="4">
        <f t="shared" si="2"/>
        <v>43999</v>
      </c>
      <c r="L7" s="20">
        <f t="shared" si="3"/>
        <v>6</v>
      </c>
      <c r="M7" s="20">
        <f t="shared" si="4"/>
        <v>2020</v>
      </c>
      <c r="N7" s="7">
        <v>1530</v>
      </c>
      <c r="O7" s="7">
        <f t="shared" si="7"/>
        <v>-1530</v>
      </c>
      <c r="P7" s="7">
        <f t="shared" si="5"/>
        <v>0</v>
      </c>
      <c r="Q7" s="8">
        <f t="shared" si="6"/>
        <v>7050</v>
      </c>
      <c r="R7" s="57" t="s">
        <v>87</v>
      </c>
      <c r="S7" s="9" t="s">
        <v>80</v>
      </c>
    </row>
    <row r="8" spans="1:20" x14ac:dyDescent="0.35">
      <c r="A8" s="4">
        <v>43999</v>
      </c>
      <c r="B8" s="20">
        <f t="shared" si="0"/>
        <v>6</v>
      </c>
      <c r="C8" s="20">
        <f t="shared" si="1"/>
        <v>2020</v>
      </c>
      <c r="D8" s="5" t="s">
        <v>12</v>
      </c>
      <c r="E8" s="5" t="s">
        <v>6</v>
      </c>
      <c r="F8" s="6" t="s">
        <v>7</v>
      </c>
      <c r="G8" s="2" t="s">
        <v>65</v>
      </c>
      <c r="H8" s="5">
        <v>3</v>
      </c>
      <c r="I8" s="5" t="s">
        <v>5</v>
      </c>
      <c r="J8" s="5">
        <v>0</v>
      </c>
      <c r="K8" s="4">
        <f t="shared" si="2"/>
        <v>43999</v>
      </c>
      <c r="L8" s="20">
        <f t="shared" si="3"/>
        <v>6</v>
      </c>
      <c r="M8" s="20">
        <f t="shared" si="4"/>
        <v>2020</v>
      </c>
      <c r="N8" s="7">
        <v>720</v>
      </c>
      <c r="O8" s="7">
        <f t="shared" si="7"/>
        <v>-720</v>
      </c>
      <c r="P8" s="7">
        <f t="shared" si="5"/>
        <v>0</v>
      </c>
      <c r="Q8" s="8">
        <f t="shared" si="6"/>
        <v>7770</v>
      </c>
      <c r="R8" s="57" t="s">
        <v>87</v>
      </c>
      <c r="S8" s="9" t="s">
        <v>80</v>
      </c>
    </row>
    <row r="9" spans="1:20" x14ac:dyDescent="0.35">
      <c r="A9" s="4">
        <v>43999</v>
      </c>
      <c r="B9" s="20">
        <f t="shared" si="0"/>
        <v>6</v>
      </c>
      <c r="C9" s="20">
        <f t="shared" si="1"/>
        <v>2020</v>
      </c>
      <c r="D9" s="5" t="s">
        <v>12</v>
      </c>
      <c r="E9" s="5" t="s">
        <v>6</v>
      </c>
      <c r="F9" s="6" t="s">
        <v>7</v>
      </c>
      <c r="G9" s="6" t="s">
        <v>17</v>
      </c>
      <c r="H9" s="5">
        <v>2</v>
      </c>
      <c r="I9" s="5" t="s">
        <v>5</v>
      </c>
      <c r="J9" s="5">
        <v>0</v>
      </c>
      <c r="K9" s="4">
        <f t="shared" si="2"/>
        <v>43999</v>
      </c>
      <c r="L9" s="20">
        <f t="shared" si="3"/>
        <v>6</v>
      </c>
      <c r="M9" s="20">
        <f t="shared" si="4"/>
        <v>2020</v>
      </c>
      <c r="N9" s="7">
        <v>185</v>
      </c>
      <c r="O9" s="7">
        <f t="shared" si="7"/>
        <v>-185</v>
      </c>
      <c r="P9" s="7">
        <f t="shared" si="5"/>
        <v>0</v>
      </c>
      <c r="Q9" s="8">
        <f t="shared" si="6"/>
        <v>7955</v>
      </c>
      <c r="R9" s="57" t="s">
        <v>87</v>
      </c>
      <c r="S9" s="9" t="s">
        <v>80</v>
      </c>
    </row>
    <row r="10" spans="1:20" x14ac:dyDescent="0.35">
      <c r="A10" s="4">
        <v>44004</v>
      </c>
      <c r="B10" s="20">
        <f t="shared" si="0"/>
        <v>6</v>
      </c>
      <c r="C10" s="20">
        <f t="shared" si="1"/>
        <v>2020</v>
      </c>
      <c r="D10" s="5" t="s">
        <v>18</v>
      </c>
      <c r="E10" s="5" t="s">
        <v>19</v>
      </c>
      <c r="F10" s="6" t="s">
        <v>20</v>
      </c>
      <c r="G10" s="6" t="s">
        <v>9</v>
      </c>
      <c r="H10" s="5">
        <v>1</v>
      </c>
      <c r="I10" s="5" t="s">
        <v>72</v>
      </c>
      <c r="J10" s="5">
        <v>45</v>
      </c>
      <c r="K10" s="4">
        <f t="shared" si="2"/>
        <v>44049</v>
      </c>
      <c r="L10" s="20">
        <f t="shared" si="3"/>
        <v>8</v>
      </c>
      <c r="M10" s="20">
        <f t="shared" si="4"/>
        <v>2020</v>
      </c>
      <c r="N10" s="7">
        <v>1642.5</v>
      </c>
      <c r="O10" s="7">
        <f t="shared" si="7"/>
        <v>-1642.5</v>
      </c>
      <c r="P10" s="7">
        <f t="shared" si="5"/>
        <v>0</v>
      </c>
      <c r="Q10" s="8">
        <f t="shared" si="6"/>
        <v>9597.5</v>
      </c>
      <c r="R10" s="57" t="s">
        <v>89</v>
      </c>
      <c r="S10" s="18" t="s">
        <v>196</v>
      </c>
    </row>
    <row r="11" spans="1:20" x14ac:dyDescent="0.35">
      <c r="A11" s="4">
        <v>44004</v>
      </c>
      <c r="B11" s="20">
        <f t="shared" si="0"/>
        <v>6</v>
      </c>
      <c r="C11" s="20">
        <f t="shared" si="1"/>
        <v>2020</v>
      </c>
      <c r="D11" s="5" t="s">
        <v>18</v>
      </c>
      <c r="E11" s="5" t="s">
        <v>19</v>
      </c>
      <c r="F11" s="6" t="s">
        <v>20</v>
      </c>
      <c r="G11" s="6" t="s">
        <v>17</v>
      </c>
      <c r="H11" s="5">
        <v>2</v>
      </c>
      <c r="I11" s="5" t="s">
        <v>72</v>
      </c>
      <c r="J11" s="5">
        <v>45</v>
      </c>
      <c r="K11" s="4">
        <f t="shared" si="2"/>
        <v>44049</v>
      </c>
      <c r="L11" s="20">
        <f t="shared" si="3"/>
        <v>8</v>
      </c>
      <c r="M11" s="20">
        <f t="shared" si="4"/>
        <v>2020</v>
      </c>
      <c r="N11" s="7">
        <v>185</v>
      </c>
      <c r="O11" s="7">
        <f t="shared" si="7"/>
        <v>-185</v>
      </c>
      <c r="P11" s="7">
        <f t="shared" si="5"/>
        <v>0</v>
      </c>
      <c r="Q11" s="8">
        <f t="shared" si="6"/>
        <v>9782.5</v>
      </c>
      <c r="R11" s="57" t="s">
        <v>89</v>
      </c>
      <c r="S11" s="18" t="s">
        <v>196</v>
      </c>
    </row>
    <row r="12" spans="1:20" x14ac:dyDescent="0.35">
      <c r="A12" s="4">
        <v>44013</v>
      </c>
      <c r="B12" s="20">
        <f t="shared" si="0"/>
        <v>7</v>
      </c>
      <c r="C12" s="20">
        <f t="shared" si="1"/>
        <v>2020</v>
      </c>
      <c r="D12" s="5" t="s">
        <v>21</v>
      </c>
      <c r="E12" s="5" t="s">
        <v>22</v>
      </c>
      <c r="F12" s="6" t="s">
        <v>23</v>
      </c>
      <c r="G12" s="6" t="s">
        <v>24</v>
      </c>
      <c r="H12" s="5">
        <v>9</v>
      </c>
      <c r="I12" s="5" t="s">
        <v>50</v>
      </c>
      <c r="J12" s="5" t="s">
        <v>154</v>
      </c>
      <c r="K12" s="4">
        <f t="shared" si="2"/>
        <v>44133</v>
      </c>
      <c r="L12" s="20">
        <f t="shared" si="3"/>
        <v>10</v>
      </c>
      <c r="M12" s="20">
        <f t="shared" si="4"/>
        <v>2020</v>
      </c>
      <c r="N12" s="7">
        <v>1836</v>
      </c>
      <c r="O12" s="7">
        <f t="shared" si="7"/>
        <v>-1836</v>
      </c>
      <c r="P12" s="7">
        <f t="shared" si="5"/>
        <v>0</v>
      </c>
      <c r="Q12" s="8">
        <f t="shared" si="6"/>
        <v>11618.5</v>
      </c>
      <c r="R12" s="57" t="s">
        <v>91</v>
      </c>
      <c r="S12" s="28" t="s">
        <v>168</v>
      </c>
    </row>
    <row r="13" spans="1:20" x14ac:dyDescent="0.35">
      <c r="A13" s="4">
        <v>44026</v>
      </c>
      <c r="B13" s="20">
        <f t="shared" si="0"/>
        <v>7</v>
      </c>
      <c r="C13" s="20">
        <f t="shared" si="1"/>
        <v>2020</v>
      </c>
      <c r="D13" s="5" t="s">
        <v>26</v>
      </c>
      <c r="E13" s="5" t="s">
        <v>19</v>
      </c>
      <c r="F13" s="6" t="s">
        <v>20</v>
      </c>
      <c r="G13" s="6" t="s">
        <v>28</v>
      </c>
      <c r="H13" s="5">
        <v>1</v>
      </c>
      <c r="I13" s="5" t="s">
        <v>72</v>
      </c>
      <c r="J13" s="5">
        <v>45</v>
      </c>
      <c r="K13" s="4">
        <f t="shared" si="2"/>
        <v>44071</v>
      </c>
      <c r="L13" s="20">
        <f t="shared" si="3"/>
        <v>8</v>
      </c>
      <c r="M13" s="20">
        <f t="shared" si="4"/>
        <v>2020</v>
      </c>
      <c r="N13" s="7">
        <v>1200</v>
      </c>
      <c r="O13" s="7">
        <f t="shared" si="7"/>
        <v>-1200</v>
      </c>
      <c r="P13" s="7">
        <f t="shared" si="5"/>
        <v>0</v>
      </c>
      <c r="Q13" s="8">
        <f t="shared" si="6"/>
        <v>12818.5</v>
      </c>
      <c r="R13" s="57" t="s">
        <v>89</v>
      </c>
      <c r="S13" s="18" t="s">
        <v>74</v>
      </c>
    </row>
    <row r="14" spans="1:20" x14ac:dyDescent="0.35">
      <c r="A14" s="4">
        <v>44027</v>
      </c>
      <c r="B14" s="20">
        <f t="shared" si="0"/>
        <v>7</v>
      </c>
      <c r="C14" s="20">
        <f t="shared" si="1"/>
        <v>2020</v>
      </c>
      <c r="D14" s="5" t="s">
        <v>27</v>
      </c>
      <c r="E14" s="5" t="s">
        <v>6</v>
      </c>
      <c r="F14" s="6" t="s">
        <v>7</v>
      </c>
      <c r="G14" s="15" t="s">
        <v>99</v>
      </c>
      <c r="H14" s="5">
        <v>1</v>
      </c>
      <c r="I14" s="5" t="s">
        <v>5</v>
      </c>
      <c r="J14" s="5">
        <v>0</v>
      </c>
      <c r="K14" s="4">
        <f t="shared" si="2"/>
        <v>44027</v>
      </c>
      <c r="L14" s="20">
        <f t="shared" si="3"/>
        <v>7</v>
      </c>
      <c r="M14" s="20">
        <f t="shared" si="4"/>
        <v>2020</v>
      </c>
      <c r="N14" s="7">
        <v>1496</v>
      </c>
      <c r="O14" s="7">
        <f t="shared" si="7"/>
        <v>-1496</v>
      </c>
      <c r="P14" s="7">
        <f t="shared" si="5"/>
        <v>0</v>
      </c>
      <c r="Q14" s="8">
        <f t="shared" si="6"/>
        <v>14314.5</v>
      </c>
      <c r="R14" s="57" t="s">
        <v>87</v>
      </c>
      <c r="S14" s="12" t="s">
        <v>81</v>
      </c>
    </row>
    <row r="15" spans="1:20" x14ac:dyDescent="0.35">
      <c r="A15" s="4">
        <v>44027</v>
      </c>
      <c r="B15" s="20">
        <f t="shared" si="0"/>
        <v>7</v>
      </c>
      <c r="C15" s="20">
        <f t="shared" si="1"/>
        <v>2020</v>
      </c>
      <c r="D15" s="5" t="s">
        <v>27</v>
      </c>
      <c r="E15" s="5" t="s">
        <v>6</v>
      </c>
      <c r="F15" s="6" t="s">
        <v>7</v>
      </c>
      <c r="G15" s="6" t="s">
        <v>17</v>
      </c>
      <c r="H15" s="5">
        <v>4</v>
      </c>
      <c r="I15" s="5" t="s">
        <v>5</v>
      </c>
      <c r="J15" s="5">
        <v>0</v>
      </c>
      <c r="K15" s="4">
        <f t="shared" si="2"/>
        <v>44027</v>
      </c>
      <c r="L15" s="20">
        <f t="shared" si="3"/>
        <v>7</v>
      </c>
      <c r="M15" s="20">
        <f t="shared" si="4"/>
        <v>2020</v>
      </c>
      <c r="N15" s="7">
        <v>370</v>
      </c>
      <c r="O15" s="7">
        <f t="shared" si="7"/>
        <v>-370</v>
      </c>
      <c r="P15" s="7">
        <f t="shared" si="5"/>
        <v>0</v>
      </c>
      <c r="Q15" s="8">
        <f t="shared" si="6"/>
        <v>14684.5</v>
      </c>
      <c r="R15" s="57" t="s">
        <v>87</v>
      </c>
      <c r="S15" s="12" t="s">
        <v>81</v>
      </c>
    </row>
    <row r="16" spans="1:20" x14ac:dyDescent="0.35">
      <c r="A16" s="4">
        <v>44027</v>
      </c>
      <c r="B16" s="20">
        <f t="shared" si="0"/>
        <v>7</v>
      </c>
      <c r="C16" s="20">
        <f t="shared" si="1"/>
        <v>2020</v>
      </c>
      <c r="D16" s="5" t="s">
        <v>27</v>
      </c>
      <c r="E16" s="5" t="s">
        <v>6</v>
      </c>
      <c r="F16" s="6" t="s">
        <v>7</v>
      </c>
      <c r="G16" s="6" t="s">
        <v>206</v>
      </c>
      <c r="H16" s="5">
        <v>1</v>
      </c>
      <c r="I16" s="5" t="s">
        <v>5</v>
      </c>
      <c r="J16" s="5">
        <v>0</v>
      </c>
      <c r="K16" s="4">
        <f t="shared" si="2"/>
        <v>44027</v>
      </c>
      <c r="L16" s="20">
        <f t="shared" si="3"/>
        <v>7</v>
      </c>
      <c r="M16" s="20">
        <f t="shared" si="4"/>
        <v>2020</v>
      </c>
      <c r="N16" s="7">
        <v>232</v>
      </c>
      <c r="O16" s="7">
        <f t="shared" si="7"/>
        <v>-232</v>
      </c>
      <c r="P16" s="7">
        <f t="shared" si="5"/>
        <v>0</v>
      </c>
      <c r="Q16" s="8">
        <f t="shared" si="6"/>
        <v>14916.5</v>
      </c>
      <c r="R16" s="57" t="s">
        <v>87</v>
      </c>
      <c r="S16" s="12" t="s">
        <v>81</v>
      </c>
      <c r="T16" s="1" t="s">
        <v>29</v>
      </c>
    </row>
    <row r="17" spans="1:19" x14ac:dyDescent="0.35">
      <c r="A17" s="4">
        <v>44044</v>
      </c>
      <c r="B17" s="20">
        <f t="shared" si="0"/>
        <v>8</v>
      </c>
      <c r="C17" s="20">
        <f t="shared" si="1"/>
        <v>2020</v>
      </c>
      <c r="D17" s="5" t="s">
        <v>30</v>
      </c>
      <c r="E17" s="5" t="s">
        <v>22</v>
      </c>
      <c r="F17" s="6" t="s">
        <v>23</v>
      </c>
      <c r="G17" s="15" t="s">
        <v>99</v>
      </c>
      <c r="H17" s="5">
        <v>2</v>
      </c>
      <c r="I17" s="5" t="s">
        <v>50</v>
      </c>
      <c r="J17" s="5" t="s">
        <v>154</v>
      </c>
      <c r="K17" s="4">
        <f t="shared" si="2"/>
        <v>44164</v>
      </c>
      <c r="L17" s="20">
        <f t="shared" si="3"/>
        <v>11</v>
      </c>
      <c r="M17" s="20">
        <f t="shared" si="4"/>
        <v>2020</v>
      </c>
      <c r="N17" s="7">
        <v>2508</v>
      </c>
      <c r="O17" s="7">
        <f t="shared" si="7"/>
        <v>-2508</v>
      </c>
      <c r="P17" s="7">
        <f t="shared" si="5"/>
        <v>0</v>
      </c>
      <c r="Q17" s="8">
        <f t="shared" si="6"/>
        <v>17424.5</v>
      </c>
      <c r="R17" s="57" t="s">
        <v>91</v>
      </c>
      <c r="S17" s="27" t="s">
        <v>169</v>
      </c>
    </row>
    <row r="18" spans="1:19" x14ac:dyDescent="0.35">
      <c r="A18" s="4">
        <v>44051</v>
      </c>
      <c r="B18" s="20">
        <f t="shared" si="0"/>
        <v>8</v>
      </c>
      <c r="C18" s="20">
        <f t="shared" si="1"/>
        <v>2020</v>
      </c>
      <c r="D18" s="5" t="s">
        <v>31</v>
      </c>
      <c r="E18" s="5" t="s">
        <v>22</v>
      </c>
      <c r="F18" s="6" t="s">
        <v>23</v>
      </c>
      <c r="G18" s="15" t="s">
        <v>99</v>
      </c>
      <c r="H18" s="5">
        <v>2</v>
      </c>
      <c r="I18" s="5" t="s">
        <v>50</v>
      </c>
      <c r="J18" s="5" t="s">
        <v>154</v>
      </c>
      <c r="K18" s="4">
        <f t="shared" si="2"/>
        <v>44171</v>
      </c>
      <c r="L18" s="20">
        <f t="shared" si="3"/>
        <v>12</v>
      </c>
      <c r="M18" s="20">
        <f t="shared" si="4"/>
        <v>2020</v>
      </c>
      <c r="N18" s="7">
        <v>2508</v>
      </c>
      <c r="O18" s="7">
        <f t="shared" si="7"/>
        <v>-2508</v>
      </c>
      <c r="P18" s="7">
        <f t="shared" si="5"/>
        <v>0</v>
      </c>
      <c r="Q18" s="8">
        <f t="shared" si="6"/>
        <v>19932.5</v>
      </c>
      <c r="R18" s="57" t="s">
        <v>91</v>
      </c>
      <c r="S18" s="27" t="s">
        <v>169</v>
      </c>
    </row>
    <row r="19" spans="1:19" x14ac:dyDescent="0.35">
      <c r="A19" s="4">
        <v>44051</v>
      </c>
      <c r="B19" s="20">
        <f t="shared" si="0"/>
        <v>8</v>
      </c>
      <c r="C19" s="20">
        <f t="shared" si="1"/>
        <v>2020</v>
      </c>
      <c r="D19" s="5" t="s">
        <v>32</v>
      </c>
      <c r="E19" s="5" t="s">
        <v>22</v>
      </c>
      <c r="F19" s="6" t="s">
        <v>23</v>
      </c>
      <c r="G19" s="1" t="s">
        <v>115</v>
      </c>
      <c r="H19" s="5">
        <v>2</v>
      </c>
      <c r="I19" s="5" t="s">
        <v>50</v>
      </c>
      <c r="J19" s="5" t="s">
        <v>154</v>
      </c>
      <c r="K19" s="4">
        <f t="shared" si="2"/>
        <v>44171</v>
      </c>
      <c r="L19" s="20">
        <f t="shared" si="3"/>
        <v>12</v>
      </c>
      <c r="M19" s="20">
        <f t="shared" si="4"/>
        <v>2020</v>
      </c>
      <c r="N19" s="7">
        <v>324</v>
      </c>
      <c r="O19" s="7">
        <f t="shared" si="7"/>
        <v>-324</v>
      </c>
      <c r="P19" s="7">
        <f t="shared" si="5"/>
        <v>0</v>
      </c>
      <c r="Q19" s="8">
        <f t="shared" si="6"/>
        <v>20256.5</v>
      </c>
      <c r="R19" s="57" t="s">
        <v>91</v>
      </c>
      <c r="S19" s="27" t="s">
        <v>169</v>
      </c>
    </row>
    <row r="20" spans="1:19" x14ac:dyDescent="0.35">
      <c r="A20" s="4">
        <v>44053</v>
      </c>
      <c r="B20" s="20">
        <f t="shared" si="0"/>
        <v>8</v>
      </c>
      <c r="C20" s="20">
        <f t="shared" si="1"/>
        <v>2020</v>
      </c>
      <c r="D20" s="5" t="s">
        <v>33</v>
      </c>
      <c r="E20" s="5" t="s">
        <v>34</v>
      </c>
      <c r="F20" s="6" t="s">
        <v>35</v>
      </c>
      <c r="G20" s="15" t="s">
        <v>99</v>
      </c>
      <c r="H20" s="5">
        <v>1</v>
      </c>
      <c r="I20" s="5" t="s">
        <v>5</v>
      </c>
      <c r="J20" s="5">
        <v>0</v>
      </c>
      <c r="K20" s="4">
        <f t="shared" si="2"/>
        <v>44053</v>
      </c>
      <c r="L20" s="20">
        <f t="shared" si="3"/>
        <v>8</v>
      </c>
      <c r="M20" s="20">
        <f t="shared" si="4"/>
        <v>2020</v>
      </c>
      <c r="N20" s="7">
        <v>1496</v>
      </c>
      <c r="O20" s="7">
        <f t="shared" si="7"/>
        <v>-1496</v>
      </c>
      <c r="P20" s="7">
        <f t="shared" si="5"/>
        <v>0</v>
      </c>
      <c r="Q20" s="8">
        <f t="shared" si="6"/>
        <v>21752.5</v>
      </c>
      <c r="R20" s="57" t="s">
        <v>88</v>
      </c>
      <c r="S20" s="12" t="s">
        <v>83</v>
      </c>
    </row>
    <row r="21" spans="1:19" x14ac:dyDescent="0.35">
      <c r="A21" s="4">
        <v>44053</v>
      </c>
      <c r="B21" s="20">
        <f t="shared" si="0"/>
        <v>8</v>
      </c>
      <c r="C21" s="20">
        <f t="shared" si="1"/>
        <v>2020</v>
      </c>
      <c r="D21" s="5" t="s">
        <v>33</v>
      </c>
      <c r="E21" s="5" t="s">
        <v>34</v>
      </c>
      <c r="F21" s="6" t="s">
        <v>35</v>
      </c>
      <c r="G21" s="13" t="s">
        <v>17</v>
      </c>
      <c r="H21" s="5">
        <v>1</v>
      </c>
      <c r="I21" s="5" t="s">
        <v>5</v>
      </c>
      <c r="J21" s="5">
        <v>0</v>
      </c>
      <c r="K21" s="4">
        <f t="shared" si="2"/>
        <v>44053</v>
      </c>
      <c r="L21" s="20">
        <f t="shared" si="3"/>
        <v>8</v>
      </c>
      <c r="M21" s="20">
        <f t="shared" si="4"/>
        <v>2020</v>
      </c>
      <c r="N21" s="7">
        <v>90</v>
      </c>
      <c r="O21" s="7">
        <f t="shared" si="7"/>
        <v>-90</v>
      </c>
      <c r="P21" s="7">
        <f t="shared" si="5"/>
        <v>0</v>
      </c>
      <c r="Q21" s="8">
        <f t="shared" si="6"/>
        <v>21842.5</v>
      </c>
      <c r="R21" s="57" t="s">
        <v>88</v>
      </c>
      <c r="S21" s="12" t="s">
        <v>83</v>
      </c>
    </row>
    <row r="22" spans="1:19" x14ac:dyDescent="0.35">
      <c r="A22" s="4">
        <v>44053</v>
      </c>
      <c r="B22" s="20">
        <f t="shared" si="0"/>
        <v>8</v>
      </c>
      <c r="C22" s="20">
        <f t="shared" si="1"/>
        <v>2020</v>
      </c>
      <c r="D22" s="5" t="s">
        <v>36</v>
      </c>
      <c r="E22" s="5" t="s">
        <v>19</v>
      </c>
      <c r="F22" s="6" t="s">
        <v>20</v>
      </c>
      <c r="G22" s="15" t="s">
        <v>99</v>
      </c>
      <c r="H22" s="5">
        <v>2</v>
      </c>
      <c r="I22" s="5" t="s">
        <v>72</v>
      </c>
      <c r="J22" s="5">
        <v>45</v>
      </c>
      <c r="K22" s="4">
        <f t="shared" si="2"/>
        <v>44098</v>
      </c>
      <c r="L22" s="20">
        <f t="shared" si="3"/>
        <v>9</v>
      </c>
      <c r="M22" s="20">
        <f t="shared" si="4"/>
        <v>2020</v>
      </c>
      <c r="N22" s="7">
        <v>3036</v>
      </c>
      <c r="O22" s="7">
        <f t="shared" si="7"/>
        <v>-3036</v>
      </c>
      <c r="P22" s="7">
        <f t="shared" si="5"/>
        <v>0</v>
      </c>
      <c r="Q22" s="8">
        <f t="shared" si="6"/>
        <v>24878.5</v>
      </c>
      <c r="R22" s="57" t="s">
        <v>89</v>
      </c>
      <c r="S22" s="18" t="s">
        <v>78</v>
      </c>
    </row>
    <row r="23" spans="1:19" x14ac:dyDescent="0.35">
      <c r="A23" s="4">
        <v>44053</v>
      </c>
      <c r="B23" s="20">
        <f t="shared" si="0"/>
        <v>8</v>
      </c>
      <c r="C23" s="20">
        <f t="shared" si="1"/>
        <v>2020</v>
      </c>
      <c r="D23" s="5" t="s">
        <v>36</v>
      </c>
      <c r="E23" s="5" t="s">
        <v>19</v>
      </c>
      <c r="F23" s="6" t="s">
        <v>20</v>
      </c>
      <c r="G23" s="13" t="s">
        <v>17</v>
      </c>
      <c r="H23" s="5">
        <v>4</v>
      </c>
      <c r="I23" s="5" t="s">
        <v>72</v>
      </c>
      <c r="J23" s="5">
        <v>45</v>
      </c>
      <c r="K23" s="4">
        <f t="shared" si="2"/>
        <v>44098</v>
      </c>
      <c r="L23" s="20">
        <f t="shared" si="3"/>
        <v>9</v>
      </c>
      <c r="M23" s="20">
        <f t="shared" si="4"/>
        <v>2020</v>
      </c>
      <c r="N23" s="7">
        <v>370</v>
      </c>
      <c r="O23" s="7">
        <f t="shared" si="7"/>
        <v>-370</v>
      </c>
      <c r="P23" s="7">
        <f t="shared" si="5"/>
        <v>0</v>
      </c>
      <c r="Q23" s="8">
        <f t="shared" si="6"/>
        <v>25248.5</v>
      </c>
      <c r="R23" s="57" t="s">
        <v>90</v>
      </c>
      <c r="S23" s="18" t="s">
        <v>78</v>
      </c>
    </row>
    <row r="24" spans="1:19" x14ac:dyDescent="0.35">
      <c r="A24" s="4">
        <v>44055</v>
      </c>
      <c r="B24" s="20">
        <f t="shared" si="0"/>
        <v>8</v>
      </c>
      <c r="C24" s="20">
        <f t="shared" si="1"/>
        <v>2020</v>
      </c>
      <c r="D24" s="5" t="s">
        <v>37</v>
      </c>
      <c r="E24" s="5" t="s">
        <v>6</v>
      </c>
      <c r="F24" s="6" t="s">
        <v>7</v>
      </c>
      <c r="G24" s="15" t="s">
        <v>99</v>
      </c>
      <c r="H24" s="5">
        <v>1</v>
      </c>
      <c r="I24" s="5" t="s">
        <v>5</v>
      </c>
      <c r="J24" s="5">
        <v>0</v>
      </c>
      <c r="K24" s="4">
        <f t="shared" si="2"/>
        <v>44055</v>
      </c>
      <c r="L24" s="20">
        <f t="shared" si="3"/>
        <v>8</v>
      </c>
      <c r="M24" s="20">
        <f t="shared" si="4"/>
        <v>2020</v>
      </c>
      <c r="N24" s="7">
        <v>1496</v>
      </c>
      <c r="O24" s="7">
        <f t="shared" si="7"/>
        <v>-1496</v>
      </c>
      <c r="P24" s="7">
        <f t="shared" si="5"/>
        <v>0</v>
      </c>
      <c r="Q24" s="8">
        <f t="shared" si="6"/>
        <v>26744.5</v>
      </c>
      <c r="R24" s="57" t="s">
        <v>87</v>
      </c>
      <c r="S24" s="1" t="s">
        <v>82</v>
      </c>
    </row>
    <row r="25" spans="1:19" x14ac:dyDescent="0.35">
      <c r="A25" s="4">
        <v>44055</v>
      </c>
      <c r="B25" s="20">
        <f t="shared" si="0"/>
        <v>8</v>
      </c>
      <c r="C25" s="20">
        <f t="shared" si="1"/>
        <v>2020</v>
      </c>
      <c r="D25" s="5" t="s">
        <v>37</v>
      </c>
      <c r="E25" s="5" t="s">
        <v>6</v>
      </c>
      <c r="F25" s="6" t="s">
        <v>7</v>
      </c>
      <c r="G25" s="2" t="s">
        <v>65</v>
      </c>
      <c r="H25" s="5">
        <v>4</v>
      </c>
      <c r="I25" s="5" t="s">
        <v>5</v>
      </c>
      <c r="J25" s="5">
        <v>0</v>
      </c>
      <c r="K25" s="4">
        <f t="shared" si="2"/>
        <v>44055</v>
      </c>
      <c r="L25" s="20">
        <f t="shared" si="3"/>
        <v>8</v>
      </c>
      <c r="M25" s="20">
        <f t="shared" si="4"/>
        <v>2020</v>
      </c>
      <c r="N25" s="7">
        <v>962</v>
      </c>
      <c r="O25" s="7">
        <f t="shared" si="7"/>
        <v>-962</v>
      </c>
      <c r="P25" s="7">
        <f t="shared" si="5"/>
        <v>0</v>
      </c>
      <c r="Q25" s="8">
        <f t="shared" si="6"/>
        <v>27706.5</v>
      </c>
      <c r="R25" s="57" t="s">
        <v>87</v>
      </c>
      <c r="S25" s="1" t="s">
        <v>82</v>
      </c>
    </row>
    <row r="26" spans="1:19" x14ac:dyDescent="0.35">
      <c r="A26" s="4">
        <v>44055</v>
      </c>
      <c r="B26" s="20">
        <f t="shared" si="0"/>
        <v>8</v>
      </c>
      <c r="C26" s="20">
        <f t="shared" si="1"/>
        <v>2020</v>
      </c>
      <c r="D26" s="5" t="s">
        <v>37</v>
      </c>
      <c r="E26" s="5" t="s">
        <v>6</v>
      </c>
      <c r="F26" s="6" t="s">
        <v>7</v>
      </c>
      <c r="G26" s="6" t="s">
        <v>206</v>
      </c>
      <c r="H26" s="5">
        <v>2</v>
      </c>
      <c r="I26" s="5" t="s">
        <v>5</v>
      </c>
      <c r="J26" s="5">
        <v>0</v>
      </c>
      <c r="K26" s="4">
        <f t="shared" si="2"/>
        <v>44055</v>
      </c>
      <c r="L26" s="20">
        <f t="shared" si="3"/>
        <v>8</v>
      </c>
      <c r="M26" s="20">
        <f t="shared" si="4"/>
        <v>2020</v>
      </c>
      <c r="N26" s="7">
        <v>464</v>
      </c>
      <c r="O26" s="7">
        <f t="shared" si="7"/>
        <v>-464</v>
      </c>
      <c r="P26" s="7">
        <f t="shared" si="5"/>
        <v>0</v>
      </c>
      <c r="Q26" s="8">
        <f t="shared" si="6"/>
        <v>28170.5</v>
      </c>
      <c r="R26" s="57" t="s">
        <v>87</v>
      </c>
      <c r="S26" s="1" t="s">
        <v>82</v>
      </c>
    </row>
    <row r="27" spans="1:19" x14ac:dyDescent="0.35">
      <c r="A27" s="4">
        <v>44056</v>
      </c>
      <c r="B27" s="20">
        <f t="shared" si="0"/>
        <v>8</v>
      </c>
      <c r="C27" s="20">
        <f t="shared" si="1"/>
        <v>2020</v>
      </c>
      <c r="D27" s="5" t="s">
        <v>38</v>
      </c>
      <c r="E27" s="5" t="s">
        <v>6</v>
      </c>
      <c r="F27" s="6" t="s">
        <v>7</v>
      </c>
      <c r="G27" s="13" t="s">
        <v>39</v>
      </c>
      <c r="H27" s="5">
        <v>4</v>
      </c>
      <c r="I27" s="5" t="s">
        <v>5</v>
      </c>
      <c r="J27" s="5">
        <v>0</v>
      </c>
      <c r="K27" s="4">
        <f t="shared" si="2"/>
        <v>44056</v>
      </c>
      <c r="L27" s="20">
        <f t="shared" si="3"/>
        <v>8</v>
      </c>
      <c r="M27" s="20">
        <f t="shared" si="4"/>
        <v>2020</v>
      </c>
      <c r="N27" s="7">
        <v>960</v>
      </c>
      <c r="O27" s="7">
        <f t="shared" si="7"/>
        <v>-960</v>
      </c>
      <c r="P27" s="7">
        <f t="shared" si="5"/>
        <v>0</v>
      </c>
      <c r="Q27" s="8">
        <f t="shared" si="6"/>
        <v>29130.5</v>
      </c>
      <c r="R27" s="57" t="s">
        <v>87</v>
      </c>
      <c r="S27" s="1" t="s">
        <v>82</v>
      </c>
    </row>
    <row r="28" spans="1:19" x14ac:dyDescent="0.35">
      <c r="A28" s="4">
        <v>44062</v>
      </c>
      <c r="B28" s="20">
        <f t="shared" si="0"/>
        <v>8</v>
      </c>
      <c r="C28" s="20">
        <f t="shared" si="1"/>
        <v>2020</v>
      </c>
      <c r="D28" s="5" t="s">
        <v>40</v>
      </c>
      <c r="E28" s="5" t="s">
        <v>19</v>
      </c>
      <c r="F28" s="6" t="s">
        <v>20</v>
      </c>
      <c r="G28" s="2" t="s">
        <v>100</v>
      </c>
      <c r="H28" s="5">
        <v>1</v>
      </c>
      <c r="I28" s="5" t="s">
        <v>72</v>
      </c>
      <c r="J28" s="5">
        <v>45</v>
      </c>
      <c r="K28" s="4">
        <f t="shared" si="2"/>
        <v>44107</v>
      </c>
      <c r="L28" s="20">
        <f t="shared" si="3"/>
        <v>10</v>
      </c>
      <c r="M28" s="20">
        <f t="shared" si="4"/>
        <v>2020</v>
      </c>
      <c r="N28" s="7">
        <v>367.2</v>
      </c>
      <c r="O28" s="7">
        <f t="shared" si="7"/>
        <v>-367.2</v>
      </c>
      <c r="P28" s="7">
        <f t="shared" si="5"/>
        <v>0</v>
      </c>
      <c r="Q28" s="8">
        <f t="shared" si="6"/>
        <v>29497.7</v>
      </c>
      <c r="R28" s="57" t="s">
        <v>89</v>
      </c>
      <c r="S28" s="18" t="s">
        <v>93</v>
      </c>
    </row>
    <row r="29" spans="1:19" x14ac:dyDescent="0.35">
      <c r="A29" s="4">
        <v>44062</v>
      </c>
      <c r="B29" s="20">
        <f t="shared" si="0"/>
        <v>8</v>
      </c>
      <c r="C29" s="20">
        <f t="shared" si="1"/>
        <v>2020</v>
      </c>
      <c r="D29" s="5" t="s">
        <v>41</v>
      </c>
      <c r="E29" s="5" t="s">
        <v>42</v>
      </c>
      <c r="F29" s="6" t="s">
        <v>43</v>
      </c>
      <c r="G29" s="15" t="s">
        <v>99</v>
      </c>
      <c r="H29" s="5">
        <v>1</v>
      </c>
      <c r="I29" s="5" t="s">
        <v>5</v>
      </c>
      <c r="J29" s="5">
        <v>0</v>
      </c>
      <c r="K29" s="4">
        <f t="shared" si="2"/>
        <v>44062</v>
      </c>
      <c r="L29" s="20">
        <f t="shared" si="3"/>
        <v>8</v>
      </c>
      <c r="M29" s="20">
        <f t="shared" si="4"/>
        <v>2020</v>
      </c>
      <c r="N29" s="7">
        <v>1496</v>
      </c>
      <c r="O29" s="7">
        <f t="shared" si="7"/>
        <v>-1496</v>
      </c>
      <c r="P29" s="7">
        <f t="shared" si="5"/>
        <v>0</v>
      </c>
      <c r="Q29" s="8">
        <f t="shared" si="6"/>
        <v>30993.7</v>
      </c>
      <c r="R29" s="57" t="s">
        <v>88</v>
      </c>
      <c r="S29" s="1" t="s">
        <v>84</v>
      </c>
    </row>
    <row r="30" spans="1:19" x14ac:dyDescent="0.35">
      <c r="A30" s="4">
        <v>44062</v>
      </c>
      <c r="B30" s="20">
        <f t="shared" si="0"/>
        <v>8</v>
      </c>
      <c r="C30" s="20">
        <f t="shared" si="1"/>
        <v>2020</v>
      </c>
      <c r="D30" s="5" t="s">
        <v>41</v>
      </c>
      <c r="E30" s="5" t="s">
        <v>42</v>
      </c>
      <c r="F30" s="6" t="s">
        <v>43</v>
      </c>
      <c r="G30" s="13" t="s">
        <v>24</v>
      </c>
      <c r="H30" s="5">
        <v>1</v>
      </c>
      <c r="I30" s="5" t="s">
        <v>5</v>
      </c>
      <c r="J30" s="5">
        <v>0</v>
      </c>
      <c r="K30" s="4">
        <f t="shared" si="2"/>
        <v>44062</v>
      </c>
      <c r="L30" s="20">
        <f t="shared" si="3"/>
        <v>8</v>
      </c>
      <c r="M30" s="20">
        <f t="shared" si="4"/>
        <v>2020</v>
      </c>
      <c r="N30" s="7">
        <v>210</v>
      </c>
      <c r="O30" s="7">
        <f t="shared" si="7"/>
        <v>-210</v>
      </c>
      <c r="P30" s="7">
        <f t="shared" si="5"/>
        <v>0</v>
      </c>
      <c r="Q30" s="8">
        <f t="shared" si="6"/>
        <v>31203.7</v>
      </c>
      <c r="R30" s="57" t="s">
        <v>88</v>
      </c>
      <c r="S30" s="9" t="s">
        <v>84</v>
      </c>
    </row>
    <row r="31" spans="1:19" x14ac:dyDescent="0.35">
      <c r="A31" s="4">
        <v>44065</v>
      </c>
      <c r="B31" s="20">
        <f t="shared" si="0"/>
        <v>8</v>
      </c>
      <c r="C31" s="20">
        <f t="shared" si="1"/>
        <v>2020</v>
      </c>
      <c r="D31" s="5" t="s">
        <v>49</v>
      </c>
      <c r="E31" s="5" t="s">
        <v>48</v>
      </c>
      <c r="F31" s="1" t="s">
        <v>47</v>
      </c>
      <c r="G31" s="2" t="s">
        <v>100</v>
      </c>
      <c r="H31" s="17">
        <v>4</v>
      </c>
      <c r="I31" s="5" t="s">
        <v>51</v>
      </c>
      <c r="J31" s="5">
        <v>60</v>
      </c>
      <c r="K31" s="4">
        <f t="shared" si="2"/>
        <v>44125</v>
      </c>
      <c r="L31" s="20">
        <f t="shared" si="3"/>
        <v>10</v>
      </c>
      <c r="M31" s="20">
        <f t="shared" si="4"/>
        <v>2020</v>
      </c>
      <c r="N31" s="7">
        <v>1296</v>
      </c>
      <c r="O31" s="7">
        <f t="shared" si="7"/>
        <v>-1296</v>
      </c>
      <c r="P31" s="7">
        <f t="shared" si="5"/>
        <v>0</v>
      </c>
      <c r="Q31" s="8">
        <f t="shared" si="6"/>
        <v>32499.7</v>
      </c>
      <c r="R31" s="57" t="s">
        <v>91</v>
      </c>
      <c r="S31" s="22" t="s">
        <v>112</v>
      </c>
    </row>
    <row r="32" spans="1:19" x14ac:dyDescent="0.35">
      <c r="A32" s="4">
        <v>44065</v>
      </c>
      <c r="B32" s="20">
        <f t="shared" si="0"/>
        <v>8</v>
      </c>
      <c r="C32" s="20">
        <f t="shared" si="1"/>
        <v>2020</v>
      </c>
      <c r="D32" s="5" t="s">
        <v>49</v>
      </c>
      <c r="E32" s="5" t="s">
        <v>48</v>
      </c>
      <c r="F32" s="1" t="s">
        <v>47</v>
      </c>
      <c r="G32" s="1" t="s">
        <v>44</v>
      </c>
      <c r="H32" s="17">
        <v>4</v>
      </c>
      <c r="I32" s="5" t="s">
        <v>51</v>
      </c>
      <c r="J32" s="5">
        <v>60</v>
      </c>
      <c r="K32" s="4">
        <f t="shared" si="2"/>
        <v>44125</v>
      </c>
      <c r="L32" s="20">
        <f t="shared" si="3"/>
        <v>10</v>
      </c>
      <c r="M32" s="20">
        <f t="shared" si="4"/>
        <v>2020</v>
      </c>
      <c r="N32" s="7">
        <v>840</v>
      </c>
      <c r="O32" s="7">
        <f t="shared" si="7"/>
        <v>-840</v>
      </c>
      <c r="P32" s="7">
        <f t="shared" si="5"/>
        <v>0</v>
      </c>
      <c r="Q32" s="8">
        <f t="shared" si="6"/>
        <v>33339.699999999997</v>
      </c>
      <c r="R32" s="57" t="s">
        <v>91</v>
      </c>
      <c r="S32" s="22" t="s">
        <v>112</v>
      </c>
    </row>
    <row r="33" spans="1:19" x14ac:dyDescent="0.35">
      <c r="A33" s="4">
        <v>44065</v>
      </c>
      <c r="B33" s="20">
        <f t="shared" si="0"/>
        <v>8</v>
      </c>
      <c r="C33" s="20">
        <f t="shared" si="1"/>
        <v>2020</v>
      </c>
      <c r="D33" s="5" t="s">
        <v>49</v>
      </c>
      <c r="E33" s="5" t="s">
        <v>48</v>
      </c>
      <c r="F33" s="1" t="s">
        <v>47</v>
      </c>
      <c r="G33" s="2" t="s">
        <v>45</v>
      </c>
      <c r="H33" s="17">
        <v>2</v>
      </c>
      <c r="I33" s="5" t="s">
        <v>51</v>
      </c>
      <c r="J33" s="5">
        <v>60</v>
      </c>
      <c r="K33" s="4">
        <f t="shared" si="2"/>
        <v>44125</v>
      </c>
      <c r="L33" s="20">
        <f t="shared" si="3"/>
        <v>10</v>
      </c>
      <c r="M33" s="20">
        <f t="shared" si="4"/>
        <v>2020</v>
      </c>
      <c r="N33" s="7">
        <v>460</v>
      </c>
      <c r="O33" s="7">
        <f t="shared" si="7"/>
        <v>-460</v>
      </c>
      <c r="P33" s="7">
        <f t="shared" si="5"/>
        <v>0</v>
      </c>
      <c r="Q33" s="8">
        <f t="shared" si="6"/>
        <v>33799.699999999997</v>
      </c>
      <c r="R33" s="57" t="s">
        <v>91</v>
      </c>
      <c r="S33" s="22" t="s">
        <v>112</v>
      </c>
    </row>
    <row r="34" spans="1:19" x14ac:dyDescent="0.35">
      <c r="A34" s="4">
        <v>44065</v>
      </c>
      <c r="B34" s="20">
        <f t="shared" si="0"/>
        <v>8</v>
      </c>
      <c r="C34" s="20">
        <f t="shared" si="1"/>
        <v>2020</v>
      </c>
      <c r="D34" s="5" t="s">
        <v>49</v>
      </c>
      <c r="E34" s="5" t="s">
        <v>48</v>
      </c>
      <c r="F34" s="1" t="s">
        <v>47</v>
      </c>
      <c r="G34" s="1" t="s">
        <v>46</v>
      </c>
      <c r="H34" s="17">
        <v>4</v>
      </c>
      <c r="I34" s="5" t="s">
        <v>51</v>
      </c>
      <c r="J34" s="5">
        <v>60</v>
      </c>
      <c r="K34" s="4">
        <f t="shared" si="2"/>
        <v>44125</v>
      </c>
      <c r="L34" s="20">
        <f t="shared" si="3"/>
        <v>10</v>
      </c>
      <c r="M34" s="20">
        <f t="shared" si="4"/>
        <v>2020</v>
      </c>
      <c r="N34" s="7">
        <v>360</v>
      </c>
      <c r="O34" s="7">
        <f t="shared" si="7"/>
        <v>-360</v>
      </c>
      <c r="P34" s="7">
        <f t="shared" si="5"/>
        <v>0</v>
      </c>
      <c r="Q34" s="8">
        <f t="shared" si="6"/>
        <v>34159.699999999997</v>
      </c>
      <c r="R34" s="57" t="s">
        <v>91</v>
      </c>
      <c r="S34" s="22" t="s">
        <v>112</v>
      </c>
    </row>
    <row r="35" spans="1:19" x14ac:dyDescent="0.35">
      <c r="A35" s="4">
        <v>44065</v>
      </c>
      <c r="B35" s="20">
        <f t="shared" si="0"/>
        <v>8</v>
      </c>
      <c r="C35" s="20">
        <f t="shared" si="1"/>
        <v>2020</v>
      </c>
      <c r="D35" s="5" t="s">
        <v>52</v>
      </c>
      <c r="E35" s="5" t="s">
        <v>53</v>
      </c>
      <c r="F35" s="1" t="s">
        <v>54</v>
      </c>
      <c r="G35" s="15" t="s">
        <v>99</v>
      </c>
      <c r="H35" s="5">
        <v>1</v>
      </c>
      <c r="I35" s="5" t="s">
        <v>5</v>
      </c>
      <c r="J35" s="5">
        <v>0</v>
      </c>
      <c r="K35" s="4">
        <f t="shared" si="2"/>
        <v>44065</v>
      </c>
      <c r="L35" s="20">
        <f t="shared" si="3"/>
        <v>8</v>
      </c>
      <c r="M35" s="20">
        <f t="shared" si="4"/>
        <v>2020</v>
      </c>
      <c r="N35" s="7">
        <v>1452</v>
      </c>
      <c r="O35" s="7">
        <f t="shared" si="7"/>
        <v>-1452</v>
      </c>
      <c r="P35" s="7">
        <f t="shared" si="5"/>
        <v>0</v>
      </c>
      <c r="Q35" s="8">
        <f t="shared" ref="Q35:Q66" si="8">SUM(Q34+N35)</f>
        <v>35611.699999999997</v>
      </c>
      <c r="R35" s="57" t="s">
        <v>87</v>
      </c>
      <c r="S35" s="1" t="s">
        <v>76</v>
      </c>
    </row>
    <row r="36" spans="1:19" x14ac:dyDescent="0.35">
      <c r="A36" s="4">
        <v>44067</v>
      </c>
      <c r="B36" s="20">
        <f t="shared" si="0"/>
        <v>8</v>
      </c>
      <c r="C36" s="20">
        <f t="shared" si="1"/>
        <v>2020</v>
      </c>
      <c r="D36" s="5" t="s">
        <v>55</v>
      </c>
      <c r="E36" s="5" t="s">
        <v>19</v>
      </c>
      <c r="F36" s="6" t="s">
        <v>20</v>
      </c>
      <c r="G36" s="15" t="s">
        <v>99</v>
      </c>
      <c r="H36" s="17">
        <v>1</v>
      </c>
      <c r="I36" s="5" t="s">
        <v>72</v>
      </c>
      <c r="J36" s="5">
        <v>45</v>
      </c>
      <c r="K36" s="4">
        <f t="shared" si="2"/>
        <v>44112</v>
      </c>
      <c r="L36" s="20">
        <f t="shared" si="3"/>
        <v>10</v>
      </c>
      <c r="M36" s="20">
        <f t="shared" si="4"/>
        <v>2020</v>
      </c>
      <c r="N36" s="16">
        <v>1518</v>
      </c>
      <c r="O36" s="7">
        <f t="shared" si="7"/>
        <v>-1518</v>
      </c>
      <c r="P36" s="7">
        <f t="shared" si="5"/>
        <v>0</v>
      </c>
      <c r="Q36" s="8">
        <f t="shared" si="8"/>
        <v>37129.699999999997</v>
      </c>
      <c r="R36" s="57" t="s">
        <v>89</v>
      </c>
      <c r="S36" s="18" t="s">
        <v>94</v>
      </c>
    </row>
    <row r="37" spans="1:19" x14ac:dyDescent="0.35">
      <c r="A37" s="4">
        <v>44067</v>
      </c>
      <c r="B37" s="20">
        <f t="shared" si="0"/>
        <v>8</v>
      </c>
      <c r="C37" s="20">
        <f t="shared" si="1"/>
        <v>2020</v>
      </c>
      <c r="D37" s="5" t="s">
        <v>55</v>
      </c>
      <c r="E37" s="5" t="s">
        <v>19</v>
      </c>
      <c r="F37" s="6" t="s">
        <v>20</v>
      </c>
      <c r="G37" s="14" t="s">
        <v>56</v>
      </c>
      <c r="H37" s="17">
        <v>4</v>
      </c>
      <c r="I37" s="5" t="s">
        <v>72</v>
      </c>
      <c r="J37" s="5">
        <v>45</v>
      </c>
      <c r="K37" s="4">
        <f t="shared" si="2"/>
        <v>44112</v>
      </c>
      <c r="L37" s="20">
        <f t="shared" si="3"/>
        <v>10</v>
      </c>
      <c r="M37" s="20">
        <f t="shared" si="4"/>
        <v>2020</v>
      </c>
      <c r="N37" s="7">
        <v>200</v>
      </c>
      <c r="O37" s="7">
        <f t="shared" si="7"/>
        <v>-200</v>
      </c>
      <c r="P37" s="7">
        <f t="shared" si="5"/>
        <v>0</v>
      </c>
      <c r="Q37" s="8">
        <f t="shared" si="8"/>
        <v>37329.699999999997</v>
      </c>
      <c r="R37" s="57" t="s">
        <v>89</v>
      </c>
      <c r="S37" s="18" t="s">
        <v>75</v>
      </c>
    </row>
    <row r="38" spans="1:19" x14ac:dyDescent="0.35">
      <c r="A38" s="4">
        <v>44067</v>
      </c>
      <c r="B38" s="20">
        <f t="shared" si="0"/>
        <v>8</v>
      </c>
      <c r="C38" s="20">
        <f t="shared" si="1"/>
        <v>2020</v>
      </c>
      <c r="D38" s="5" t="s">
        <v>55</v>
      </c>
      <c r="E38" s="5" t="s">
        <v>19</v>
      </c>
      <c r="F38" s="6" t="s">
        <v>20</v>
      </c>
      <c r="G38" s="14" t="s">
        <v>46</v>
      </c>
      <c r="H38" s="17">
        <v>2</v>
      </c>
      <c r="I38" s="5" t="s">
        <v>72</v>
      </c>
      <c r="J38" s="5">
        <v>45</v>
      </c>
      <c r="K38" s="4">
        <f t="shared" si="2"/>
        <v>44112</v>
      </c>
      <c r="L38" s="20">
        <f t="shared" si="3"/>
        <v>10</v>
      </c>
      <c r="M38" s="20">
        <f t="shared" si="4"/>
        <v>2020</v>
      </c>
      <c r="N38" s="7">
        <v>185</v>
      </c>
      <c r="O38" s="7">
        <f t="shared" si="7"/>
        <v>-185</v>
      </c>
      <c r="P38" s="7">
        <f t="shared" si="5"/>
        <v>0</v>
      </c>
      <c r="Q38" s="8">
        <f t="shared" si="8"/>
        <v>37514.699999999997</v>
      </c>
      <c r="R38" s="57" t="s">
        <v>89</v>
      </c>
      <c r="S38" s="18" t="s">
        <v>75</v>
      </c>
    </row>
    <row r="39" spans="1:19" x14ac:dyDescent="0.35">
      <c r="A39" s="4">
        <v>44068</v>
      </c>
      <c r="B39" s="20">
        <f t="shared" si="0"/>
        <v>8</v>
      </c>
      <c r="C39" s="20">
        <f t="shared" si="1"/>
        <v>2020</v>
      </c>
      <c r="D39" s="5" t="s">
        <v>57</v>
      </c>
      <c r="E39" s="5" t="s">
        <v>61</v>
      </c>
      <c r="F39" s="1" t="s">
        <v>60</v>
      </c>
      <c r="G39" s="15" t="s">
        <v>99</v>
      </c>
      <c r="H39" s="5">
        <v>1</v>
      </c>
      <c r="I39" s="5" t="s">
        <v>51</v>
      </c>
      <c r="J39" s="5">
        <v>60</v>
      </c>
      <c r="K39" s="4">
        <f t="shared" si="2"/>
        <v>44128</v>
      </c>
      <c r="L39" s="20">
        <f t="shared" si="3"/>
        <v>10</v>
      </c>
      <c r="M39" s="20">
        <f t="shared" si="4"/>
        <v>2020</v>
      </c>
      <c r="N39" s="7">
        <v>1276</v>
      </c>
      <c r="O39" s="7">
        <f t="shared" si="7"/>
        <v>-1276</v>
      </c>
      <c r="P39" s="7">
        <f t="shared" si="5"/>
        <v>0</v>
      </c>
      <c r="Q39" s="8">
        <f t="shared" si="8"/>
        <v>38790.699999999997</v>
      </c>
      <c r="R39" s="57" t="s">
        <v>91</v>
      </c>
      <c r="S39" s="22" t="s">
        <v>191</v>
      </c>
    </row>
    <row r="40" spans="1:19" x14ac:dyDescent="0.35">
      <c r="A40" s="4">
        <v>44068</v>
      </c>
      <c r="B40" s="20">
        <f t="shared" si="0"/>
        <v>8</v>
      </c>
      <c r="C40" s="20">
        <f t="shared" si="1"/>
        <v>2020</v>
      </c>
      <c r="D40" s="5" t="s">
        <v>57</v>
      </c>
      <c r="E40" s="5" t="s">
        <v>61</v>
      </c>
      <c r="F40" s="1" t="s">
        <v>60</v>
      </c>
      <c r="G40" s="2" t="s">
        <v>59</v>
      </c>
      <c r="H40" s="5">
        <v>1</v>
      </c>
      <c r="I40" s="5" t="s">
        <v>51</v>
      </c>
      <c r="J40" s="5">
        <v>60</v>
      </c>
      <c r="K40" s="4">
        <f t="shared" si="2"/>
        <v>44128</v>
      </c>
      <c r="L40" s="20">
        <f t="shared" si="3"/>
        <v>10</v>
      </c>
      <c r="M40" s="20">
        <f t="shared" si="4"/>
        <v>2020</v>
      </c>
      <c r="N40" s="7">
        <v>1276</v>
      </c>
      <c r="O40" s="7">
        <f t="shared" si="7"/>
        <v>-1276</v>
      </c>
      <c r="P40" s="7">
        <f t="shared" si="5"/>
        <v>0</v>
      </c>
      <c r="Q40" s="8">
        <f t="shared" si="8"/>
        <v>40066.699999999997</v>
      </c>
      <c r="R40" s="57" t="s">
        <v>91</v>
      </c>
      <c r="S40" s="22" t="s">
        <v>191</v>
      </c>
    </row>
    <row r="41" spans="1:19" x14ac:dyDescent="0.35">
      <c r="A41" s="4">
        <v>44068</v>
      </c>
      <c r="B41" s="20">
        <f t="shared" si="0"/>
        <v>8</v>
      </c>
      <c r="C41" s="20">
        <f t="shared" si="1"/>
        <v>2020</v>
      </c>
      <c r="D41" s="5" t="s">
        <v>58</v>
      </c>
      <c r="E41" s="5" t="s">
        <v>6</v>
      </c>
      <c r="F41" s="6" t="s">
        <v>7</v>
      </c>
      <c r="G41" s="15" t="s">
        <v>99</v>
      </c>
      <c r="H41" s="5">
        <v>1</v>
      </c>
      <c r="I41" s="5" t="s">
        <v>5</v>
      </c>
      <c r="J41" s="5">
        <v>0</v>
      </c>
      <c r="K41" s="4">
        <f t="shared" si="2"/>
        <v>44068</v>
      </c>
      <c r="L41" s="20">
        <f t="shared" si="3"/>
        <v>8</v>
      </c>
      <c r="M41" s="20">
        <f t="shared" si="4"/>
        <v>2020</v>
      </c>
      <c r="N41" s="7">
        <v>1496</v>
      </c>
      <c r="O41" s="7">
        <f t="shared" si="7"/>
        <v>-1496</v>
      </c>
      <c r="P41" s="7">
        <f t="shared" si="5"/>
        <v>0</v>
      </c>
      <c r="Q41" s="8">
        <f t="shared" si="8"/>
        <v>41562.699999999997</v>
      </c>
      <c r="R41" s="57" t="s">
        <v>87</v>
      </c>
      <c r="S41" s="1" t="s">
        <v>98</v>
      </c>
    </row>
    <row r="42" spans="1:19" x14ac:dyDescent="0.35">
      <c r="A42" s="4">
        <v>44070</v>
      </c>
      <c r="B42" s="20">
        <f t="shared" si="0"/>
        <v>8</v>
      </c>
      <c r="C42" s="20">
        <f t="shared" si="1"/>
        <v>2020</v>
      </c>
      <c r="D42" s="5" t="s">
        <v>62</v>
      </c>
      <c r="E42" s="5" t="s">
        <v>63</v>
      </c>
      <c r="F42" s="6" t="s">
        <v>64</v>
      </c>
      <c r="G42" s="15" t="s">
        <v>99</v>
      </c>
      <c r="H42" s="17">
        <v>4</v>
      </c>
      <c r="I42" s="5" t="s">
        <v>50</v>
      </c>
      <c r="J42" s="5" t="s">
        <v>154</v>
      </c>
      <c r="K42" s="4">
        <f t="shared" si="2"/>
        <v>44190</v>
      </c>
      <c r="L42" s="20">
        <f t="shared" si="3"/>
        <v>12</v>
      </c>
      <c r="M42" s="20">
        <f t="shared" si="4"/>
        <v>2020</v>
      </c>
      <c r="N42" s="7">
        <v>5280</v>
      </c>
      <c r="O42" s="7">
        <v>-5280</v>
      </c>
      <c r="P42" s="7">
        <f t="shared" si="5"/>
        <v>0</v>
      </c>
      <c r="Q42" s="8">
        <f t="shared" si="8"/>
        <v>46842.7</v>
      </c>
      <c r="R42" s="57" t="s">
        <v>91</v>
      </c>
      <c r="S42" s="18" t="s">
        <v>217</v>
      </c>
    </row>
    <row r="43" spans="1:19" x14ac:dyDescent="0.35">
      <c r="A43" s="4">
        <v>44070</v>
      </c>
      <c r="B43" s="20">
        <f t="shared" si="0"/>
        <v>8</v>
      </c>
      <c r="C43" s="20">
        <f t="shared" si="1"/>
        <v>2020</v>
      </c>
      <c r="D43" s="5" t="s">
        <v>62</v>
      </c>
      <c r="E43" s="5" t="s">
        <v>63</v>
      </c>
      <c r="F43" s="6" t="s">
        <v>64</v>
      </c>
      <c r="G43" s="2" t="s">
        <v>65</v>
      </c>
      <c r="H43" s="5">
        <v>2</v>
      </c>
      <c r="I43" s="5" t="s">
        <v>50</v>
      </c>
      <c r="J43" s="5" t="s">
        <v>154</v>
      </c>
      <c r="K43" s="4">
        <f t="shared" si="2"/>
        <v>44190</v>
      </c>
      <c r="L43" s="20">
        <f t="shared" si="3"/>
        <v>12</v>
      </c>
      <c r="M43" s="20">
        <f t="shared" si="4"/>
        <v>2020</v>
      </c>
      <c r="N43" s="7">
        <v>444</v>
      </c>
      <c r="O43" s="7">
        <v>-444</v>
      </c>
      <c r="P43" s="7">
        <f t="shared" si="5"/>
        <v>0</v>
      </c>
      <c r="Q43" s="8">
        <f t="shared" si="8"/>
        <v>47286.7</v>
      </c>
      <c r="R43" s="57" t="s">
        <v>91</v>
      </c>
      <c r="S43" s="18" t="s">
        <v>217</v>
      </c>
    </row>
    <row r="44" spans="1:19" x14ac:dyDescent="0.35">
      <c r="A44" s="4">
        <v>44070</v>
      </c>
      <c r="B44" s="20">
        <f t="shared" si="0"/>
        <v>8</v>
      </c>
      <c r="C44" s="20">
        <f t="shared" si="1"/>
        <v>2020</v>
      </c>
      <c r="D44" s="5" t="s">
        <v>62</v>
      </c>
      <c r="E44" s="5" t="s">
        <v>63</v>
      </c>
      <c r="F44" s="6" t="s">
        <v>64</v>
      </c>
      <c r="G44" s="2" t="s">
        <v>66</v>
      </c>
      <c r="H44" s="5">
        <v>5</v>
      </c>
      <c r="I44" s="5" t="s">
        <v>50</v>
      </c>
      <c r="J44" s="5" t="s">
        <v>154</v>
      </c>
      <c r="K44" s="4">
        <f t="shared" si="2"/>
        <v>44190</v>
      </c>
      <c r="L44" s="20">
        <f t="shared" si="3"/>
        <v>12</v>
      </c>
      <c r="M44" s="20">
        <f t="shared" si="4"/>
        <v>2020</v>
      </c>
      <c r="N44" s="7">
        <v>275</v>
      </c>
      <c r="O44" s="7">
        <v>-275</v>
      </c>
      <c r="P44" s="7">
        <f t="shared" si="5"/>
        <v>0</v>
      </c>
      <c r="Q44" s="8">
        <f t="shared" si="8"/>
        <v>47561.7</v>
      </c>
      <c r="R44" s="57" t="s">
        <v>91</v>
      </c>
      <c r="S44" s="18" t="s">
        <v>217</v>
      </c>
    </row>
    <row r="45" spans="1:19" x14ac:dyDescent="0.35">
      <c r="A45" s="4">
        <v>44070</v>
      </c>
      <c r="B45" s="20">
        <f t="shared" si="0"/>
        <v>8</v>
      </c>
      <c r="C45" s="20">
        <f t="shared" si="1"/>
        <v>2020</v>
      </c>
      <c r="D45" s="5" t="s">
        <v>62</v>
      </c>
      <c r="E45" s="5" t="s">
        <v>63</v>
      </c>
      <c r="F45" s="6" t="s">
        <v>64</v>
      </c>
      <c r="G45" s="1" t="s">
        <v>46</v>
      </c>
      <c r="H45" s="5">
        <v>4</v>
      </c>
      <c r="I45" s="5" t="s">
        <v>50</v>
      </c>
      <c r="J45" s="5" t="s">
        <v>154</v>
      </c>
      <c r="K45" s="4">
        <f t="shared" si="2"/>
        <v>44190</v>
      </c>
      <c r="L45" s="20">
        <f t="shared" si="3"/>
        <v>12</v>
      </c>
      <c r="M45" s="20">
        <f t="shared" si="4"/>
        <v>2020</v>
      </c>
      <c r="N45" s="7">
        <v>360</v>
      </c>
      <c r="O45" s="7">
        <v>-360</v>
      </c>
      <c r="P45" s="7">
        <f t="shared" si="5"/>
        <v>0</v>
      </c>
      <c r="Q45" s="8">
        <f t="shared" si="8"/>
        <v>47921.7</v>
      </c>
      <c r="R45" s="57" t="s">
        <v>91</v>
      </c>
      <c r="S45" s="18" t="s">
        <v>217</v>
      </c>
    </row>
    <row r="46" spans="1:19" x14ac:dyDescent="0.35">
      <c r="A46" s="4">
        <v>44070</v>
      </c>
      <c r="B46" s="20">
        <f t="shared" si="0"/>
        <v>8</v>
      </c>
      <c r="C46" s="20">
        <f t="shared" si="1"/>
        <v>2020</v>
      </c>
      <c r="D46" s="5" t="s">
        <v>62</v>
      </c>
      <c r="E46" s="5" t="s">
        <v>63</v>
      </c>
      <c r="F46" s="6" t="s">
        <v>64</v>
      </c>
      <c r="G46" s="1" t="s">
        <v>67</v>
      </c>
      <c r="H46" s="5">
        <v>1</v>
      </c>
      <c r="I46" s="5" t="s">
        <v>50</v>
      </c>
      <c r="J46" s="5" t="s">
        <v>154</v>
      </c>
      <c r="K46" s="4">
        <f t="shared" si="2"/>
        <v>44190</v>
      </c>
      <c r="L46" s="20">
        <f t="shared" si="3"/>
        <v>12</v>
      </c>
      <c r="M46" s="20">
        <f t="shared" si="4"/>
        <v>2020</v>
      </c>
      <c r="N46" s="7">
        <v>375</v>
      </c>
      <c r="O46" s="7">
        <v>-375</v>
      </c>
      <c r="P46" s="7">
        <f t="shared" si="5"/>
        <v>0</v>
      </c>
      <c r="Q46" s="8">
        <f t="shared" si="8"/>
        <v>48296.7</v>
      </c>
      <c r="R46" s="57" t="s">
        <v>91</v>
      </c>
      <c r="S46" s="18" t="s">
        <v>217</v>
      </c>
    </row>
    <row r="47" spans="1:19" x14ac:dyDescent="0.35">
      <c r="A47" s="4">
        <v>44075</v>
      </c>
      <c r="B47" s="20">
        <f t="shared" si="0"/>
        <v>9</v>
      </c>
      <c r="C47" s="20">
        <f t="shared" si="1"/>
        <v>2020</v>
      </c>
      <c r="D47" s="5" t="s">
        <v>68</v>
      </c>
      <c r="E47" s="5" t="s">
        <v>53</v>
      </c>
      <c r="F47" s="6" t="s">
        <v>54</v>
      </c>
      <c r="G47" s="6" t="s">
        <v>69</v>
      </c>
      <c r="H47" s="5">
        <v>2</v>
      </c>
      <c r="I47" s="5" t="s">
        <v>5</v>
      </c>
      <c r="J47" s="5">
        <v>0</v>
      </c>
      <c r="K47" s="4">
        <f t="shared" si="2"/>
        <v>44075</v>
      </c>
      <c r="L47" s="20">
        <f t="shared" si="3"/>
        <v>9</v>
      </c>
      <c r="M47" s="20">
        <f t="shared" si="4"/>
        <v>2020</v>
      </c>
      <c r="N47" s="7">
        <v>2948</v>
      </c>
      <c r="O47" s="7">
        <f t="shared" si="7"/>
        <v>-2948</v>
      </c>
      <c r="P47" s="7">
        <f t="shared" si="5"/>
        <v>0</v>
      </c>
      <c r="Q47" s="8">
        <f t="shared" si="8"/>
        <v>51244.7</v>
      </c>
      <c r="R47" s="57" t="s">
        <v>87</v>
      </c>
      <c r="S47" s="1" t="s">
        <v>97</v>
      </c>
    </row>
    <row r="48" spans="1:19" x14ac:dyDescent="0.35">
      <c r="A48" s="4">
        <v>44075</v>
      </c>
      <c r="B48" s="20">
        <f t="shared" si="0"/>
        <v>9</v>
      </c>
      <c r="C48" s="20">
        <f t="shared" si="1"/>
        <v>2020</v>
      </c>
      <c r="D48" s="5" t="s">
        <v>68</v>
      </c>
      <c r="E48" s="5" t="s">
        <v>53</v>
      </c>
      <c r="F48" s="6" t="s">
        <v>54</v>
      </c>
      <c r="G48" s="6" t="s">
        <v>44</v>
      </c>
      <c r="H48" s="5">
        <v>4</v>
      </c>
      <c r="I48" s="5" t="s">
        <v>5</v>
      </c>
      <c r="J48" s="5">
        <v>0</v>
      </c>
      <c r="K48" s="4">
        <f t="shared" si="2"/>
        <v>44075</v>
      </c>
      <c r="L48" s="20">
        <f t="shared" si="3"/>
        <v>9</v>
      </c>
      <c r="M48" s="20">
        <f t="shared" si="4"/>
        <v>2020</v>
      </c>
      <c r="N48" s="7">
        <v>840</v>
      </c>
      <c r="O48" s="7">
        <f t="shared" si="7"/>
        <v>-840</v>
      </c>
      <c r="P48" s="7">
        <f t="shared" si="5"/>
        <v>0</v>
      </c>
      <c r="Q48" s="8">
        <f t="shared" si="8"/>
        <v>52084.7</v>
      </c>
      <c r="R48" s="57" t="s">
        <v>87</v>
      </c>
      <c r="S48" s="1" t="s">
        <v>97</v>
      </c>
    </row>
    <row r="49" spans="1:20" x14ac:dyDescent="0.35">
      <c r="A49" s="4">
        <v>44075</v>
      </c>
      <c r="B49" s="20">
        <f t="shared" si="0"/>
        <v>9</v>
      </c>
      <c r="C49" s="20">
        <f t="shared" si="1"/>
        <v>2020</v>
      </c>
      <c r="D49" s="5" t="s">
        <v>68</v>
      </c>
      <c r="E49" s="5" t="s">
        <v>53</v>
      </c>
      <c r="F49" s="6" t="s">
        <v>54</v>
      </c>
      <c r="G49" s="6" t="s">
        <v>46</v>
      </c>
      <c r="H49" s="5">
        <v>2</v>
      </c>
      <c r="I49" s="5" t="s">
        <v>5</v>
      </c>
      <c r="J49" s="5">
        <v>0</v>
      </c>
      <c r="K49" s="4">
        <f t="shared" si="2"/>
        <v>44075</v>
      </c>
      <c r="L49" s="20">
        <f t="shared" si="3"/>
        <v>9</v>
      </c>
      <c r="M49" s="20">
        <f t="shared" si="4"/>
        <v>2020</v>
      </c>
      <c r="N49" s="7">
        <v>180</v>
      </c>
      <c r="O49" s="7">
        <f t="shared" si="7"/>
        <v>-180</v>
      </c>
      <c r="P49" s="7">
        <f t="shared" si="5"/>
        <v>0</v>
      </c>
      <c r="Q49" s="8">
        <f t="shared" si="8"/>
        <v>52264.7</v>
      </c>
      <c r="R49" s="57" t="s">
        <v>87</v>
      </c>
      <c r="S49" s="1" t="s">
        <v>97</v>
      </c>
    </row>
    <row r="50" spans="1:20" x14ac:dyDescent="0.35">
      <c r="A50" s="4">
        <v>44076</v>
      </c>
      <c r="B50" s="20">
        <f t="shared" si="0"/>
        <v>9</v>
      </c>
      <c r="C50" s="20">
        <f t="shared" si="1"/>
        <v>2020</v>
      </c>
      <c r="D50" s="5" t="s">
        <v>70</v>
      </c>
      <c r="E50" s="5" t="s">
        <v>6</v>
      </c>
      <c r="F50" s="6" t="s">
        <v>7</v>
      </c>
      <c r="G50" s="6" t="s">
        <v>28</v>
      </c>
      <c r="H50" s="5">
        <v>1</v>
      </c>
      <c r="I50" s="5" t="s">
        <v>5</v>
      </c>
      <c r="J50" s="5">
        <v>0</v>
      </c>
      <c r="K50" s="4">
        <f t="shared" si="2"/>
        <v>44076</v>
      </c>
      <c r="L50" s="20">
        <f t="shared" si="3"/>
        <v>9</v>
      </c>
      <c r="M50" s="20">
        <f t="shared" si="4"/>
        <v>2020</v>
      </c>
      <c r="N50" s="7">
        <v>1250</v>
      </c>
      <c r="O50" s="7">
        <f t="shared" si="7"/>
        <v>-1250</v>
      </c>
      <c r="P50" s="7">
        <f t="shared" si="5"/>
        <v>0</v>
      </c>
      <c r="Q50" s="8">
        <f t="shared" si="8"/>
        <v>53514.7</v>
      </c>
      <c r="R50" s="57" t="s">
        <v>87</v>
      </c>
      <c r="S50" s="1" t="s">
        <v>96</v>
      </c>
      <c r="T50" s="1" t="s">
        <v>77</v>
      </c>
    </row>
    <row r="51" spans="1:20" x14ac:dyDescent="0.35">
      <c r="A51" s="4">
        <v>44079</v>
      </c>
      <c r="B51" s="20">
        <f t="shared" si="0"/>
        <v>9</v>
      </c>
      <c r="C51" s="20">
        <f t="shared" si="1"/>
        <v>2020</v>
      </c>
      <c r="D51" s="5" t="s">
        <v>95</v>
      </c>
      <c r="E51" s="5" t="s">
        <v>6</v>
      </c>
      <c r="F51" s="6" t="s">
        <v>7</v>
      </c>
      <c r="G51" s="6" t="s">
        <v>69</v>
      </c>
      <c r="H51" s="5">
        <v>1</v>
      </c>
      <c r="I51" s="5" t="s">
        <v>5</v>
      </c>
      <c r="J51" s="5">
        <v>0</v>
      </c>
      <c r="K51" s="4">
        <f t="shared" si="2"/>
        <v>44079</v>
      </c>
      <c r="L51" s="20">
        <f t="shared" si="3"/>
        <v>9</v>
      </c>
      <c r="M51" s="20">
        <f t="shared" si="4"/>
        <v>2020</v>
      </c>
      <c r="N51" s="7">
        <v>1496</v>
      </c>
      <c r="O51" s="7">
        <f t="shared" si="7"/>
        <v>-1496</v>
      </c>
      <c r="P51" s="7">
        <f t="shared" si="5"/>
        <v>0</v>
      </c>
      <c r="Q51" s="8">
        <f t="shared" si="8"/>
        <v>55010.7</v>
      </c>
      <c r="R51" s="57" t="s">
        <v>87</v>
      </c>
      <c r="S51" s="1" t="s">
        <v>96</v>
      </c>
    </row>
    <row r="52" spans="1:20" x14ac:dyDescent="0.35">
      <c r="A52" s="4">
        <v>44079</v>
      </c>
      <c r="B52" s="20">
        <f t="shared" si="0"/>
        <v>9</v>
      </c>
      <c r="C52" s="20">
        <f t="shared" si="1"/>
        <v>2020</v>
      </c>
      <c r="D52" s="5" t="s">
        <v>95</v>
      </c>
      <c r="E52" s="5" t="s">
        <v>6</v>
      </c>
      <c r="F52" s="6" t="s">
        <v>7</v>
      </c>
      <c r="G52" s="2" t="s">
        <v>65</v>
      </c>
      <c r="H52" s="5">
        <v>4</v>
      </c>
      <c r="I52" s="5" t="s">
        <v>5</v>
      </c>
      <c r="J52" s="5">
        <v>0</v>
      </c>
      <c r="K52" s="4">
        <f t="shared" si="2"/>
        <v>44079</v>
      </c>
      <c r="L52" s="20">
        <f t="shared" si="3"/>
        <v>9</v>
      </c>
      <c r="M52" s="20">
        <f t="shared" si="4"/>
        <v>2020</v>
      </c>
      <c r="N52" s="7">
        <v>962</v>
      </c>
      <c r="O52" s="7">
        <f t="shared" si="7"/>
        <v>-962</v>
      </c>
      <c r="P52" s="7">
        <f t="shared" si="5"/>
        <v>0</v>
      </c>
      <c r="Q52" s="8">
        <f t="shared" si="8"/>
        <v>55972.7</v>
      </c>
      <c r="R52" s="57" t="s">
        <v>87</v>
      </c>
      <c r="S52" s="1" t="s">
        <v>96</v>
      </c>
    </row>
    <row r="53" spans="1:20" x14ac:dyDescent="0.35">
      <c r="A53" s="4">
        <v>44091</v>
      </c>
      <c r="B53" s="20">
        <f t="shared" si="0"/>
        <v>9</v>
      </c>
      <c r="C53" s="20">
        <f t="shared" si="1"/>
        <v>2020</v>
      </c>
      <c r="D53" s="5" t="s">
        <v>103</v>
      </c>
      <c r="E53" s="5" t="s">
        <v>22</v>
      </c>
      <c r="F53" s="6" t="s">
        <v>23</v>
      </c>
      <c r="G53" s="15" t="s">
        <v>99</v>
      </c>
      <c r="H53" s="5">
        <v>5</v>
      </c>
      <c r="I53" s="5" t="s">
        <v>50</v>
      </c>
      <c r="J53" s="5" t="s">
        <v>154</v>
      </c>
      <c r="K53" s="4">
        <f t="shared" si="2"/>
        <v>44211</v>
      </c>
      <c r="L53" s="20">
        <f t="shared" si="3"/>
        <v>1</v>
      </c>
      <c r="M53" s="20">
        <f t="shared" si="4"/>
        <v>2021</v>
      </c>
      <c r="N53" s="7">
        <v>6270</v>
      </c>
      <c r="O53" s="7">
        <f t="shared" si="7"/>
        <v>-6270</v>
      </c>
      <c r="P53" s="7">
        <f t="shared" si="5"/>
        <v>0</v>
      </c>
      <c r="Q53" s="8">
        <f t="shared" si="8"/>
        <v>62242.7</v>
      </c>
      <c r="R53" s="57" t="s">
        <v>91</v>
      </c>
      <c r="S53" s="18" t="s">
        <v>254</v>
      </c>
    </row>
    <row r="54" spans="1:20" x14ac:dyDescent="0.35">
      <c r="A54" s="4">
        <v>44091</v>
      </c>
      <c r="B54" s="20">
        <f t="shared" si="0"/>
        <v>9</v>
      </c>
      <c r="C54" s="20">
        <f t="shared" si="1"/>
        <v>2020</v>
      </c>
      <c r="D54" s="5" t="s">
        <v>103</v>
      </c>
      <c r="E54" s="5" t="s">
        <v>22</v>
      </c>
      <c r="F54" s="6" t="s">
        <v>23</v>
      </c>
      <c r="G54" s="2" t="s">
        <v>59</v>
      </c>
      <c r="H54" s="5">
        <v>1</v>
      </c>
      <c r="I54" s="5" t="s">
        <v>50</v>
      </c>
      <c r="J54" s="5" t="s">
        <v>154</v>
      </c>
      <c r="K54" s="4">
        <f t="shared" si="2"/>
        <v>44211</v>
      </c>
      <c r="L54" s="20">
        <f t="shared" si="3"/>
        <v>1</v>
      </c>
      <c r="M54" s="20">
        <f t="shared" si="4"/>
        <v>2021</v>
      </c>
      <c r="N54" s="7">
        <v>1254</v>
      </c>
      <c r="O54" s="7">
        <f t="shared" si="7"/>
        <v>-1254</v>
      </c>
      <c r="P54" s="7">
        <f t="shared" si="5"/>
        <v>0</v>
      </c>
      <c r="Q54" s="8">
        <f t="shared" si="8"/>
        <v>63496.7</v>
      </c>
      <c r="R54" s="57" t="s">
        <v>91</v>
      </c>
      <c r="S54" s="18" t="s">
        <v>254</v>
      </c>
    </row>
    <row r="55" spans="1:20" x14ac:dyDescent="0.35">
      <c r="A55" s="4">
        <v>44091</v>
      </c>
      <c r="B55" s="20">
        <f t="shared" si="0"/>
        <v>9</v>
      </c>
      <c r="C55" s="20">
        <f t="shared" si="1"/>
        <v>2020</v>
      </c>
      <c r="D55" s="5" t="s">
        <v>103</v>
      </c>
      <c r="E55" s="5" t="s">
        <v>22</v>
      </c>
      <c r="F55" s="6" t="s">
        <v>23</v>
      </c>
      <c r="G55" s="2" t="s">
        <v>100</v>
      </c>
      <c r="H55" s="5">
        <v>3</v>
      </c>
      <c r="I55" s="5" t="s">
        <v>50</v>
      </c>
      <c r="J55" s="5" t="s">
        <v>154</v>
      </c>
      <c r="K55" s="4">
        <f t="shared" si="2"/>
        <v>44211</v>
      </c>
      <c r="L55" s="20">
        <f t="shared" si="3"/>
        <v>1</v>
      </c>
      <c r="M55" s="20">
        <f t="shared" si="4"/>
        <v>2021</v>
      </c>
      <c r="N55" s="7">
        <v>874.80000000000007</v>
      </c>
      <c r="O55" s="7">
        <f t="shared" si="7"/>
        <v>-874.80000000000007</v>
      </c>
      <c r="P55" s="7">
        <f t="shared" si="5"/>
        <v>0</v>
      </c>
      <c r="Q55" s="8">
        <f t="shared" si="8"/>
        <v>64371.5</v>
      </c>
      <c r="R55" s="57" t="s">
        <v>91</v>
      </c>
      <c r="S55" s="18" t="s">
        <v>254</v>
      </c>
    </row>
    <row r="56" spans="1:20" x14ac:dyDescent="0.35">
      <c r="A56" s="4">
        <v>44091</v>
      </c>
      <c r="B56" s="20">
        <f t="shared" si="0"/>
        <v>9</v>
      </c>
      <c r="C56" s="20">
        <f t="shared" si="1"/>
        <v>2020</v>
      </c>
      <c r="D56" s="5" t="s">
        <v>103</v>
      </c>
      <c r="E56" s="5" t="s">
        <v>22</v>
      </c>
      <c r="F56" s="6" t="s">
        <v>23</v>
      </c>
      <c r="G56" s="2" t="s">
        <v>101</v>
      </c>
      <c r="H56" s="5">
        <v>3</v>
      </c>
      <c r="I56" s="5" t="s">
        <v>50</v>
      </c>
      <c r="J56" s="5" t="s">
        <v>154</v>
      </c>
      <c r="K56" s="4">
        <f t="shared" si="2"/>
        <v>44211</v>
      </c>
      <c r="L56" s="20">
        <f t="shared" si="3"/>
        <v>1</v>
      </c>
      <c r="M56" s="20">
        <f t="shared" si="4"/>
        <v>2021</v>
      </c>
      <c r="N56" s="7">
        <v>874.80000000000007</v>
      </c>
      <c r="O56" s="7">
        <f t="shared" si="7"/>
        <v>-874.80000000000007</v>
      </c>
      <c r="P56" s="7">
        <f t="shared" si="5"/>
        <v>0</v>
      </c>
      <c r="Q56" s="8">
        <f t="shared" si="8"/>
        <v>65246.3</v>
      </c>
      <c r="R56" s="57" t="s">
        <v>91</v>
      </c>
      <c r="S56" s="18" t="s">
        <v>254</v>
      </c>
    </row>
    <row r="57" spans="1:20" x14ac:dyDescent="0.35">
      <c r="A57" s="4">
        <v>44091</v>
      </c>
      <c r="B57" s="20">
        <f t="shared" si="0"/>
        <v>9</v>
      </c>
      <c r="C57" s="20">
        <f t="shared" si="1"/>
        <v>2020</v>
      </c>
      <c r="D57" s="5" t="s">
        <v>103</v>
      </c>
      <c r="E57" s="5" t="s">
        <v>22</v>
      </c>
      <c r="F57" s="6" t="s">
        <v>23</v>
      </c>
      <c r="G57" s="1" t="s">
        <v>44</v>
      </c>
      <c r="H57" s="5">
        <v>6</v>
      </c>
      <c r="I57" s="5" t="s">
        <v>50</v>
      </c>
      <c r="J57" s="5" t="s">
        <v>154</v>
      </c>
      <c r="K57" s="4">
        <f t="shared" si="2"/>
        <v>44211</v>
      </c>
      <c r="L57" s="20">
        <f t="shared" si="3"/>
        <v>1</v>
      </c>
      <c r="M57" s="20">
        <f t="shared" si="4"/>
        <v>2021</v>
      </c>
      <c r="N57" s="7">
        <v>1224</v>
      </c>
      <c r="O57" s="7">
        <f t="shared" si="7"/>
        <v>-1224</v>
      </c>
      <c r="P57" s="7">
        <f t="shared" si="5"/>
        <v>0</v>
      </c>
      <c r="Q57" s="8">
        <f t="shared" si="8"/>
        <v>66470.3</v>
      </c>
      <c r="R57" s="57" t="s">
        <v>91</v>
      </c>
      <c r="S57" s="18" t="s">
        <v>254</v>
      </c>
    </row>
    <row r="58" spans="1:20" x14ac:dyDescent="0.35">
      <c r="A58" s="4">
        <v>44091</v>
      </c>
      <c r="B58" s="20">
        <f t="shared" si="0"/>
        <v>9</v>
      </c>
      <c r="C58" s="20">
        <f t="shared" si="1"/>
        <v>2020</v>
      </c>
      <c r="D58" s="5" t="s">
        <v>103</v>
      </c>
      <c r="E58" s="5" t="s">
        <v>22</v>
      </c>
      <c r="F58" s="6" t="s">
        <v>23</v>
      </c>
      <c r="G58" s="1" t="s">
        <v>46</v>
      </c>
      <c r="H58" s="5">
        <v>4</v>
      </c>
      <c r="I58" s="5" t="s">
        <v>50</v>
      </c>
      <c r="J58" s="5" t="s">
        <v>154</v>
      </c>
      <c r="K58" s="4">
        <f t="shared" si="2"/>
        <v>44211</v>
      </c>
      <c r="L58" s="20">
        <f t="shared" si="3"/>
        <v>1</v>
      </c>
      <c r="M58" s="20">
        <f t="shared" si="4"/>
        <v>2021</v>
      </c>
      <c r="N58" s="7">
        <v>360</v>
      </c>
      <c r="O58" s="7">
        <f t="shared" si="7"/>
        <v>-360</v>
      </c>
      <c r="P58" s="7">
        <f t="shared" si="5"/>
        <v>0</v>
      </c>
      <c r="Q58" s="8">
        <f t="shared" si="8"/>
        <v>66830.3</v>
      </c>
      <c r="R58" s="57" t="s">
        <v>91</v>
      </c>
      <c r="S58" s="18" t="s">
        <v>254</v>
      </c>
    </row>
    <row r="59" spans="1:20" x14ac:dyDescent="0.35">
      <c r="A59" s="4">
        <v>44091</v>
      </c>
      <c r="B59" s="20">
        <f t="shared" si="0"/>
        <v>9</v>
      </c>
      <c r="C59" s="20">
        <f t="shared" si="1"/>
        <v>2020</v>
      </c>
      <c r="D59" s="5" t="s">
        <v>103</v>
      </c>
      <c r="E59" s="5" t="s">
        <v>22</v>
      </c>
      <c r="F59" s="6" t="s">
        <v>23</v>
      </c>
      <c r="G59" s="1" t="s">
        <v>102</v>
      </c>
      <c r="H59" s="5">
        <v>1</v>
      </c>
      <c r="I59" s="5" t="s">
        <v>50</v>
      </c>
      <c r="J59" s="5" t="s">
        <v>154</v>
      </c>
      <c r="K59" s="4">
        <f t="shared" si="2"/>
        <v>44211</v>
      </c>
      <c r="L59" s="20">
        <f t="shared" si="3"/>
        <v>1</v>
      </c>
      <c r="M59" s="20">
        <f t="shared" si="4"/>
        <v>2021</v>
      </c>
      <c r="N59" s="7">
        <v>390</v>
      </c>
      <c r="O59" s="7">
        <f t="shared" si="7"/>
        <v>-390</v>
      </c>
      <c r="P59" s="7">
        <f t="shared" si="5"/>
        <v>0</v>
      </c>
      <c r="Q59" s="8">
        <f t="shared" si="8"/>
        <v>67220.3</v>
      </c>
      <c r="R59" s="57" t="s">
        <v>91</v>
      </c>
      <c r="S59" s="18" t="s">
        <v>254</v>
      </c>
    </row>
    <row r="60" spans="1:20" x14ac:dyDescent="0.35">
      <c r="A60" s="4">
        <v>44091</v>
      </c>
      <c r="B60" s="20">
        <f t="shared" si="0"/>
        <v>9</v>
      </c>
      <c r="C60" s="20">
        <f t="shared" si="1"/>
        <v>2020</v>
      </c>
      <c r="D60" s="5" t="s">
        <v>104</v>
      </c>
      <c r="E60" s="5" t="s">
        <v>6</v>
      </c>
      <c r="F60" s="6" t="s">
        <v>7</v>
      </c>
      <c r="G60" s="6" t="s">
        <v>69</v>
      </c>
      <c r="H60" s="5">
        <v>1</v>
      </c>
      <c r="I60" s="5" t="s">
        <v>5</v>
      </c>
      <c r="J60" s="5">
        <v>0</v>
      </c>
      <c r="K60" s="4">
        <f t="shared" si="2"/>
        <v>44091</v>
      </c>
      <c r="L60" s="20">
        <f t="shared" si="3"/>
        <v>9</v>
      </c>
      <c r="M60" s="20">
        <f t="shared" si="4"/>
        <v>2020</v>
      </c>
      <c r="N60" s="7">
        <v>1496</v>
      </c>
      <c r="O60" s="7">
        <f t="shared" si="7"/>
        <v>-1496</v>
      </c>
      <c r="P60" s="7">
        <f t="shared" si="5"/>
        <v>0</v>
      </c>
      <c r="Q60" s="8">
        <f t="shared" si="8"/>
        <v>68716.3</v>
      </c>
      <c r="R60" s="5" t="s">
        <v>87</v>
      </c>
      <c r="S60" s="1" t="s">
        <v>108</v>
      </c>
    </row>
    <row r="61" spans="1:20" x14ac:dyDescent="0.35">
      <c r="A61" s="4">
        <v>44091</v>
      </c>
      <c r="B61" s="20">
        <f t="shared" si="0"/>
        <v>9</v>
      </c>
      <c r="C61" s="20">
        <f t="shared" si="1"/>
        <v>2020</v>
      </c>
      <c r="D61" s="5" t="s">
        <v>104</v>
      </c>
      <c r="E61" s="5" t="s">
        <v>6</v>
      </c>
      <c r="F61" s="6" t="s">
        <v>7</v>
      </c>
      <c r="G61" s="2" t="s">
        <v>65</v>
      </c>
      <c r="H61" s="5">
        <v>2</v>
      </c>
      <c r="I61" s="5" t="s">
        <v>5</v>
      </c>
      <c r="J61" s="5">
        <v>0</v>
      </c>
      <c r="K61" s="4">
        <f t="shared" si="2"/>
        <v>44091</v>
      </c>
      <c r="L61" s="20">
        <f t="shared" si="3"/>
        <v>9</v>
      </c>
      <c r="M61" s="20">
        <f t="shared" si="4"/>
        <v>2020</v>
      </c>
      <c r="N61" s="7">
        <v>481</v>
      </c>
      <c r="O61" s="7">
        <f t="shared" si="7"/>
        <v>-481</v>
      </c>
      <c r="P61" s="7">
        <f t="shared" si="5"/>
        <v>0</v>
      </c>
      <c r="Q61" s="8">
        <f t="shared" si="8"/>
        <v>69197.3</v>
      </c>
      <c r="R61" s="5" t="s">
        <v>87</v>
      </c>
      <c r="S61" s="1" t="s">
        <v>108</v>
      </c>
    </row>
    <row r="62" spans="1:20" x14ac:dyDescent="0.35">
      <c r="A62" s="4">
        <v>44096</v>
      </c>
      <c r="B62" s="20">
        <f t="shared" si="0"/>
        <v>9</v>
      </c>
      <c r="C62" s="20">
        <f t="shared" si="1"/>
        <v>2020</v>
      </c>
      <c r="D62" s="5" t="s">
        <v>105</v>
      </c>
      <c r="E62" s="5" t="s">
        <v>22</v>
      </c>
      <c r="F62" s="6" t="s">
        <v>23</v>
      </c>
      <c r="G62" s="15" t="s">
        <v>99</v>
      </c>
      <c r="H62" s="5">
        <v>5</v>
      </c>
      <c r="I62" s="5" t="s">
        <v>50</v>
      </c>
      <c r="J62" s="5" t="s">
        <v>154</v>
      </c>
      <c r="K62" s="4">
        <f t="shared" si="2"/>
        <v>44216</v>
      </c>
      <c r="L62" s="20">
        <f t="shared" si="3"/>
        <v>1</v>
      </c>
      <c r="M62" s="20">
        <f t="shared" si="4"/>
        <v>2021</v>
      </c>
      <c r="N62" s="7">
        <v>6270</v>
      </c>
      <c r="O62" s="7">
        <f t="shared" si="7"/>
        <v>-6270</v>
      </c>
      <c r="P62" s="7">
        <f t="shared" si="5"/>
        <v>0</v>
      </c>
      <c r="Q62" s="8">
        <f t="shared" si="8"/>
        <v>75467.3</v>
      </c>
      <c r="R62" s="5" t="s">
        <v>91</v>
      </c>
      <c r="S62" s="18" t="s">
        <v>254</v>
      </c>
    </row>
    <row r="63" spans="1:20" x14ac:dyDescent="0.35">
      <c r="A63" s="4">
        <v>44096</v>
      </c>
      <c r="B63" s="20">
        <f t="shared" si="0"/>
        <v>9</v>
      </c>
      <c r="C63" s="20">
        <f t="shared" si="1"/>
        <v>2020</v>
      </c>
      <c r="D63" s="5" t="s">
        <v>105</v>
      </c>
      <c r="E63" s="5" t="s">
        <v>22</v>
      </c>
      <c r="F63" s="6" t="s">
        <v>23</v>
      </c>
      <c r="G63" s="2" t="s">
        <v>59</v>
      </c>
      <c r="H63" s="5">
        <v>1</v>
      </c>
      <c r="I63" s="5" t="s">
        <v>50</v>
      </c>
      <c r="J63" s="5" t="s">
        <v>154</v>
      </c>
      <c r="K63" s="4">
        <f t="shared" si="2"/>
        <v>44216</v>
      </c>
      <c r="L63" s="20">
        <f t="shared" si="3"/>
        <v>1</v>
      </c>
      <c r="M63" s="20">
        <f t="shared" si="4"/>
        <v>2021</v>
      </c>
      <c r="N63" s="7">
        <v>1254</v>
      </c>
      <c r="O63" s="7">
        <f t="shared" si="7"/>
        <v>-1254</v>
      </c>
      <c r="P63" s="7">
        <f t="shared" si="5"/>
        <v>0</v>
      </c>
      <c r="Q63" s="8">
        <f t="shared" si="8"/>
        <v>76721.3</v>
      </c>
      <c r="R63" s="5" t="s">
        <v>91</v>
      </c>
      <c r="S63" s="18" t="s">
        <v>254</v>
      </c>
    </row>
    <row r="64" spans="1:20" x14ac:dyDescent="0.35">
      <c r="A64" s="4">
        <v>44096</v>
      </c>
      <c r="B64" s="20">
        <f t="shared" si="0"/>
        <v>9</v>
      </c>
      <c r="C64" s="20">
        <f t="shared" si="1"/>
        <v>2020</v>
      </c>
      <c r="D64" s="5" t="s">
        <v>105</v>
      </c>
      <c r="E64" s="5" t="s">
        <v>22</v>
      </c>
      <c r="F64" s="6" t="s">
        <v>23</v>
      </c>
      <c r="G64" s="2" t="s">
        <v>100</v>
      </c>
      <c r="H64" s="5">
        <v>5</v>
      </c>
      <c r="I64" s="5" t="s">
        <v>50</v>
      </c>
      <c r="J64" s="5" t="s">
        <v>154</v>
      </c>
      <c r="K64" s="4">
        <f t="shared" si="2"/>
        <v>44216</v>
      </c>
      <c r="L64" s="20">
        <f t="shared" si="3"/>
        <v>1</v>
      </c>
      <c r="M64" s="20">
        <f t="shared" si="4"/>
        <v>2021</v>
      </c>
      <c r="N64" s="7">
        <v>1458</v>
      </c>
      <c r="O64" s="7">
        <f t="shared" si="7"/>
        <v>-1458</v>
      </c>
      <c r="P64" s="7">
        <f t="shared" si="5"/>
        <v>0</v>
      </c>
      <c r="Q64" s="8">
        <f t="shared" si="8"/>
        <v>78179.3</v>
      </c>
      <c r="R64" s="5" t="s">
        <v>91</v>
      </c>
      <c r="S64" s="18" t="s">
        <v>254</v>
      </c>
    </row>
    <row r="65" spans="1:19" x14ac:dyDescent="0.35">
      <c r="A65" s="4">
        <v>44096</v>
      </c>
      <c r="B65" s="20">
        <f t="shared" si="0"/>
        <v>9</v>
      </c>
      <c r="C65" s="20">
        <f t="shared" si="1"/>
        <v>2020</v>
      </c>
      <c r="D65" s="5" t="s">
        <v>105</v>
      </c>
      <c r="E65" s="5" t="s">
        <v>22</v>
      </c>
      <c r="F65" s="6" t="s">
        <v>23</v>
      </c>
      <c r="G65" s="6" t="s">
        <v>101</v>
      </c>
      <c r="H65" s="5">
        <v>2</v>
      </c>
      <c r="I65" s="5" t="s">
        <v>50</v>
      </c>
      <c r="J65" s="5" t="s">
        <v>154</v>
      </c>
      <c r="K65" s="4">
        <f t="shared" si="2"/>
        <v>44216</v>
      </c>
      <c r="L65" s="20">
        <f t="shared" si="3"/>
        <v>1</v>
      </c>
      <c r="M65" s="20">
        <f t="shared" si="4"/>
        <v>2021</v>
      </c>
      <c r="N65" s="7">
        <v>583.20000000000005</v>
      </c>
      <c r="O65" s="7">
        <f t="shared" si="7"/>
        <v>-583.20000000000005</v>
      </c>
      <c r="P65" s="7">
        <f t="shared" si="5"/>
        <v>0</v>
      </c>
      <c r="Q65" s="8">
        <f t="shared" si="8"/>
        <v>78762.5</v>
      </c>
      <c r="R65" s="5" t="s">
        <v>91</v>
      </c>
      <c r="S65" s="18" t="s">
        <v>254</v>
      </c>
    </row>
    <row r="66" spans="1:19" x14ac:dyDescent="0.35">
      <c r="A66" s="4">
        <v>44096</v>
      </c>
      <c r="B66" s="20">
        <f t="shared" si="0"/>
        <v>9</v>
      </c>
      <c r="C66" s="20">
        <f t="shared" si="1"/>
        <v>2020</v>
      </c>
      <c r="D66" s="5" t="s">
        <v>105</v>
      </c>
      <c r="E66" s="5" t="s">
        <v>22</v>
      </c>
      <c r="F66" s="6" t="s">
        <v>23</v>
      </c>
      <c r="G66" s="6" t="s">
        <v>44</v>
      </c>
      <c r="H66" s="5">
        <v>10</v>
      </c>
      <c r="I66" s="5" t="s">
        <v>50</v>
      </c>
      <c r="J66" s="5" t="s">
        <v>154</v>
      </c>
      <c r="K66" s="4">
        <f t="shared" si="2"/>
        <v>44216</v>
      </c>
      <c r="L66" s="20">
        <f t="shared" si="3"/>
        <v>1</v>
      </c>
      <c r="M66" s="20">
        <f t="shared" si="4"/>
        <v>2021</v>
      </c>
      <c r="N66" s="7">
        <v>2040</v>
      </c>
      <c r="O66" s="7">
        <f t="shared" si="7"/>
        <v>-2040</v>
      </c>
      <c r="P66" s="7">
        <f t="shared" si="5"/>
        <v>0</v>
      </c>
      <c r="Q66" s="8">
        <f t="shared" si="8"/>
        <v>80802.5</v>
      </c>
      <c r="R66" s="5" t="s">
        <v>91</v>
      </c>
      <c r="S66" s="18" t="s">
        <v>254</v>
      </c>
    </row>
    <row r="67" spans="1:19" x14ac:dyDescent="0.35">
      <c r="A67" s="4">
        <v>44097</v>
      </c>
      <c r="B67" s="20">
        <f t="shared" ref="B67:B116" si="9">MONTH(A67)</f>
        <v>9</v>
      </c>
      <c r="C67" s="20">
        <f t="shared" ref="C67:C130" si="10">YEAR(A67)</f>
        <v>2020</v>
      </c>
      <c r="D67" s="5" t="s">
        <v>106</v>
      </c>
      <c r="E67" s="5" t="s">
        <v>63</v>
      </c>
      <c r="F67" s="6" t="s">
        <v>64</v>
      </c>
      <c r="G67" s="15" t="s">
        <v>99</v>
      </c>
      <c r="H67" s="5">
        <v>5</v>
      </c>
      <c r="I67" s="5" t="s">
        <v>50</v>
      </c>
      <c r="J67" s="5" t="s">
        <v>154</v>
      </c>
      <c r="K67" s="4">
        <f t="shared" ref="K67:K115" si="11">A67+J67</f>
        <v>44217</v>
      </c>
      <c r="L67" s="20">
        <f t="shared" ref="L67:L131" si="12">MONTH(K67)</f>
        <v>1</v>
      </c>
      <c r="M67" s="20">
        <f t="shared" ref="M67:M115" si="13">YEAR(K67)</f>
        <v>2021</v>
      </c>
      <c r="N67" s="7">
        <v>6600</v>
      </c>
      <c r="O67" s="7">
        <f t="shared" si="7"/>
        <v>-6600</v>
      </c>
      <c r="P67" s="7">
        <f t="shared" ref="P67:P130" si="14">SUM(N67+O67)</f>
        <v>0</v>
      </c>
      <c r="Q67" s="8">
        <f t="shared" ref="Q67:Q98" si="15">SUM(Q66+N67)</f>
        <v>87402.5</v>
      </c>
      <c r="R67" s="5" t="s">
        <v>91</v>
      </c>
      <c r="S67" s="18" t="s">
        <v>255</v>
      </c>
    </row>
    <row r="68" spans="1:19" x14ac:dyDescent="0.35">
      <c r="A68" s="4">
        <v>44097</v>
      </c>
      <c r="B68" s="20">
        <f t="shared" si="9"/>
        <v>9</v>
      </c>
      <c r="C68" s="20">
        <f t="shared" si="10"/>
        <v>2020</v>
      </c>
      <c r="D68" s="5" t="s">
        <v>106</v>
      </c>
      <c r="E68" s="5" t="s">
        <v>63</v>
      </c>
      <c r="F68" s="6" t="s">
        <v>64</v>
      </c>
      <c r="G68" s="6" t="s">
        <v>65</v>
      </c>
      <c r="H68" s="5">
        <v>4</v>
      </c>
      <c r="I68" s="5" t="s">
        <v>50</v>
      </c>
      <c r="J68" s="5" t="s">
        <v>154</v>
      </c>
      <c r="K68" s="4">
        <f t="shared" si="11"/>
        <v>44217</v>
      </c>
      <c r="L68" s="20">
        <f t="shared" si="12"/>
        <v>1</v>
      </c>
      <c r="M68" s="20">
        <f t="shared" si="13"/>
        <v>2021</v>
      </c>
      <c r="N68" s="7">
        <v>888</v>
      </c>
      <c r="O68" s="7">
        <f t="shared" ref="O68:O70" si="16">SUM(-N68)</f>
        <v>-888</v>
      </c>
      <c r="P68" s="7">
        <f t="shared" si="14"/>
        <v>0</v>
      </c>
      <c r="Q68" s="8">
        <f t="shared" si="15"/>
        <v>88290.5</v>
      </c>
      <c r="R68" s="5" t="s">
        <v>91</v>
      </c>
      <c r="S68" s="18" t="s">
        <v>255</v>
      </c>
    </row>
    <row r="69" spans="1:19" x14ac:dyDescent="0.35">
      <c r="A69" s="4">
        <v>44097</v>
      </c>
      <c r="B69" s="20">
        <f t="shared" si="9"/>
        <v>9</v>
      </c>
      <c r="C69" s="20">
        <f t="shared" si="10"/>
        <v>2020</v>
      </c>
      <c r="D69" s="5" t="s">
        <v>106</v>
      </c>
      <c r="E69" s="5" t="s">
        <v>63</v>
      </c>
      <c r="F69" s="6" t="s">
        <v>64</v>
      </c>
      <c r="G69" s="6" t="s">
        <v>66</v>
      </c>
      <c r="H69" s="5">
        <v>5</v>
      </c>
      <c r="I69" s="5" t="s">
        <v>50</v>
      </c>
      <c r="J69" s="5" t="s">
        <v>154</v>
      </c>
      <c r="K69" s="4">
        <f t="shared" si="11"/>
        <v>44217</v>
      </c>
      <c r="L69" s="20">
        <f t="shared" si="12"/>
        <v>1</v>
      </c>
      <c r="M69" s="20">
        <f t="shared" si="13"/>
        <v>2021</v>
      </c>
      <c r="N69" s="7">
        <v>275</v>
      </c>
      <c r="O69" s="7">
        <f t="shared" si="16"/>
        <v>-275</v>
      </c>
      <c r="P69" s="7">
        <f t="shared" si="14"/>
        <v>0</v>
      </c>
      <c r="Q69" s="8">
        <f t="shared" si="15"/>
        <v>88565.5</v>
      </c>
      <c r="R69" s="5" t="s">
        <v>91</v>
      </c>
      <c r="S69" s="18" t="s">
        <v>255</v>
      </c>
    </row>
    <row r="70" spans="1:19" x14ac:dyDescent="0.35">
      <c r="A70" s="4">
        <v>44097</v>
      </c>
      <c r="B70" s="20">
        <f t="shared" si="9"/>
        <v>9</v>
      </c>
      <c r="C70" s="20">
        <f t="shared" si="10"/>
        <v>2020</v>
      </c>
      <c r="D70" s="5" t="s">
        <v>106</v>
      </c>
      <c r="E70" s="5" t="s">
        <v>63</v>
      </c>
      <c r="F70" s="6" t="s">
        <v>64</v>
      </c>
      <c r="G70" s="6" t="s">
        <v>46</v>
      </c>
      <c r="H70" s="5">
        <v>4</v>
      </c>
      <c r="I70" s="5" t="s">
        <v>50</v>
      </c>
      <c r="J70" s="5" t="s">
        <v>154</v>
      </c>
      <c r="K70" s="4">
        <f t="shared" si="11"/>
        <v>44217</v>
      </c>
      <c r="L70" s="20">
        <f t="shared" si="12"/>
        <v>1</v>
      </c>
      <c r="M70" s="20">
        <f t="shared" si="13"/>
        <v>2021</v>
      </c>
      <c r="N70" s="7">
        <v>360</v>
      </c>
      <c r="O70" s="7">
        <f t="shared" si="16"/>
        <v>-360</v>
      </c>
      <c r="P70" s="7">
        <f t="shared" si="14"/>
        <v>0</v>
      </c>
      <c r="Q70" s="8">
        <f t="shared" si="15"/>
        <v>88925.5</v>
      </c>
      <c r="R70" s="5" t="s">
        <v>91</v>
      </c>
      <c r="S70" s="18" t="s">
        <v>255</v>
      </c>
    </row>
    <row r="71" spans="1:19" ht="15" customHeight="1" x14ac:dyDescent="0.35">
      <c r="A71" s="4">
        <v>44097</v>
      </c>
      <c r="B71" s="20">
        <f t="shared" si="9"/>
        <v>9</v>
      </c>
      <c r="C71" s="20">
        <f t="shared" si="10"/>
        <v>2020</v>
      </c>
      <c r="D71" s="5" t="s">
        <v>107</v>
      </c>
      <c r="E71" s="5" t="s">
        <v>6</v>
      </c>
      <c r="F71" s="6" t="s">
        <v>7</v>
      </c>
      <c r="G71" s="6" t="s">
        <v>206</v>
      </c>
      <c r="H71" s="17">
        <v>6</v>
      </c>
      <c r="I71" s="5" t="s">
        <v>5</v>
      </c>
      <c r="J71" s="5">
        <v>0</v>
      </c>
      <c r="K71" s="4">
        <f t="shared" si="11"/>
        <v>44097</v>
      </c>
      <c r="L71" s="20">
        <f t="shared" si="12"/>
        <v>9</v>
      </c>
      <c r="M71" s="20">
        <f t="shared" si="13"/>
        <v>2020</v>
      </c>
      <c r="N71" s="7">
        <v>1392</v>
      </c>
      <c r="O71" s="7">
        <f t="shared" ref="O71:O105" si="17">SUM(-N71)</f>
        <v>-1392</v>
      </c>
      <c r="P71" s="7">
        <f t="shared" si="14"/>
        <v>0</v>
      </c>
      <c r="Q71" s="8">
        <f t="shared" si="15"/>
        <v>90317.5</v>
      </c>
      <c r="R71" s="5" t="s">
        <v>91</v>
      </c>
      <c r="S71" s="1" t="s">
        <v>111</v>
      </c>
    </row>
    <row r="72" spans="1:19" x14ac:dyDescent="0.35">
      <c r="A72" s="4">
        <v>44100</v>
      </c>
      <c r="B72" s="20">
        <f t="shared" si="9"/>
        <v>9</v>
      </c>
      <c r="C72" s="20">
        <f t="shared" si="10"/>
        <v>2020</v>
      </c>
      <c r="D72" s="5" t="s">
        <v>109</v>
      </c>
      <c r="E72" s="5" t="s">
        <v>6</v>
      </c>
      <c r="F72" s="6" t="s">
        <v>7</v>
      </c>
      <c r="G72" s="15" t="s">
        <v>99</v>
      </c>
      <c r="H72" s="5">
        <v>1</v>
      </c>
      <c r="I72" s="5" t="s">
        <v>5</v>
      </c>
      <c r="J72" s="5">
        <v>0</v>
      </c>
      <c r="K72" s="4">
        <f t="shared" si="11"/>
        <v>44100</v>
      </c>
      <c r="L72" s="20">
        <f t="shared" si="12"/>
        <v>9</v>
      </c>
      <c r="M72" s="20">
        <f t="shared" si="13"/>
        <v>2020</v>
      </c>
      <c r="N72" s="7">
        <v>1496</v>
      </c>
      <c r="O72" s="7">
        <f t="shared" si="17"/>
        <v>-1496</v>
      </c>
      <c r="P72" s="7">
        <f t="shared" si="14"/>
        <v>0</v>
      </c>
      <c r="Q72" s="8">
        <f t="shared" si="15"/>
        <v>91813.5</v>
      </c>
      <c r="R72" s="5" t="s">
        <v>91</v>
      </c>
      <c r="S72" s="1" t="s">
        <v>111</v>
      </c>
    </row>
    <row r="73" spans="1:19" x14ac:dyDescent="0.35">
      <c r="A73" s="4">
        <v>44109</v>
      </c>
      <c r="B73" s="20">
        <f t="shared" si="9"/>
        <v>10</v>
      </c>
      <c r="C73" s="20">
        <f t="shared" si="10"/>
        <v>2020</v>
      </c>
      <c r="D73" s="5" t="s">
        <v>110</v>
      </c>
      <c r="E73" s="5" t="s">
        <v>34</v>
      </c>
      <c r="F73" s="6" t="s">
        <v>35</v>
      </c>
      <c r="G73" s="6" t="s">
        <v>69</v>
      </c>
      <c r="H73" s="5">
        <v>1</v>
      </c>
      <c r="I73" s="5" t="s">
        <v>5</v>
      </c>
      <c r="J73" s="5">
        <v>0</v>
      </c>
      <c r="K73" s="4">
        <f t="shared" si="11"/>
        <v>44109</v>
      </c>
      <c r="L73" s="20">
        <f t="shared" si="12"/>
        <v>10</v>
      </c>
      <c r="M73" s="20">
        <f t="shared" si="13"/>
        <v>2020</v>
      </c>
      <c r="N73" s="7">
        <v>1496</v>
      </c>
      <c r="O73" s="7">
        <f t="shared" si="17"/>
        <v>-1496</v>
      </c>
      <c r="P73" s="7">
        <f t="shared" si="14"/>
        <v>0</v>
      </c>
      <c r="Q73" s="8">
        <f t="shared" si="15"/>
        <v>93309.5</v>
      </c>
      <c r="R73" s="5" t="s">
        <v>91</v>
      </c>
      <c r="S73" s="1" t="s">
        <v>132</v>
      </c>
    </row>
    <row r="74" spans="1:19" x14ac:dyDescent="0.35">
      <c r="A74" s="4">
        <v>44109</v>
      </c>
      <c r="B74" s="20">
        <f t="shared" si="9"/>
        <v>10</v>
      </c>
      <c r="C74" s="20">
        <f t="shared" si="10"/>
        <v>2020</v>
      </c>
      <c r="D74" s="5" t="s">
        <v>113</v>
      </c>
      <c r="E74" s="5" t="s">
        <v>19</v>
      </c>
      <c r="F74" s="6" t="s">
        <v>20</v>
      </c>
      <c r="G74" s="15" t="s">
        <v>69</v>
      </c>
      <c r="H74" s="17">
        <v>3</v>
      </c>
      <c r="I74" s="5" t="s">
        <v>72</v>
      </c>
      <c r="J74" s="5">
        <v>45</v>
      </c>
      <c r="K74" s="4">
        <f t="shared" si="11"/>
        <v>44154</v>
      </c>
      <c r="L74" s="20">
        <f t="shared" si="12"/>
        <v>11</v>
      </c>
      <c r="M74" s="20">
        <f t="shared" si="13"/>
        <v>2020</v>
      </c>
      <c r="N74" s="7">
        <v>4554</v>
      </c>
      <c r="O74" s="7">
        <f t="shared" si="17"/>
        <v>-4554</v>
      </c>
      <c r="P74" s="7">
        <f t="shared" si="14"/>
        <v>0</v>
      </c>
      <c r="Q74" s="8">
        <f t="shared" si="15"/>
        <v>97863.5</v>
      </c>
      <c r="R74" s="5" t="s">
        <v>91</v>
      </c>
      <c r="S74" s="18" t="s">
        <v>117</v>
      </c>
    </row>
    <row r="75" spans="1:19" x14ac:dyDescent="0.35">
      <c r="A75" s="4">
        <v>44109</v>
      </c>
      <c r="B75" s="20">
        <f t="shared" si="9"/>
        <v>10</v>
      </c>
      <c r="C75" s="20">
        <f t="shared" si="10"/>
        <v>2020</v>
      </c>
      <c r="D75" s="5" t="s">
        <v>113</v>
      </c>
      <c r="E75" s="5" t="s">
        <v>19</v>
      </c>
      <c r="F75" s="6" t="s">
        <v>20</v>
      </c>
      <c r="G75" s="1" t="s">
        <v>56</v>
      </c>
      <c r="H75" s="17">
        <v>8</v>
      </c>
      <c r="I75" s="5" t="s">
        <v>72</v>
      </c>
      <c r="J75" s="5">
        <v>45</v>
      </c>
      <c r="K75" s="4">
        <f t="shared" si="11"/>
        <v>44154</v>
      </c>
      <c r="L75" s="20">
        <f t="shared" si="12"/>
        <v>11</v>
      </c>
      <c r="M75" s="20">
        <f t="shared" si="13"/>
        <v>2020</v>
      </c>
      <c r="N75" s="7">
        <v>400</v>
      </c>
      <c r="O75" s="7">
        <f t="shared" si="17"/>
        <v>-400</v>
      </c>
      <c r="P75" s="7">
        <f t="shared" si="14"/>
        <v>0</v>
      </c>
      <c r="Q75" s="8">
        <f t="shared" si="15"/>
        <v>98263.5</v>
      </c>
      <c r="R75" s="5" t="s">
        <v>91</v>
      </c>
      <c r="S75" s="18" t="s">
        <v>118</v>
      </c>
    </row>
    <row r="76" spans="1:19" x14ac:dyDescent="0.35">
      <c r="A76" s="4">
        <v>44109</v>
      </c>
      <c r="B76" s="20">
        <f t="shared" si="9"/>
        <v>10</v>
      </c>
      <c r="C76" s="20">
        <f t="shared" si="10"/>
        <v>2020</v>
      </c>
      <c r="D76" s="5" t="s">
        <v>113</v>
      </c>
      <c r="E76" s="5" t="s">
        <v>19</v>
      </c>
      <c r="F76" s="6" t="s">
        <v>20</v>
      </c>
      <c r="G76" s="2" t="s">
        <v>46</v>
      </c>
      <c r="H76" s="5">
        <v>6</v>
      </c>
      <c r="I76" s="5" t="s">
        <v>72</v>
      </c>
      <c r="J76" s="5">
        <v>45</v>
      </c>
      <c r="K76" s="4">
        <f t="shared" si="11"/>
        <v>44154</v>
      </c>
      <c r="L76" s="20">
        <f t="shared" si="12"/>
        <v>11</v>
      </c>
      <c r="M76" s="20">
        <f t="shared" si="13"/>
        <v>2020</v>
      </c>
      <c r="N76" s="7">
        <v>555</v>
      </c>
      <c r="O76" s="7">
        <f t="shared" si="17"/>
        <v>-555</v>
      </c>
      <c r="P76" s="7">
        <f t="shared" si="14"/>
        <v>0</v>
      </c>
      <c r="Q76" s="8">
        <f t="shared" si="15"/>
        <v>98818.5</v>
      </c>
      <c r="R76" s="5" t="s">
        <v>91</v>
      </c>
      <c r="S76" s="18" t="s">
        <v>119</v>
      </c>
    </row>
    <row r="77" spans="1:19" x14ac:dyDescent="0.35">
      <c r="A77" s="4">
        <v>44109</v>
      </c>
      <c r="B77" s="20">
        <f t="shared" si="9"/>
        <v>10</v>
      </c>
      <c r="C77" s="20">
        <f t="shared" si="10"/>
        <v>2020</v>
      </c>
      <c r="D77" s="5" t="s">
        <v>113</v>
      </c>
      <c r="E77" s="5" t="s">
        <v>19</v>
      </c>
      <c r="F77" s="6" t="s">
        <v>20</v>
      </c>
      <c r="G77" s="1" t="s">
        <v>115</v>
      </c>
      <c r="H77" s="5">
        <v>1</v>
      </c>
      <c r="I77" s="5" t="s">
        <v>72</v>
      </c>
      <c r="J77" s="5">
        <v>45</v>
      </c>
      <c r="K77" s="4">
        <f t="shared" si="11"/>
        <v>44154</v>
      </c>
      <c r="L77" s="20">
        <f t="shared" si="12"/>
        <v>11</v>
      </c>
      <c r="M77" s="20">
        <f t="shared" si="13"/>
        <v>2020</v>
      </c>
      <c r="N77" s="7">
        <v>204</v>
      </c>
      <c r="O77" s="7">
        <f t="shared" si="17"/>
        <v>-204</v>
      </c>
      <c r="P77" s="7">
        <f t="shared" si="14"/>
        <v>0</v>
      </c>
      <c r="Q77" s="8">
        <f t="shared" si="15"/>
        <v>99022.5</v>
      </c>
      <c r="R77" s="5" t="s">
        <v>91</v>
      </c>
      <c r="S77" s="18" t="s">
        <v>119</v>
      </c>
    </row>
    <row r="78" spans="1:19" x14ac:dyDescent="0.35">
      <c r="A78" s="4">
        <v>44112</v>
      </c>
      <c r="B78" s="20">
        <f t="shared" si="9"/>
        <v>10</v>
      </c>
      <c r="C78" s="20">
        <f t="shared" si="10"/>
        <v>2020</v>
      </c>
      <c r="D78" s="5" t="s">
        <v>114</v>
      </c>
      <c r="E78" s="5" t="s">
        <v>22</v>
      </c>
      <c r="F78" s="15" t="s">
        <v>23</v>
      </c>
      <c r="G78" s="15" t="s">
        <v>99</v>
      </c>
      <c r="H78" s="17">
        <v>5</v>
      </c>
      <c r="I78" s="5" t="s">
        <v>50</v>
      </c>
      <c r="J78" s="5" t="s">
        <v>154</v>
      </c>
      <c r="K78" s="4">
        <f t="shared" si="11"/>
        <v>44232</v>
      </c>
      <c r="L78" s="20">
        <f t="shared" si="12"/>
        <v>2</v>
      </c>
      <c r="M78" s="20">
        <f t="shared" si="13"/>
        <v>2021</v>
      </c>
      <c r="N78" s="7">
        <v>6270</v>
      </c>
      <c r="O78" s="7">
        <f t="shared" si="17"/>
        <v>-6270</v>
      </c>
      <c r="P78" s="7">
        <f t="shared" si="14"/>
        <v>0</v>
      </c>
      <c r="Q78" s="8">
        <f t="shared" si="15"/>
        <v>105292.5</v>
      </c>
      <c r="R78" s="5" t="s">
        <v>91</v>
      </c>
      <c r="S78" s="18" t="s">
        <v>283</v>
      </c>
    </row>
    <row r="79" spans="1:19" x14ac:dyDescent="0.35">
      <c r="A79" s="4">
        <v>44112</v>
      </c>
      <c r="B79" s="20">
        <f t="shared" si="9"/>
        <v>10</v>
      </c>
      <c r="C79" s="20">
        <f t="shared" si="10"/>
        <v>2020</v>
      </c>
      <c r="D79" s="5" t="s">
        <v>114</v>
      </c>
      <c r="E79" s="5" t="s">
        <v>22</v>
      </c>
      <c r="F79" s="15" t="s">
        <v>23</v>
      </c>
      <c r="G79" s="2" t="s">
        <v>59</v>
      </c>
      <c r="H79" s="17">
        <v>1</v>
      </c>
      <c r="I79" s="5" t="s">
        <v>50</v>
      </c>
      <c r="J79" s="5" t="s">
        <v>154</v>
      </c>
      <c r="K79" s="4">
        <f t="shared" si="11"/>
        <v>44232</v>
      </c>
      <c r="L79" s="20">
        <f t="shared" si="12"/>
        <v>2</v>
      </c>
      <c r="M79" s="20">
        <f t="shared" si="13"/>
        <v>2021</v>
      </c>
      <c r="N79" s="7">
        <v>1254</v>
      </c>
      <c r="O79" s="7">
        <f t="shared" si="17"/>
        <v>-1254</v>
      </c>
      <c r="P79" s="7">
        <f t="shared" si="14"/>
        <v>0</v>
      </c>
      <c r="Q79" s="8">
        <f t="shared" si="15"/>
        <v>106546.5</v>
      </c>
      <c r="R79" s="5" t="s">
        <v>91</v>
      </c>
      <c r="S79" s="18" t="s">
        <v>283</v>
      </c>
    </row>
    <row r="80" spans="1:19" x14ac:dyDescent="0.35">
      <c r="A80" s="4">
        <v>44112</v>
      </c>
      <c r="B80" s="20">
        <f t="shared" si="9"/>
        <v>10</v>
      </c>
      <c r="C80" s="20">
        <f t="shared" si="10"/>
        <v>2020</v>
      </c>
      <c r="D80" s="5" t="s">
        <v>114</v>
      </c>
      <c r="E80" s="5" t="s">
        <v>22</v>
      </c>
      <c r="F80" s="15" t="s">
        <v>23</v>
      </c>
      <c r="G80" s="14" t="s">
        <v>101</v>
      </c>
      <c r="H80" s="17">
        <v>3</v>
      </c>
      <c r="I80" s="5" t="s">
        <v>50</v>
      </c>
      <c r="J80" s="5" t="s">
        <v>154</v>
      </c>
      <c r="K80" s="4">
        <f t="shared" si="11"/>
        <v>44232</v>
      </c>
      <c r="L80" s="20">
        <f t="shared" si="12"/>
        <v>2</v>
      </c>
      <c r="M80" s="20">
        <f t="shared" si="13"/>
        <v>2021</v>
      </c>
      <c r="N80" s="7">
        <v>874.80000000000007</v>
      </c>
      <c r="O80" s="7">
        <f t="shared" si="17"/>
        <v>-874.80000000000007</v>
      </c>
      <c r="P80" s="7">
        <f t="shared" si="14"/>
        <v>0</v>
      </c>
      <c r="Q80" s="8">
        <f t="shared" si="15"/>
        <v>107421.3</v>
      </c>
      <c r="R80" s="5" t="s">
        <v>91</v>
      </c>
      <c r="S80" s="18" t="s">
        <v>283</v>
      </c>
    </row>
    <row r="81" spans="1:19" x14ac:dyDescent="0.35">
      <c r="A81" s="4">
        <v>44112</v>
      </c>
      <c r="B81" s="20">
        <f t="shared" si="9"/>
        <v>10</v>
      </c>
      <c r="C81" s="20">
        <f t="shared" si="10"/>
        <v>2020</v>
      </c>
      <c r="D81" s="5" t="s">
        <v>114</v>
      </c>
      <c r="E81" s="5" t="s">
        <v>22</v>
      </c>
      <c r="F81" s="15" t="s">
        <v>23</v>
      </c>
      <c r="G81" s="14" t="s">
        <v>44</v>
      </c>
      <c r="H81" s="17">
        <v>10</v>
      </c>
      <c r="I81" s="5" t="s">
        <v>50</v>
      </c>
      <c r="J81" s="5" t="s">
        <v>154</v>
      </c>
      <c r="K81" s="4">
        <f t="shared" si="11"/>
        <v>44232</v>
      </c>
      <c r="L81" s="20">
        <f t="shared" si="12"/>
        <v>2</v>
      </c>
      <c r="M81" s="20">
        <f t="shared" si="13"/>
        <v>2021</v>
      </c>
      <c r="N81" s="7">
        <v>2040</v>
      </c>
      <c r="O81" s="7">
        <f t="shared" si="17"/>
        <v>-2040</v>
      </c>
      <c r="P81" s="7">
        <f t="shared" si="14"/>
        <v>0</v>
      </c>
      <c r="Q81" s="8">
        <f t="shared" si="15"/>
        <v>109461.3</v>
      </c>
      <c r="R81" s="5" t="s">
        <v>91</v>
      </c>
      <c r="S81" s="18" t="s">
        <v>283</v>
      </c>
    </row>
    <row r="82" spans="1:19" x14ac:dyDescent="0.35">
      <c r="A82" s="4">
        <v>44112</v>
      </c>
      <c r="B82" s="20">
        <f t="shared" si="9"/>
        <v>10</v>
      </c>
      <c r="C82" s="20">
        <f t="shared" si="10"/>
        <v>2020</v>
      </c>
      <c r="D82" s="5" t="s">
        <v>114</v>
      </c>
      <c r="E82" s="5" t="s">
        <v>22</v>
      </c>
      <c r="F82" s="15" t="s">
        <v>23</v>
      </c>
      <c r="G82" s="14" t="s">
        <v>46</v>
      </c>
      <c r="H82" s="17">
        <v>2</v>
      </c>
      <c r="I82" s="5" t="s">
        <v>50</v>
      </c>
      <c r="J82" s="5" t="s">
        <v>154</v>
      </c>
      <c r="K82" s="4">
        <f t="shared" si="11"/>
        <v>44232</v>
      </c>
      <c r="L82" s="20">
        <f t="shared" si="12"/>
        <v>2</v>
      </c>
      <c r="M82" s="20">
        <f t="shared" si="13"/>
        <v>2021</v>
      </c>
      <c r="N82" s="7">
        <v>180</v>
      </c>
      <c r="O82" s="7">
        <f t="shared" si="17"/>
        <v>-180</v>
      </c>
      <c r="P82" s="7">
        <f t="shared" si="14"/>
        <v>0</v>
      </c>
      <c r="Q82" s="8">
        <f t="shared" si="15"/>
        <v>109641.3</v>
      </c>
      <c r="R82" s="5" t="s">
        <v>91</v>
      </c>
      <c r="S82" s="18" t="s">
        <v>283</v>
      </c>
    </row>
    <row r="83" spans="1:19" x14ac:dyDescent="0.35">
      <c r="A83" s="4">
        <v>44116</v>
      </c>
      <c r="B83" s="20">
        <f t="shared" si="9"/>
        <v>10</v>
      </c>
      <c r="C83" s="20">
        <f t="shared" si="10"/>
        <v>2020</v>
      </c>
      <c r="D83" s="5" t="s">
        <v>116</v>
      </c>
      <c r="E83" s="5" t="s">
        <v>22</v>
      </c>
      <c r="F83" s="15" t="s">
        <v>23</v>
      </c>
      <c r="G83" s="15" t="s">
        <v>99</v>
      </c>
      <c r="H83" s="5">
        <v>6</v>
      </c>
      <c r="I83" s="5" t="s">
        <v>50</v>
      </c>
      <c r="J83" s="5" t="s">
        <v>154</v>
      </c>
      <c r="K83" s="4">
        <f t="shared" si="11"/>
        <v>44236</v>
      </c>
      <c r="L83" s="20">
        <f t="shared" si="12"/>
        <v>2</v>
      </c>
      <c r="M83" s="20">
        <f t="shared" si="13"/>
        <v>2021</v>
      </c>
      <c r="N83" s="7">
        <v>7524</v>
      </c>
      <c r="O83" s="7">
        <f t="shared" si="17"/>
        <v>-7524</v>
      </c>
      <c r="P83" s="7">
        <f t="shared" si="14"/>
        <v>0</v>
      </c>
      <c r="Q83" s="8">
        <f t="shared" si="15"/>
        <v>117165.3</v>
      </c>
      <c r="R83" s="5" t="s">
        <v>91</v>
      </c>
      <c r="S83" s="18" t="s">
        <v>283</v>
      </c>
    </row>
    <row r="84" spans="1:19" x14ac:dyDescent="0.35">
      <c r="A84" s="4">
        <v>44116</v>
      </c>
      <c r="B84" s="20">
        <f t="shared" si="9"/>
        <v>10</v>
      </c>
      <c r="C84" s="20">
        <f t="shared" si="10"/>
        <v>2020</v>
      </c>
      <c r="D84" s="5" t="s">
        <v>116</v>
      </c>
      <c r="E84" s="5" t="s">
        <v>22</v>
      </c>
      <c r="F84" s="15" t="s">
        <v>23</v>
      </c>
      <c r="G84" s="2" t="s">
        <v>59</v>
      </c>
      <c r="H84" s="5">
        <v>1</v>
      </c>
      <c r="I84" s="5" t="s">
        <v>50</v>
      </c>
      <c r="J84" s="5" t="s">
        <v>154</v>
      </c>
      <c r="K84" s="4">
        <f t="shared" si="11"/>
        <v>44236</v>
      </c>
      <c r="L84" s="20">
        <f t="shared" si="12"/>
        <v>2</v>
      </c>
      <c r="M84" s="20">
        <f t="shared" si="13"/>
        <v>2021</v>
      </c>
      <c r="N84" s="7">
        <v>1254</v>
      </c>
      <c r="O84" s="7">
        <f t="shared" si="17"/>
        <v>-1254</v>
      </c>
      <c r="P84" s="7">
        <f t="shared" si="14"/>
        <v>0</v>
      </c>
      <c r="Q84" s="8">
        <f t="shared" si="15"/>
        <v>118419.3</v>
      </c>
      <c r="R84" s="5" t="s">
        <v>91</v>
      </c>
      <c r="S84" s="18" t="s">
        <v>283</v>
      </c>
    </row>
    <row r="85" spans="1:19" x14ac:dyDescent="0.35">
      <c r="A85" s="4">
        <v>44116</v>
      </c>
      <c r="B85" s="20">
        <f t="shared" si="9"/>
        <v>10</v>
      </c>
      <c r="C85" s="20">
        <f t="shared" si="10"/>
        <v>2020</v>
      </c>
      <c r="D85" s="5" t="s">
        <v>120</v>
      </c>
      <c r="E85" s="5" t="s">
        <v>6</v>
      </c>
      <c r="F85" s="6" t="s">
        <v>7</v>
      </c>
      <c r="G85" s="6" t="s">
        <v>69</v>
      </c>
      <c r="H85" s="5">
        <v>1</v>
      </c>
      <c r="I85" s="5" t="s">
        <v>5</v>
      </c>
      <c r="J85" s="5">
        <v>0</v>
      </c>
      <c r="K85" s="4">
        <f t="shared" si="11"/>
        <v>44116</v>
      </c>
      <c r="L85" s="20">
        <f t="shared" si="12"/>
        <v>10</v>
      </c>
      <c r="M85" s="20">
        <f t="shared" si="13"/>
        <v>2020</v>
      </c>
      <c r="N85" s="7">
        <v>1496</v>
      </c>
      <c r="O85" s="7">
        <f t="shared" si="17"/>
        <v>-1496</v>
      </c>
      <c r="P85" s="7">
        <f t="shared" si="14"/>
        <v>0</v>
      </c>
      <c r="Q85" s="8">
        <f t="shared" si="15"/>
        <v>119915.3</v>
      </c>
      <c r="R85" s="5" t="s">
        <v>87</v>
      </c>
      <c r="S85" s="1" t="s">
        <v>133</v>
      </c>
    </row>
    <row r="86" spans="1:19" x14ac:dyDescent="0.35">
      <c r="A86" s="4">
        <v>44116</v>
      </c>
      <c r="B86" s="20">
        <f t="shared" si="9"/>
        <v>10</v>
      </c>
      <c r="C86" s="20">
        <f t="shared" si="10"/>
        <v>2020</v>
      </c>
      <c r="D86" s="5" t="s">
        <v>120</v>
      </c>
      <c r="E86" s="5" t="s">
        <v>6</v>
      </c>
      <c r="F86" s="6" t="s">
        <v>7</v>
      </c>
      <c r="G86" s="2" t="s">
        <v>65</v>
      </c>
      <c r="H86" s="5">
        <v>4</v>
      </c>
      <c r="I86" s="5" t="s">
        <v>5</v>
      </c>
      <c r="J86" s="5">
        <v>0</v>
      </c>
      <c r="K86" s="4">
        <f t="shared" si="11"/>
        <v>44116</v>
      </c>
      <c r="L86" s="20">
        <f t="shared" si="12"/>
        <v>10</v>
      </c>
      <c r="M86" s="20">
        <f t="shared" si="13"/>
        <v>2020</v>
      </c>
      <c r="N86" s="7">
        <v>962</v>
      </c>
      <c r="O86" s="7">
        <f t="shared" si="17"/>
        <v>-962</v>
      </c>
      <c r="P86" s="7">
        <f t="shared" si="14"/>
        <v>0</v>
      </c>
      <c r="Q86" s="8">
        <f t="shared" si="15"/>
        <v>120877.3</v>
      </c>
      <c r="R86" s="5" t="s">
        <v>87</v>
      </c>
      <c r="S86" s="1" t="s">
        <v>133</v>
      </c>
    </row>
    <row r="87" spans="1:19" x14ac:dyDescent="0.35">
      <c r="A87" s="4">
        <v>44118</v>
      </c>
      <c r="B87" s="20">
        <f t="shared" si="9"/>
        <v>10</v>
      </c>
      <c r="C87" s="20">
        <f t="shared" si="10"/>
        <v>2020</v>
      </c>
      <c r="D87" s="5" t="s">
        <v>121</v>
      </c>
      <c r="E87" s="5" t="s">
        <v>48</v>
      </c>
      <c r="F87" s="1" t="s">
        <v>47</v>
      </c>
      <c r="G87" s="1" t="s">
        <v>44</v>
      </c>
      <c r="H87" s="5">
        <v>7</v>
      </c>
      <c r="I87" s="5" t="s">
        <v>51</v>
      </c>
      <c r="J87" s="5">
        <v>60</v>
      </c>
      <c r="K87" s="4">
        <f t="shared" si="11"/>
        <v>44178</v>
      </c>
      <c r="L87" s="20">
        <f t="shared" si="12"/>
        <v>12</v>
      </c>
      <c r="M87" s="20">
        <f t="shared" si="13"/>
        <v>2020</v>
      </c>
      <c r="N87" s="7">
        <v>1470</v>
      </c>
      <c r="O87" s="7">
        <v>-1470</v>
      </c>
      <c r="P87" s="7">
        <f t="shared" si="14"/>
        <v>0</v>
      </c>
      <c r="Q87" s="8">
        <f t="shared" si="15"/>
        <v>122347.3</v>
      </c>
      <c r="R87" s="5" t="s">
        <v>91</v>
      </c>
      <c r="S87" s="11" t="s">
        <v>73</v>
      </c>
    </row>
    <row r="88" spans="1:19" x14ac:dyDescent="0.35">
      <c r="A88" s="4">
        <v>44118</v>
      </c>
      <c r="B88" s="20">
        <f t="shared" si="9"/>
        <v>10</v>
      </c>
      <c r="C88" s="20">
        <f t="shared" si="10"/>
        <v>2020</v>
      </c>
      <c r="D88" s="5" t="s">
        <v>121</v>
      </c>
      <c r="E88" s="5" t="s">
        <v>48</v>
      </c>
      <c r="F88" s="1" t="s">
        <v>47</v>
      </c>
      <c r="G88" s="1" t="s">
        <v>46</v>
      </c>
      <c r="H88" s="5">
        <v>8</v>
      </c>
      <c r="I88" s="5" t="s">
        <v>51</v>
      </c>
      <c r="J88" s="5">
        <v>60</v>
      </c>
      <c r="K88" s="4">
        <f t="shared" si="11"/>
        <v>44178</v>
      </c>
      <c r="L88" s="20">
        <f t="shared" si="12"/>
        <v>12</v>
      </c>
      <c r="M88" s="20">
        <f t="shared" si="13"/>
        <v>2020</v>
      </c>
      <c r="N88" s="7">
        <v>720</v>
      </c>
      <c r="O88" s="7">
        <v>-720</v>
      </c>
      <c r="P88" s="7">
        <f t="shared" si="14"/>
        <v>0</v>
      </c>
      <c r="Q88" s="8">
        <f t="shared" si="15"/>
        <v>123067.3</v>
      </c>
      <c r="R88" s="5" t="s">
        <v>91</v>
      </c>
      <c r="S88" s="11" t="s">
        <v>73</v>
      </c>
    </row>
    <row r="89" spans="1:19" x14ac:dyDescent="0.35">
      <c r="A89" s="4">
        <v>44123</v>
      </c>
      <c r="B89" s="20">
        <f t="shared" si="9"/>
        <v>10</v>
      </c>
      <c r="C89" s="20">
        <f t="shared" si="10"/>
        <v>2020</v>
      </c>
      <c r="D89" s="5" t="s">
        <v>121</v>
      </c>
      <c r="E89" s="5" t="s">
        <v>48</v>
      </c>
      <c r="F89" s="1" t="s">
        <v>47</v>
      </c>
      <c r="G89" s="14" t="s">
        <v>45</v>
      </c>
      <c r="H89" s="17">
        <v>2</v>
      </c>
      <c r="I89" s="5" t="s">
        <v>51</v>
      </c>
      <c r="J89" s="5">
        <v>60</v>
      </c>
      <c r="K89" s="4">
        <f t="shared" si="11"/>
        <v>44183</v>
      </c>
      <c r="L89" s="20">
        <f t="shared" si="12"/>
        <v>12</v>
      </c>
      <c r="M89" s="20">
        <f t="shared" si="13"/>
        <v>2020</v>
      </c>
      <c r="N89" s="7">
        <v>460</v>
      </c>
      <c r="O89" s="7">
        <v>-460</v>
      </c>
      <c r="P89" s="7">
        <f t="shared" si="14"/>
        <v>0</v>
      </c>
      <c r="Q89" s="8">
        <f t="shared" si="15"/>
        <v>123527.3</v>
      </c>
      <c r="R89" s="5" t="s">
        <v>91</v>
      </c>
      <c r="S89" s="11" t="s">
        <v>73</v>
      </c>
    </row>
    <row r="90" spans="1:19" ht="15" customHeight="1" x14ac:dyDescent="0.35">
      <c r="A90" s="4">
        <v>44121</v>
      </c>
      <c r="B90" s="20">
        <f t="shared" si="9"/>
        <v>10</v>
      </c>
      <c r="C90" s="20">
        <f t="shared" si="10"/>
        <v>2020</v>
      </c>
      <c r="D90" s="5" t="s">
        <v>122</v>
      </c>
      <c r="E90" s="5" t="s">
        <v>19</v>
      </c>
      <c r="F90" s="6" t="s">
        <v>20</v>
      </c>
      <c r="G90" s="15" t="s">
        <v>123</v>
      </c>
      <c r="H90" s="17">
        <v>4</v>
      </c>
      <c r="I90" s="5" t="s">
        <v>72</v>
      </c>
      <c r="J90" s="5">
        <v>45</v>
      </c>
      <c r="K90" s="4">
        <f t="shared" si="11"/>
        <v>44166</v>
      </c>
      <c r="L90" s="20">
        <f t="shared" si="12"/>
        <v>12</v>
      </c>
      <c r="M90" s="20">
        <f t="shared" si="13"/>
        <v>2020</v>
      </c>
      <c r="N90" s="7">
        <v>180</v>
      </c>
      <c r="O90" s="7">
        <f t="shared" si="17"/>
        <v>-180</v>
      </c>
      <c r="P90" s="7">
        <f t="shared" si="14"/>
        <v>0</v>
      </c>
      <c r="Q90" s="8">
        <f t="shared" si="15"/>
        <v>123707.3</v>
      </c>
      <c r="R90" s="5" t="s">
        <v>91</v>
      </c>
      <c r="S90" s="18" t="s">
        <v>125</v>
      </c>
    </row>
    <row r="91" spans="1:19" x14ac:dyDescent="0.35">
      <c r="A91" s="4">
        <v>44121</v>
      </c>
      <c r="B91" s="20">
        <f t="shared" si="9"/>
        <v>10</v>
      </c>
      <c r="C91" s="20">
        <f t="shared" si="10"/>
        <v>2020</v>
      </c>
      <c r="D91" s="5" t="s">
        <v>124</v>
      </c>
      <c r="E91" s="5" t="s">
        <v>19</v>
      </c>
      <c r="F91" s="6" t="s">
        <v>20</v>
      </c>
      <c r="G91" s="1" t="s">
        <v>115</v>
      </c>
      <c r="H91" s="5">
        <v>1</v>
      </c>
      <c r="I91" s="5" t="s">
        <v>72</v>
      </c>
      <c r="J91" s="5">
        <v>45</v>
      </c>
      <c r="K91" s="4">
        <f t="shared" si="11"/>
        <v>44166</v>
      </c>
      <c r="L91" s="20">
        <f t="shared" si="12"/>
        <v>12</v>
      </c>
      <c r="M91" s="20">
        <f t="shared" si="13"/>
        <v>2020</v>
      </c>
      <c r="N91" s="7">
        <v>204</v>
      </c>
      <c r="O91" s="7">
        <f t="shared" si="17"/>
        <v>-204</v>
      </c>
      <c r="P91" s="7">
        <f t="shared" si="14"/>
        <v>0</v>
      </c>
      <c r="Q91" s="8">
        <f t="shared" si="15"/>
        <v>123911.3</v>
      </c>
      <c r="R91" s="5" t="s">
        <v>91</v>
      </c>
      <c r="S91" s="18" t="s">
        <v>125</v>
      </c>
    </row>
    <row r="92" spans="1:19" x14ac:dyDescent="0.35">
      <c r="A92" s="4">
        <v>44123</v>
      </c>
      <c r="B92" s="20">
        <f t="shared" si="9"/>
        <v>10</v>
      </c>
      <c r="C92" s="20">
        <f t="shared" si="10"/>
        <v>2020</v>
      </c>
      <c r="D92" s="5" t="s">
        <v>126</v>
      </c>
      <c r="E92" s="5" t="s">
        <v>6</v>
      </c>
      <c r="F92" s="6" t="s">
        <v>7</v>
      </c>
      <c r="G92" s="13" t="s">
        <v>39</v>
      </c>
      <c r="H92" s="17">
        <v>4</v>
      </c>
      <c r="I92" s="5" t="s">
        <v>5</v>
      </c>
      <c r="J92" s="5">
        <v>0</v>
      </c>
      <c r="K92" s="4">
        <f t="shared" si="11"/>
        <v>44123</v>
      </c>
      <c r="L92" s="20">
        <f t="shared" si="12"/>
        <v>10</v>
      </c>
      <c r="M92" s="20">
        <f t="shared" si="13"/>
        <v>2020</v>
      </c>
      <c r="N92" s="7">
        <v>960</v>
      </c>
      <c r="O92" s="7">
        <f t="shared" si="17"/>
        <v>-960</v>
      </c>
      <c r="P92" s="7">
        <f t="shared" si="14"/>
        <v>0</v>
      </c>
      <c r="Q92" s="8">
        <f t="shared" si="15"/>
        <v>124871.3</v>
      </c>
      <c r="R92" s="57" t="s">
        <v>87</v>
      </c>
      <c r="S92" s="1" t="s">
        <v>164</v>
      </c>
    </row>
    <row r="93" spans="1:19" x14ac:dyDescent="0.35">
      <c r="A93" s="4">
        <v>44123</v>
      </c>
      <c r="B93" s="20">
        <f t="shared" si="9"/>
        <v>10</v>
      </c>
      <c r="C93" s="20">
        <f t="shared" si="10"/>
        <v>2020</v>
      </c>
      <c r="D93" s="5" t="s">
        <v>126</v>
      </c>
      <c r="E93" s="5" t="s">
        <v>6</v>
      </c>
      <c r="F93" s="6" t="s">
        <v>7</v>
      </c>
      <c r="G93" s="2" t="s">
        <v>128</v>
      </c>
      <c r="H93" s="5">
        <v>1</v>
      </c>
      <c r="I93" s="5" t="s">
        <v>5</v>
      </c>
      <c r="J93" s="5">
        <v>0</v>
      </c>
      <c r="K93" s="4">
        <f t="shared" si="11"/>
        <v>44123</v>
      </c>
      <c r="L93" s="20">
        <f t="shared" si="12"/>
        <v>10</v>
      </c>
      <c r="M93" s="20">
        <f t="shared" si="13"/>
        <v>2020</v>
      </c>
      <c r="N93" s="7">
        <v>625</v>
      </c>
      <c r="O93" s="7">
        <f t="shared" si="17"/>
        <v>-625</v>
      </c>
      <c r="P93" s="7">
        <f t="shared" si="14"/>
        <v>0</v>
      </c>
      <c r="Q93" s="8">
        <f t="shared" si="15"/>
        <v>125496.3</v>
      </c>
      <c r="R93" s="57" t="s">
        <v>87</v>
      </c>
      <c r="S93" s="1" t="s">
        <v>164</v>
      </c>
    </row>
    <row r="94" spans="1:19" x14ac:dyDescent="0.35">
      <c r="A94" s="4">
        <v>44123</v>
      </c>
      <c r="B94" s="20">
        <f t="shared" si="9"/>
        <v>10</v>
      </c>
      <c r="C94" s="20">
        <f t="shared" si="10"/>
        <v>2020</v>
      </c>
      <c r="D94" s="5" t="s">
        <v>126</v>
      </c>
      <c r="E94" s="5" t="s">
        <v>6</v>
      </c>
      <c r="F94" s="6" t="s">
        <v>7</v>
      </c>
      <c r="G94" s="2" t="s">
        <v>129</v>
      </c>
      <c r="H94" s="5">
        <v>1</v>
      </c>
      <c r="I94" s="5" t="s">
        <v>5</v>
      </c>
      <c r="J94" s="5">
        <v>0</v>
      </c>
      <c r="K94" s="4">
        <f t="shared" si="11"/>
        <v>44123</v>
      </c>
      <c r="L94" s="20">
        <f t="shared" si="12"/>
        <v>10</v>
      </c>
      <c r="M94" s="20">
        <f t="shared" si="13"/>
        <v>2020</v>
      </c>
      <c r="N94" s="7">
        <v>60</v>
      </c>
      <c r="O94" s="7">
        <f t="shared" si="17"/>
        <v>-60</v>
      </c>
      <c r="P94" s="7">
        <f t="shared" si="14"/>
        <v>0</v>
      </c>
      <c r="Q94" s="8">
        <f t="shared" si="15"/>
        <v>125556.3</v>
      </c>
      <c r="R94" s="57" t="s">
        <v>87</v>
      </c>
      <c r="S94" s="1" t="s">
        <v>164</v>
      </c>
    </row>
    <row r="95" spans="1:19" x14ac:dyDescent="0.35">
      <c r="A95" s="4">
        <v>44123</v>
      </c>
      <c r="B95" s="20">
        <f t="shared" si="9"/>
        <v>10</v>
      </c>
      <c r="C95" s="20">
        <f t="shared" si="10"/>
        <v>2020</v>
      </c>
      <c r="D95" s="5" t="s">
        <v>127</v>
      </c>
      <c r="E95" s="5" t="s">
        <v>34</v>
      </c>
      <c r="F95" s="6" t="s">
        <v>35</v>
      </c>
      <c r="G95" s="1" t="s">
        <v>46</v>
      </c>
      <c r="H95" s="5">
        <v>1</v>
      </c>
      <c r="I95" s="5" t="s">
        <v>5</v>
      </c>
      <c r="J95" s="5">
        <v>0</v>
      </c>
      <c r="K95" s="4">
        <f t="shared" si="11"/>
        <v>44123</v>
      </c>
      <c r="L95" s="20">
        <f t="shared" si="12"/>
        <v>10</v>
      </c>
      <c r="M95" s="20">
        <f t="shared" si="13"/>
        <v>2020</v>
      </c>
      <c r="N95" s="7">
        <v>90</v>
      </c>
      <c r="O95" s="7">
        <f t="shared" si="17"/>
        <v>-90</v>
      </c>
      <c r="P95" s="7">
        <f t="shared" si="14"/>
        <v>0</v>
      </c>
      <c r="Q95" s="8">
        <f t="shared" si="15"/>
        <v>125646.3</v>
      </c>
      <c r="R95" s="5" t="s">
        <v>88</v>
      </c>
      <c r="S95" s="1" t="s">
        <v>162</v>
      </c>
    </row>
    <row r="96" spans="1:19" x14ac:dyDescent="0.35">
      <c r="A96" s="4">
        <v>44125</v>
      </c>
      <c r="B96" s="20">
        <f t="shared" si="9"/>
        <v>10</v>
      </c>
      <c r="C96" s="20">
        <f t="shared" si="10"/>
        <v>2020</v>
      </c>
      <c r="D96" s="5" t="s">
        <v>130</v>
      </c>
      <c r="E96" s="5" t="s">
        <v>34</v>
      </c>
      <c r="F96" s="6" t="s">
        <v>35</v>
      </c>
      <c r="G96" s="6" t="s">
        <v>69</v>
      </c>
      <c r="H96" s="5">
        <v>1</v>
      </c>
      <c r="I96" s="5" t="s">
        <v>5</v>
      </c>
      <c r="J96" s="5">
        <v>0</v>
      </c>
      <c r="K96" s="4">
        <f t="shared" si="11"/>
        <v>44125</v>
      </c>
      <c r="L96" s="20">
        <f t="shared" si="12"/>
        <v>10</v>
      </c>
      <c r="M96" s="20">
        <f t="shared" si="13"/>
        <v>2020</v>
      </c>
      <c r="N96" s="7">
        <v>1496</v>
      </c>
      <c r="O96" s="7">
        <f t="shared" si="17"/>
        <v>-1496</v>
      </c>
      <c r="P96" s="7">
        <f t="shared" si="14"/>
        <v>0</v>
      </c>
      <c r="Q96" s="8">
        <f t="shared" si="15"/>
        <v>127142.3</v>
      </c>
      <c r="R96" s="5" t="s">
        <v>88</v>
      </c>
      <c r="S96" s="1" t="s">
        <v>161</v>
      </c>
    </row>
    <row r="97" spans="1:19" x14ac:dyDescent="0.35">
      <c r="A97" s="4">
        <v>44125</v>
      </c>
      <c r="B97" s="20">
        <f t="shared" si="9"/>
        <v>10</v>
      </c>
      <c r="C97" s="20">
        <f t="shared" si="10"/>
        <v>2020</v>
      </c>
      <c r="D97" s="5" t="s">
        <v>131</v>
      </c>
      <c r="E97" s="5" t="s">
        <v>63</v>
      </c>
      <c r="F97" s="6" t="s">
        <v>64</v>
      </c>
      <c r="G97" s="15" t="s">
        <v>99</v>
      </c>
      <c r="H97" s="5">
        <v>5</v>
      </c>
      <c r="I97" s="5" t="s">
        <v>50</v>
      </c>
      <c r="J97" s="5" t="s">
        <v>154</v>
      </c>
      <c r="K97" s="4">
        <f t="shared" si="11"/>
        <v>44245</v>
      </c>
      <c r="L97" s="20">
        <f t="shared" si="12"/>
        <v>2</v>
      </c>
      <c r="M97" s="20">
        <f t="shared" si="13"/>
        <v>2021</v>
      </c>
      <c r="N97" s="7">
        <v>6600</v>
      </c>
      <c r="O97" s="7">
        <f t="shared" si="17"/>
        <v>-6600</v>
      </c>
      <c r="P97" s="7">
        <f t="shared" si="14"/>
        <v>0</v>
      </c>
      <c r="Q97" s="8">
        <f t="shared" si="15"/>
        <v>133742.29999999999</v>
      </c>
      <c r="R97" s="5" t="s">
        <v>91</v>
      </c>
      <c r="S97" s="18" t="s">
        <v>306</v>
      </c>
    </row>
    <row r="98" spans="1:19" x14ac:dyDescent="0.35">
      <c r="A98" s="4">
        <v>44125</v>
      </c>
      <c r="B98" s="20">
        <f t="shared" si="9"/>
        <v>10</v>
      </c>
      <c r="C98" s="20">
        <f t="shared" si="10"/>
        <v>2020</v>
      </c>
      <c r="D98" s="5" t="s">
        <v>131</v>
      </c>
      <c r="E98" s="5" t="s">
        <v>63</v>
      </c>
      <c r="F98" s="6" t="s">
        <v>64</v>
      </c>
      <c r="G98" s="6" t="s">
        <v>65</v>
      </c>
      <c r="H98" s="5">
        <v>4</v>
      </c>
      <c r="I98" s="5" t="s">
        <v>50</v>
      </c>
      <c r="J98" s="5" t="s">
        <v>154</v>
      </c>
      <c r="K98" s="4">
        <f t="shared" si="11"/>
        <v>44245</v>
      </c>
      <c r="L98" s="20">
        <f t="shared" si="12"/>
        <v>2</v>
      </c>
      <c r="M98" s="20">
        <f t="shared" si="13"/>
        <v>2021</v>
      </c>
      <c r="N98" s="7">
        <v>888</v>
      </c>
      <c r="O98" s="7">
        <f t="shared" si="17"/>
        <v>-888</v>
      </c>
      <c r="P98" s="7">
        <f t="shared" si="14"/>
        <v>0</v>
      </c>
      <c r="Q98" s="8">
        <f t="shared" si="15"/>
        <v>134630.29999999999</v>
      </c>
      <c r="R98" s="5" t="s">
        <v>91</v>
      </c>
      <c r="S98" s="18" t="s">
        <v>306</v>
      </c>
    </row>
    <row r="99" spans="1:19" x14ac:dyDescent="0.35">
      <c r="A99" s="4">
        <v>44125</v>
      </c>
      <c r="B99" s="20">
        <f t="shared" si="9"/>
        <v>10</v>
      </c>
      <c r="C99" s="20">
        <f t="shared" si="10"/>
        <v>2020</v>
      </c>
      <c r="D99" s="5" t="s">
        <v>131</v>
      </c>
      <c r="E99" s="5" t="s">
        <v>63</v>
      </c>
      <c r="F99" s="6" t="s">
        <v>64</v>
      </c>
      <c r="G99" s="6" t="s">
        <v>66</v>
      </c>
      <c r="H99" s="5">
        <v>5</v>
      </c>
      <c r="I99" s="5" t="s">
        <v>50</v>
      </c>
      <c r="J99" s="5" t="s">
        <v>154</v>
      </c>
      <c r="K99" s="4">
        <f t="shared" si="11"/>
        <v>44245</v>
      </c>
      <c r="L99" s="20">
        <f t="shared" si="12"/>
        <v>2</v>
      </c>
      <c r="M99" s="20">
        <f t="shared" si="13"/>
        <v>2021</v>
      </c>
      <c r="N99" s="7">
        <v>275</v>
      </c>
      <c r="O99" s="7">
        <f t="shared" si="17"/>
        <v>-275</v>
      </c>
      <c r="P99" s="7">
        <f t="shared" si="14"/>
        <v>0</v>
      </c>
      <c r="Q99" s="8">
        <f t="shared" ref="Q99:Q130" si="18">SUM(Q98+N99)</f>
        <v>134905.29999999999</v>
      </c>
      <c r="R99" s="5" t="s">
        <v>91</v>
      </c>
      <c r="S99" s="18" t="s">
        <v>306</v>
      </c>
    </row>
    <row r="100" spans="1:19" x14ac:dyDescent="0.35">
      <c r="A100" s="4">
        <v>44125</v>
      </c>
      <c r="B100" s="20">
        <f t="shared" si="9"/>
        <v>10</v>
      </c>
      <c r="C100" s="20">
        <f t="shared" si="10"/>
        <v>2020</v>
      </c>
      <c r="D100" s="5" t="s">
        <v>131</v>
      </c>
      <c r="E100" s="5" t="s">
        <v>63</v>
      </c>
      <c r="F100" s="6" t="s">
        <v>64</v>
      </c>
      <c r="G100" s="6" t="s">
        <v>46</v>
      </c>
      <c r="H100" s="5">
        <v>4</v>
      </c>
      <c r="I100" s="5" t="s">
        <v>50</v>
      </c>
      <c r="J100" s="5" t="s">
        <v>154</v>
      </c>
      <c r="K100" s="4">
        <f t="shared" si="11"/>
        <v>44245</v>
      </c>
      <c r="L100" s="20">
        <f t="shared" si="12"/>
        <v>2</v>
      </c>
      <c r="M100" s="20">
        <f t="shared" si="13"/>
        <v>2021</v>
      </c>
      <c r="N100" s="7">
        <v>360</v>
      </c>
      <c r="O100" s="7">
        <f t="shared" si="17"/>
        <v>-360</v>
      </c>
      <c r="P100" s="7">
        <f t="shared" si="14"/>
        <v>0</v>
      </c>
      <c r="Q100" s="8">
        <f t="shared" si="18"/>
        <v>135265.29999999999</v>
      </c>
      <c r="R100" s="5" t="s">
        <v>91</v>
      </c>
      <c r="S100" s="18" t="s">
        <v>306</v>
      </c>
    </row>
    <row r="101" spans="1:19" x14ac:dyDescent="0.35">
      <c r="A101" s="4">
        <v>44130</v>
      </c>
      <c r="B101" s="20">
        <f t="shared" si="9"/>
        <v>10</v>
      </c>
      <c r="C101" s="20">
        <f t="shared" si="10"/>
        <v>2020</v>
      </c>
      <c r="D101" s="5" t="s">
        <v>134</v>
      </c>
      <c r="E101" s="5" t="s">
        <v>19</v>
      </c>
      <c r="F101" s="6" t="s">
        <v>20</v>
      </c>
      <c r="G101" s="15" t="s">
        <v>69</v>
      </c>
      <c r="H101" s="17">
        <v>3</v>
      </c>
      <c r="I101" s="5" t="s">
        <v>72</v>
      </c>
      <c r="J101" s="5">
        <v>45</v>
      </c>
      <c r="K101" s="4">
        <f t="shared" si="11"/>
        <v>44175</v>
      </c>
      <c r="L101" s="20">
        <f t="shared" si="12"/>
        <v>12</v>
      </c>
      <c r="M101" s="20">
        <f t="shared" si="13"/>
        <v>2020</v>
      </c>
      <c r="N101" s="7">
        <v>4554</v>
      </c>
      <c r="O101" s="7">
        <f t="shared" si="17"/>
        <v>-4554</v>
      </c>
      <c r="P101" s="7">
        <f t="shared" si="14"/>
        <v>0</v>
      </c>
      <c r="Q101" s="8">
        <f t="shared" si="18"/>
        <v>139819.29999999999</v>
      </c>
      <c r="R101" s="5" t="s">
        <v>91</v>
      </c>
      <c r="S101" s="18" t="s">
        <v>150</v>
      </c>
    </row>
    <row r="102" spans="1:19" x14ac:dyDescent="0.35">
      <c r="A102" s="4">
        <v>44130</v>
      </c>
      <c r="B102" s="20">
        <f t="shared" si="9"/>
        <v>10</v>
      </c>
      <c r="C102" s="20">
        <f t="shared" si="10"/>
        <v>2020</v>
      </c>
      <c r="D102" s="5" t="s">
        <v>134</v>
      </c>
      <c r="E102" s="5" t="s">
        <v>19</v>
      </c>
      <c r="F102" s="6" t="s">
        <v>20</v>
      </c>
      <c r="G102" s="2" t="s">
        <v>46</v>
      </c>
      <c r="H102" s="5">
        <v>6</v>
      </c>
      <c r="I102" s="5" t="s">
        <v>72</v>
      </c>
      <c r="J102" s="5">
        <v>45</v>
      </c>
      <c r="K102" s="4">
        <f t="shared" si="11"/>
        <v>44175</v>
      </c>
      <c r="L102" s="20">
        <f t="shared" si="12"/>
        <v>12</v>
      </c>
      <c r="M102" s="20">
        <f t="shared" si="13"/>
        <v>2020</v>
      </c>
      <c r="N102" s="7">
        <v>555</v>
      </c>
      <c r="O102" s="7">
        <f t="shared" si="17"/>
        <v>-555</v>
      </c>
      <c r="P102" s="7">
        <f t="shared" si="14"/>
        <v>0</v>
      </c>
      <c r="Q102" s="8">
        <f t="shared" si="18"/>
        <v>140374.29999999999</v>
      </c>
      <c r="R102" s="5" t="s">
        <v>91</v>
      </c>
      <c r="S102" s="18" t="s">
        <v>151</v>
      </c>
    </row>
    <row r="103" spans="1:19" x14ac:dyDescent="0.35">
      <c r="A103" s="4">
        <v>44135</v>
      </c>
      <c r="B103" s="20">
        <f t="shared" si="9"/>
        <v>10</v>
      </c>
      <c r="C103" s="20">
        <f t="shared" si="10"/>
        <v>2020</v>
      </c>
      <c r="D103" s="5" t="s">
        <v>152</v>
      </c>
      <c r="E103" s="5" t="s">
        <v>6</v>
      </c>
      <c r="F103" s="6" t="s">
        <v>7</v>
      </c>
      <c r="G103" s="6" t="s">
        <v>69</v>
      </c>
      <c r="H103" s="5">
        <v>1</v>
      </c>
      <c r="I103" s="5" t="s">
        <v>5</v>
      </c>
      <c r="J103" s="5">
        <v>0</v>
      </c>
      <c r="K103" s="4">
        <f t="shared" si="11"/>
        <v>44135</v>
      </c>
      <c r="L103" s="20">
        <f t="shared" si="12"/>
        <v>10</v>
      </c>
      <c r="M103" s="20">
        <f t="shared" si="13"/>
        <v>2020</v>
      </c>
      <c r="N103" s="7">
        <v>1496</v>
      </c>
      <c r="O103" s="7">
        <f t="shared" si="17"/>
        <v>-1496</v>
      </c>
      <c r="P103" s="7">
        <f t="shared" si="14"/>
        <v>0</v>
      </c>
      <c r="Q103" s="8">
        <f t="shared" si="18"/>
        <v>141870.29999999999</v>
      </c>
      <c r="R103" s="5" t="s">
        <v>87</v>
      </c>
      <c r="S103" s="1" t="s">
        <v>164</v>
      </c>
    </row>
    <row r="104" spans="1:19" x14ac:dyDescent="0.35">
      <c r="A104" s="4">
        <v>44135</v>
      </c>
      <c r="B104" s="20">
        <f t="shared" si="9"/>
        <v>10</v>
      </c>
      <c r="C104" s="20">
        <f t="shared" si="10"/>
        <v>2020</v>
      </c>
      <c r="D104" s="5" t="s">
        <v>152</v>
      </c>
      <c r="E104" s="5" t="s">
        <v>6</v>
      </c>
      <c r="F104" s="6" t="s">
        <v>7</v>
      </c>
      <c r="G104" s="2" t="s">
        <v>65</v>
      </c>
      <c r="H104" s="5">
        <v>4</v>
      </c>
      <c r="I104" s="5" t="s">
        <v>5</v>
      </c>
      <c r="J104" s="5">
        <v>0</v>
      </c>
      <c r="K104" s="4">
        <f t="shared" si="11"/>
        <v>44135</v>
      </c>
      <c r="L104" s="20">
        <f t="shared" si="12"/>
        <v>10</v>
      </c>
      <c r="M104" s="20">
        <f t="shared" si="13"/>
        <v>2020</v>
      </c>
      <c r="N104" s="7">
        <v>962</v>
      </c>
      <c r="O104" s="7">
        <f t="shared" si="17"/>
        <v>-962</v>
      </c>
      <c r="P104" s="7">
        <f t="shared" si="14"/>
        <v>0</v>
      </c>
      <c r="Q104" s="8">
        <f t="shared" si="18"/>
        <v>142832.29999999999</v>
      </c>
      <c r="R104" s="5" t="s">
        <v>87</v>
      </c>
      <c r="S104" s="1" t="s">
        <v>164</v>
      </c>
    </row>
    <row r="105" spans="1:19" x14ac:dyDescent="0.35">
      <c r="A105" s="4">
        <v>44135</v>
      </c>
      <c r="B105" s="20">
        <f t="shared" si="9"/>
        <v>10</v>
      </c>
      <c r="C105" s="20">
        <f t="shared" si="10"/>
        <v>2020</v>
      </c>
      <c r="D105" s="5" t="s">
        <v>153</v>
      </c>
      <c r="E105" s="5" t="s">
        <v>34</v>
      </c>
      <c r="F105" s="6" t="s">
        <v>35</v>
      </c>
      <c r="G105" s="6" t="s">
        <v>69</v>
      </c>
      <c r="H105" s="5">
        <v>1</v>
      </c>
      <c r="I105" s="5" t="s">
        <v>5</v>
      </c>
      <c r="J105" s="5">
        <v>0</v>
      </c>
      <c r="K105" s="4">
        <f t="shared" si="11"/>
        <v>44135</v>
      </c>
      <c r="L105" s="20">
        <f t="shared" si="12"/>
        <v>10</v>
      </c>
      <c r="M105" s="20">
        <f t="shared" si="13"/>
        <v>2020</v>
      </c>
      <c r="N105" s="7">
        <v>1496</v>
      </c>
      <c r="O105" s="7">
        <f t="shared" si="17"/>
        <v>-1496</v>
      </c>
      <c r="P105" s="7">
        <f t="shared" si="14"/>
        <v>0</v>
      </c>
      <c r="Q105" s="8">
        <f t="shared" si="18"/>
        <v>144328.29999999999</v>
      </c>
      <c r="R105" s="5" t="s">
        <v>88</v>
      </c>
      <c r="S105" s="1" t="s">
        <v>163</v>
      </c>
    </row>
    <row r="106" spans="1:19" x14ac:dyDescent="0.35">
      <c r="A106" s="4">
        <v>44144</v>
      </c>
      <c r="B106" s="20">
        <f t="shared" si="9"/>
        <v>11</v>
      </c>
      <c r="C106" s="20">
        <f t="shared" si="10"/>
        <v>2020</v>
      </c>
      <c r="D106" s="5" t="s">
        <v>156</v>
      </c>
      <c r="E106" s="5" t="s">
        <v>42</v>
      </c>
      <c r="F106" s="6" t="s">
        <v>43</v>
      </c>
      <c r="G106" s="15" t="s">
        <v>99</v>
      </c>
      <c r="H106" s="5">
        <v>1</v>
      </c>
      <c r="I106" s="5" t="s">
        <v>5</v>
      </c>
      <c r="J106" s="5">
        <v>0</v>
      </c>
      <c r="K106" s="4">
        <f t="shared" si="11"/>
        <v>44144</v>
      </c>
      <c r="L106" s="20">
        <f t="shared" si="12"/>
        <v>11</v>
      </c>
      <c r="M106" s="20">
        <f t="shared" si="13"/>
        <v>2020</v>
      </c>
      <c r="N106" s="7">
        <v>1584</v>
      </c>
      <c r="O106" s="7">
        <v>-1584</v>
      </c>
      <c r="P106" s="7">
        <f t="shared" si="14"/>
        <v>0</v>
      </c>
      <c r="Q106" s="8">
        <f t="shared" si="18"/>
        <v>145912.29999999999</v>
      </c>
      <c r="R106" s="5" t="s">
        <v>88</v>
      </c>
      <c r="S106" s="1" t="s">
        <v>218</v>
      </c>
    </row>
    <row r="107" spans="1:19" x14ac:dyDescent="0.35">
      <c r="A107" s="4">
        <v>44144</v>
      </c>
      <c r="B107" s="20">
        <f t="shared" si="9"/>
        <v>11</v>
      </c>
      <c r="C107" s="20">
        <f t="shared" si="10"/>
        <v>2020</v>
      </c>
      <c r="D107" s="5" t="s">
        <v>156</v>
      </c>
      <c r="E107" s="5" t="s">
        <v>42</v>
      </c>
      <c r="F107" s="6" t="s">
        <v>43</v>
      </c>
      <c r="G107" s="1" t="s">
        <v>44</v>
      </c>
      <c r="H107" s="5">
        <v>1</v>
      </c>
      <c r="I107" s="5" t="s">
        <v>5</v>
      </c>
      <c r="J107" s="5">
        <v>0</v>
      </c>
      <c r="K107" s="4">
        <f t="shared" si="11"/>
        <v>44144</v>
      </c>
      <c r="L107" s="20">
        <f t="shared" si="12"/>
        <v>11</v>
      </c>
      <c r="M107" s="20">
        <f t="shared" si="13"/>
        <v>2020</v>
      </c>
      <c r="N107" s="7">
        <v>210</v>
      </c>
      <c r="O107" s="7">
        <v>-210</v>
      </c>
      <c r="P107" s="7">
        <f t="shared" si="14"/>
        <v>0</v>
      </c>
      <c r="Q107" s="8">
        <f t="shared" si="18"/>
        <v>146122.29999999999</v>
      </c>
      <c r="R107" s="5" t="s">
        <v>88</v>
      </c>
      <c r="S107" s="1" t="s">
        <v>218</v>
      </c>
    </row>
    <row r="108" spans="1:19" x14ac:dyDescent="0.35">
      <c r="A108" s="4">
        <v>44144</v>
      </c>
      <c r="B108" s="20">
        <f t="shared" si="9"/>
        <v>11</v>
      </c>
      <c r="C108" s="20">
        <f t="shared" si="10"/>
        <v>2020</v>
      </c>
      <c r="D108" s="5" t="s">
        <v>156</v>
      </c>
      <c r="E108" s="5" t="s">
        <v>42</v>
      </c>
      <c r="F108" s="6" t="s">
        <v>43</v>
      </c>
      <c r="G108" s="14" t="s">
        <v>101</v>
      </c>
      <c r="H108" s="5">
        <v>1</v>
      </c>
      <c r="I108" s="5" t="s">
        <v>5</v>
      </c>
      <c r="J108" s="5">
        <v>0</v>
      </c>
      <c r="K108" s="4">
        <f t="shared" si="11"/>
        <v>44144</v>
      </c>
      <c r="L108" s="20">
        <f t="shared" si="12"/>
        <v>11</v>
      </c>
      <c r="M108" s="20">
        <f t="shared" si="13"/>
        <v>2020</v>
      </c>
      <c r="N108" s="7">
        <v>378</v>
      </c>
      <c r="O108" s="7">
        <v>-378</v>
      </c>
      <c r="P108" s="7">
        <f t="shared" si="14"/>
        <v>0</v>
      </c>
      <c r="Q108" s="8">
        <f t="shared" si="18"/>
        <v>146500.29999999999</v>
      </c>
      <c r="R108" s="5" t="s">
        <v>88</v>
      </c>
      <c r="S108" s="1" t="s">
        <v>218</v>
      </c>
    </row>
    <row r="109" spans="1:19" x14ac:dyDescent="0.35">
      <c r="A109" s="4">
        <v>44144</v>
      </c>
      <c r="B109" s="20">
        <f t="shared" si="9"/>
        <v>11</v>
      </c>
      <c r="C109" s="20">
        <f t="shared" si="10"/>
        <v>2020</v>
      </c>
      <c r="D109" s="5" t="s">
        <v>156</v>
      </c>
      <c r="E109" s="5" t="s">
        <v>42</v>
      </c>
      <c r="F109" s="6" t="s">
        <v>43</v>
      </c>
      <c r="G109" s="2" t="s">
        <v>157</v>
      </c>
      <c r="H109" s="5">
        <v>1</v>
      </c>
      <c r="I109" s="5" t="s">
        <v>5</v>
      </c>
      <c r="J109" s="5">
        <v>0</v>
      </c>
      <c r="K109" s="4">
        <f t="shared" si="11"/>
        <v>44144</v>
      </c>
      <c r="L109" s="20">
        <f t="shared" si="12"/>
        <v>11</v>
      </c>
      <c r="M109" s="20">
        <f t="shared" si="13"/>
        <v>2020</v>
      </c>
      <c r="N109" s="7">
        <v>130</v>
      </c>
      <c r="O109" s="7">
        <v>-130</v>
      </c>
      <c r="P109" s="7">
        <f t="shared" si="14"/>
        <v>0</v>
      </c>
      <c r="Q109" s="8">
        <f t="shared" si="18"/>
        <v>146630.29999999999</v>
      </c>
      <c r="R109" s="5" t="s">
        <v>88</v>
      </c>
      <c r="S109" s="1" t="s">
        <v>218</v>
      </c>
    </row>
    <row r="110" spans="1:19" x14ac:dyDescent="0.35">
      <c r="A110" s="4">
        <v>44145</v>
      </c>
      <c r="B110" s="20">
        <f t="shared" si="9"/>
        <v>11</v>
      </c>
      <c r="C110" s="20">
        <f t="shared" si="10"/>
        <v>2020</v>
      </c>
      <c r="D110" s="5" t="s">
        <v>158</v>
      </c>
      <c r="E110" s="5" t="s">
        <v>6</v>
      </c>
      <c r="F110" s="6" t="s">
        <v>7</v>
      </c>
      <c r="G110" s="6" t="s">
        <v>69</v>
      </c>
      <c r="H110" s="5">
        <v>1</v>
      </c>
      <c r="I110" s="5" t="s">
        <v>5</v>
      </c>
      <c r="J110" s="5">
        <v>0</v>
      </c>
      <c r="K110" s="4">
        <f t="shared" si="11"/>
        <v>44145</v>
      </c>
      <c r="L110" s="20">
        <f t="shared" si="12"/>
        <v>11</v>
      </c>
      <c r="M110" s="5">
        <f t="shared" si="13"/>
        <v>2020</v>
      </c>
      <c r="N110" s="7">
        <v>1584</v>
      </c>
      <c r="O110" s="7">
        <f t="shared" ref="O110:O115" si="19">SUM(-N110)</f>
        <v>-1584</v>
      </c>
      <c r="P110" s="7">
        <f t="shared" si="14"/>
        <v>0</v>
      </c>
      <c r="Q110" s="8">
        <f t="shared" si="18"/>
        <v>148214.29999999999</v>
      </c>
      <c r="R110" s="5" t="s">
        <v>88</v>
      </c>
      <c r="S110" s="1" t="s">
        <v>176</v>
      </c>
    </row>
    <row r="111" spans="1:19" x14ac:dyDescent="0.35">
      <c r="A111" s="4">
        <v>44145</v>
      </c>
      <c r="B111" s="20">
        <f t="shared" si="9"/>
        <v>11</v>
      </c>
      <c r="C111" s="20">
        <f t="shared" si="10"/>
        <v>2020</v>
      </c>
      <c r="D111" s="5" t="s">
        <v>158</v>
      </c>
      <c r="E111" s="5" t="s">
        <v>6</v>
      </c>
      <c r="F111" s="6" t="s">
        <v>7</v>
      </c>
      <c r="G111" s="6" t="s">
        <v>46</v>
      </c>
      <c r="H111" s="5">
        <v>4</v>
      </c>
      <c r="I111" s="5" t="s">
        <v>5</v>
      </c>
      <c r="J111" s="5">
        <v>0</v>
      </c>
      <c r="K111" s="4">
        <f t="shared" si="11"/>
        <v>44145</v>
      </c>
      <c r="L111" s="20">
        <f t="shared" si="12"/>
        <v>11</v>
      </c>
      <c r="M111" s="5">
        <f t="shared" si="13"/>
        <v>2020</v>
      </c>
      <c r="N111" s="7">
        <v>370</v>
      </c>
      <c r="O111" s="7">
        <f t="shared" si="19"/>
        <v>-370</v>
      </c>
      <c r="P111" s="7">
        <f t="shared" si="14"/>
        <v>0</v>
      </c>
      <c r="Q111" s="8">
        <f t="shared" si="18"/>
        <v>148584.29999999999</v>
      </c>
      <c r="R111" s="5" t="s">
        <v>88</v>
      </c>
      <c r="S111" s="1" t="s">
        <v>176</v>
      </c>
    </row>
    <row r="112" spans="1:19" x14ac:dyDescent="0.35">
      <c r="A112" s="4">
        <v>44145</v>
      </c>
      <c r="B112" s="20">
        <f t="shared" si="9"/>
        <v>11</v>
      </c>
      <c r="C112" s="20">
        <f t="shared" si="10"/>
        <v>2020</v>
      </c>
      <c r="D112" s="5" t="s">
        <v>159</v>
      </c>
      <c r="E112" s="5" t="s">
        <v>34</v>
      </c>
      <c r="F112" s="6" t="s">
        <v>35</v>
      </c>
      <c r="G112" s="6" t="s">
        <v>69</v>
      </c>
      <c r="H112" s="5">
        <v>1</v>
      </c>
      <c r="I112" s="5" t="s">
        <v>5</v>
      </c>
      <c r="J112" s="5">
        <v>0</v>
      </c>
      <c r="K112" s="4">
        <f t="shared" si="11"/>
        <v>44145</v>
      </c>
      <c r="L112" s="20">
        <f t="shared" si="12"/>
        <v>11</v>
      </c>
      <c r="M112" s="5">
        <f t="shared" si="13"/>
        <v>2020</v>
      </c>
      <c r="N112" s="7">
        <v>1540</v>
      </c>
      <c r="O112" s="7">
        <f t="shared" si="19"/>
        <v>-1540</v>
      </c>
      <c r="P112" s="7">
        <f t="shared" si="14"/>
        <v>0</v>
      </c>
      <c r="Q112" s="8">
        <f t="shared" si="18"/>
        <v>150124.29999999999</v>
      </c>
      <c r="R112" s="5" t="s">
        <v>88</v>
      </c>
      <c r="S112" s="1" t="s">
        <v>194</v>
      </c>
    </row>
    <row r="113" spans="1:19" x14ac:dyDescent="0.35">
      <c r="A113" s="4">
        <v>44145</v>
      </c>
      <c r="B113" s="20">
        <f t="shared" si="9"/>
        <v>11</v>
      </c>
      <c r="C113" s="20">
        <f t="shared" si="10"/>
        <v>2020</v>
      </c>
      <c r="D113" s="5" t="s">
        <v>159</v>
      </c>
      <c r="E113" s="5" t="s">
        <v>34</v>
      </c>
      <c r="F113" s="6" t="s">
        <v>35</v>
      </c>
      <c r="G113" s="6" t="s">
        <v>46</v>
      </c>
      <c r="H113" s="5">
        <v>1</v>
      </c>
      <c r="I113" s="5" t="s">
        <v>5</v>
      </c>
      <c r="J113" s="5">
        <v>0</v>
      </c>
      <c r="K113" s="4">
        <f t="shared" si="11"/>
        <v>44145</v>
      </c>
      <c r="L113" s="20">
        <f t="shared" si="12"/>
        <v>11</v>
      </c>
      <c r="M113" s="5">
        <f t="shared" si="13"/>
        <v>2020</v>
      </c>
      <c r="N113" s="7">
        <v>90</v>
      </c>
      <c r="O113" s="7">
        <f t="shared" si="19"/>
        <v>-90</v>
      </c>
      <c r="P113" s="7">
        <f t="shared" si="14"/>
        <v>0</v>
      </c>
      <c r="Q113" s="8">
        <f t="shared" si="18"/>
        <v>150214.29999999999</v>
      </c>
      <c r="R113" s="5" t="s">
        <v>88</v>
      </c>
      <c r="S113" s="1" t="s">
        <v>194</v>
      </c>
    </row>
    <row r="114" spans="1:19" x14ac:dyDescent="0.35">
      <c r="A114" s="4">
        <v>44146</v>
      </c>
      <c r="B114" s="20">
        <f t="shared" si="9"/>
        <v>11</v>
      </c>
      <c r="C114" s="20">
        <f t="shared" si="10"/>
        <v>2020</v>
      </c>
      <c r="D114" s="5" t="s">
        <v>160</v>
      </c>
      <c r="E114" s="5" t="s">
        <v>61</v>
      </c>
      <c r="F114" s="6" t="s">
        <v>60</v>
      </c>
      <c r="G114" s="2" t="s">
        <v>100</v>
      </c>
      <c r="H114" s="5">
        <v>3</v>
      </c>
      <c r="I114" s="5" t="s">
        <v>51</v>
      </c>
      <c r="J114" s="5">
        <v>60</v>
      </c>
      <c r="K114" s="4">
        <f t="shared" si="11"/>
        <v>44206</v>
      </c>
      <c r="L114" s="20">
        <f t="shared" si="12"/>
        <v>1</v>
      </c>
      <c r="M114" s="5">
        <f t="shared" si="13"/>
        <v>2021</v>
      </c>
      <c r="N114" s="7">
        <v>923.4</v>
      </c>
      <c r="O114" s="7">
        <f t="shared" si="19"/>
        <v>-923.4</v>
      </c>
      <c r="P114" s="7">
        <f t="shared" si="14"/>
        <v>0</v>
      </c>
      <c r="Q114" s="8">
        <f t="shared" si="18"/>
        <v>151137.69999999998</v>
      </c>
      <c r="R114" s="5" t="s">
        <v>91</v>
      </c>
      <c r="S114" s="10" t="s">
        <v>271</v>
      </c>
    </row>
    <row r="115" spans="1:19" x14ac:dyDescent="0.35">
      <c r="A115" s="4">
        <v>44146</v>
      </c>
      <c r="B115" s="20">
        <f t="shared" si="9"/>
        <v>11</v>
      </c>
      <c r="C115" s="20">
        <f t="shared" si="10"/>
        <v>2020</v>
      </c>
      <c r="D115" s="5" t="s">
        <v>160</v>
      </c>
      <c r="E115" s="5" t="s">
        <v>61</v>
      </c>
      <c r="F115" s="6" t="s">
        <v>60</v>
      </c>
      <c r="G115" s="6" t="s">
        <v>101</v>
      </c>
      <c r="H115" s="5">
        <v>1</v>
      </c>
      <c r="I115" s="5" t="s">
        <v>51</v>
      </c>
      <c r="J115" s="5">
        <v>60</v>
      </c>
      <c r="K115" s="4">
        <f t="shared" si="11"/>
        <v>44206</v>
      </c>
      <c r="L115" s="20">
        <f t="shared" si="12"/>
        <v>1</v>
      </c>
      <c r="M115" s="5">
        <f t="shared" si="13"/>
        <v>2021</v>
      </c>
      <c r="N115" s="7">
        <v>307.8</v>
      </c>
      <c r="O115" s="7">
        <f t="shared" si="19"/>
        <v>-307.8</v>
      </c>
      <c r="P115" s="7">
        <f t="shared" si="14"/>
        <v>0</v>
      </c>
      <c r="Q115" s="8">
        <f t="shared" si="18"/>
        <v>151445.49999999997</v>
      </c>
      <c r="R115" s="5" t="s">
        <v>91</v>
      </c>
      <c r="S115" s="10" t="s">
        <v>271</v>
      </c>
    </row>
    <row r="116" spans="1:19" x14ac:dyDescent="0.35">
      <c r="A116" s="4">
        <v>44153</v>
      </c>
      <c r="B116" s="20">
        <f t="shared" si="9"/>
        <v>11</v>
      </c>
      <c r="C116" s="20">
        <f t="shared" si="10"/>
        <v>2020</v>
      </c>
      <c r="D116" s="5" t="s">
        <v>170</v>
      </c>
      <c r="E116" s="5" t="s">
        <v>6</v>
      </c>
      <c r="F116" s="6" t="s">
        <v>7</v>
      </c>
      <c r="G116" s="6" t="s">
        <v>69</v>
      </c>
      <c r="H116" s="5">
        <v>1</v>
      </c>
      <c r="I116" s="5" t="s">
        <v>5</v>
      </c>
      <c r="J116" s="5">
        <v>0</v>
      </c>
      <c r="K116" s="4">
        <f t="shared" ref="K116" si="20">A116+J116</f>
        <v>44153</v>
      </c>
      <c r="L116" s="20">
        <f t="shared" si="12"/>
        <v>11</v>
      </c>
      <c r="M116" s="20">
        <f t="shared" ref="M116" si="21">YEAR(K116)</f>
        <v>2020</v>
      </c>
      <c r="N116" s="7">
        <v>1584</v>
      </c>
      <c r="O116" s="7">
        <f t="shared" ref="O116:O123" si="22">SUM(-N116)</f>
        <v>-1584</v>
      </c>
      <c r="P116" s="7">
        <f t="shared" si="14"/>
        <v>0</v>
      </c>
      <c r="Q116" s="8">
        <f t="shared" si="18"/>
        <v>153029.49999999997</v>
      </c>
      <c r="R116" s="5" t="s">
        <v>91</v>
      </c>
      <c r="S116" s="1" t="s">
        <v>176</v>
      </c>
    </row>
    <row r="117" spans="1:19" x14ac:dyDescent="0.35">
      <c r="A117" s="4">
        <v>44159</v>
      </c>
      <c r="B117" s="20">
        <f t="shared" ref="B117:B122" si="23">MONTH(A117)</f>
        <v>11</v>
      </c>
      <c r="C117" s="20">
        <f t="shared" si="10"/>
        <v>2020</v>
      </c>
      <c r="D117" s="5" t="s">
        <v>171</v>
      </c>
      <c r="E117" s="5" t="s">
        <v>6</v>
      </c>
      <c r="F117" s="6" t="s">
        <v>7</v>
      </c>
      <c r="G117" s="6" t="s">
        <v>206</v>
      </c>
      <c r="H117" s="5">
        <v>2</v>
      </c>
      <c r="I117" s="5" t="s">
        <v>5</v>
      </c>
      <c r="J117" s="5">
        <v>0</v>
      </c>
      <c r="K117" s="4">
        <f t="shared" ref="K117:K122" si="24">A117+J117</f>
        <v>44159</v>
      </c>
      <c r="L117" s="20">
        <f t="shared" si="12"/>
        <v>11</v>
      </c>
      <c r="M117" s="20">
        <f t="shared" ref="M117:M118" si="25">YEAR(K117)</f>
        <v>2020</v>
      </c>
      <c r="N117" s="7">
        <v>520</v>
      </c>
      <c r="O117" s="7">
        <f t="shared" si="22"/>
        <v>-520</v>
      </c>
      <c r="P117" s="7">
        <f t="shared" si="14"/>
        <v>0</v>
      </c>
      <c r="Q117" s="8">
        <f t="shared" si="18"/>
        <v>153549.49999999997</v>
      </c>
      <c r="R117" s="5" t="s">
        <v>91</v>
      </c>
      <c r="S117" s="1" t="s">
        <v>219</v>
      </c>
    </row>
    <row r="118" spans="1:19" x14ac:dyDescent="0.35">
      <c r="A118" s="4">
        <v>44155</v>
      </c>
      <c r="B118" s="20">
        <f t="shared" si="23"/>
        <v>11</v>
      </c>
      <c r="C118" s="20">
        <f t="shared" si="10"/>
        <v>2020</v>
      </c>
      <c r="D118" s="5" t="s">
        <v>172</v>
      </c>
      <c r="E118" s="5" t="s">
        <v>63</v>
      </c>
      <c r="F118" s="6" t="s">
        <v>64</v>
      </c>
      <c r="G118" s="60" t="s">
        <v>173</v>
      </c>
      <c r="H118" s="5">
        <v>3</v>
      </c>
      <c r="I118" s="5" t="s">
        <v>50</v>
      </c>
      <c r="J118" s="5" t="s">
        <v>154</v>
      </c>
      <c r="K118" s="4">
        <f t="shared" si="24"/>
        <v>44275</v>
      </c>
      <c r="L118" s="20">
        <f t="shared" si="12"/>
        <v>3</v>
      </c>
      <c r="M118" s="20">
        <f t="shared" si="25"/>
        <v>2021</v>
      </c>
      <c r="N118" s="7">
        <v>4050</v>
      </c>
      <c r="O118" s="7">
        <f t="shared" si="22"/>
        <v>-4050</v>
      </c>
      <c r="P118" s="7">
        <f t="shared" si="14"/>
        <v>0</v>
      </c>
      <c r="Q118" s="8">
        <f t="shared" si="18"/>
        <v>157599.49999999997</v>
      </c>
      <c r="R118" s="5" t="s">
        <v>91</v>
      </c>
      <c r="S118" s="18" t="s">
        <v>192</v>
      </c>
    </row>
    <row r="119" spans="1:19" x14ac:dyDescent="0.35">
      <c r="A119" s="4">
        <v>44155</v>
      </c>
      <c r="B119" s="20">
        <f t="shared" si="23"/>
        <v>11</v>
      </c>
      <c r="C119" s="20">
        <f t="shared" si="10"/>
        <v>2020</v>
      </c>
      <c r="D119" s="5" t="s">
        <v>172</v>
      </c>
      <c r="E119" s="5" t="s">
        <v>63</v>
      </c>
      <c r="F119" s="6" t="s">
        <v>64</v>
      </c>
      <c r="G119" s="15" t="s">
        <v>99</v>
      </c>
      <c r="H119" s="5">
        <v>2</v>
      </c>
      <c r="I119" s="5" t="s">
        <v>50</v>
      </c>
      <c r="J119" s="5" t="s">
        <v>154</v>
      </c>
      <c r="K119" s="4">
        <f t="shared" si="24"/>
        <v>44275</v>
      </c>
      <c r="L119" s="20">
        <f t="shared" si="12"/>
        <v>3</v>
      </c>
      <c r="M119" s="20">
        <f t="shared" ref="M119:M130" si="26">YEAR(K119)</f>
        <v>2021</v>
      </c>
      <c r="N119" s="7">
        <v>2640</v>
      </c>
      <c r="O119" s="7">
        <f t="shared" si="22"/>
        <v>-2640</v>
      </c>
      <c r="P119" s="7">
        <f t="shared" si="14"/>
        <v>0</v>
      </c>
      <c r="Q119" s="8">
        <f t="shared" si="18"/>
        <v>160239.49999999997</v>
      </c>
      <c r="R119" s="5" t="s">
        <v>91</v>
      </c>
      <c r="S119" s="18" t="s">
        <v>192</v>
      </c>
    </row>
    <row r="120" spans="1:19" x14ac:dyDescent="0.35">
      <c r="A120" s="4">
        <v>44155</v>
      </c>
      <c r="B120" s="20">
        <f t="shared" si="23"/>
        <v>11</v>
      </c>
      <c r="C120" s="20">
        <f t="shared" si="10"/>
        <v>2020</v>
      </c>
      <c r="D120" s="5" t="s">
        <v>172</v>
      </c>
      <c r="E120" s="5" t="s">
        <v>63</v>
      </c>
      <c r="F120" s="6" t="s">
        <v>64</v>
      </c>
      <c r="G120" s="2" t="s">
        <v>65</v>
      </c>
      <c r="H120" s="5">
        <v>8</v>
      </c>
      <c r="I120" s="5" t="s">
        <v>50</v>
      </c>
      <c r="J120" s="5" t="s">
        <v>154</v>
      </c>
      <c r="K120" s="4">
        <f t="shared" si="24"/>
        <v>44275</v>
      </c>
      <c r="L120" s="20">
        <f t="shared" si="12"/>
        <v>3</v>
      </c>
      <c r="M120" s="20">
        <f t="shared" si="26"/>
        <v>2021</v>
      </c>
      <c r="N120" s="7">
        <v>1776</v>
      </c>
      <c r="O120" s="7">
        <f t="shared" si="22"/>
        <v>-1776</v>
      </c>
      <c r="P120" s="7">
        <f t="shared" si="14"/>
        <v>0</v>
      </c>
      <c r="Q120" s="8">
        <f t="shared" si="18"/>
        <v>162015.49999999997</v>
      </c>
      <c r="R120" s="5" t="s">
        <v>91</v>
      </c>
      <c r="S120" s="18" t="s">
        <v>192</v>
      </c>
    </row>
    <row r="121" spans="1:19" x14ac:dyDescent="0.35">
      <c r="A121" s="4">
        <v>44155</v>
      </c>
      <c r="B121" s="20">
        <f t="shared" si="23"/>
        <v>11</v>
      </c>
      <c r="C121" s="20">
        <f t="shared" si="10"/>
        <v>2020</v>
      </c>
      <c r="D121" s="5" t="s">
        <v>172</v>
      </c>
      <c r="E121" s="5" t="s">
        <v>63</v>
      </c>
      <c r="F121" s="6" t="s">
        <v>64</v>
      </c>
      <c r="G121" s="1" t="s">
        <v>66</v>
      </c>
      <c r="H121" s="5">
        <v>5</v>
      </c>
      <c r="I121" s="5" t="s">
        <v>50</v>
      </c>
      <c r="J121" s="5" t="s">
        <v>154</v>
      </c>
      <c r="K121" s="4">
        <f t="shared" si="24"/>
        <v>44275</v>
      </c>
      <c r="L121" s="20">
        <f t="shared" si="12"/>
        <v>3</v>
      </c>
      <c r="M121" s="20">
        <f t="shared" si="26"/>
        <v>2021</v>
      </c>
      <c r="N121" s="7">
        <v>275</v>
      </c>
      <c r="O121" s="7">
        <f t="shared" si="22"/>
        <v>-275</v>
      </c>
      <c r="P121" s="7">
        <f t="shared" si="14"/>
        <v>0</v>
      </c>
      <c r="Q121" s="8">
        <f t="shared" si="18"/>
        <v>162290.49999999997</v>
      </c>
      <c r="R121" s="5" t="s">
        <v>91</v>
      </c>
      <c r="S121" s="18" t="s">
        <v>192</v>
      </c>
    </row>
    <row r="122" spans="1:19" x14ac:dyDescent="0.35">
      <c r="A122" s="4">
        <v>44155</v>
      </c>
      <c r="B122" s="20">
        <f t="shared" si="23"/>
        <v>11</v>
      </c>
      <c r="C122" s="20">
        <f t="shared" si="10"/>
        <v>2020</v>
      </c>
      <c r="D122" s="5" t="s">
        <v>172</v>
      </c>
      <c r="E122" s="5" t="s">
        <v>63</v>
      </c>
      <c r="F122" s="6" t="s">
        <v>64</v>
      </c>
      <c r="G122" s="1" t="s">
        <v>46</v>
      </c>
      <c r="H122" s="5">
        <v>2</v>
      </c>
      <c r="I122" s="5" t="s">
        <v>50</v>
      </c>
      <c r="J122" s="5" t="s">
        <v>154</v>
      </c>
      <c r="K122" s="4">
        <f t="shared" si="24"/>
        <v>44275</v>
      </c>
      <c r="L122" s="20">
        <f t="shared" si="12"/>
        <v>3</v>
      </c>
      <c r="M122" s="20">
        <f t="shared" si="26"/>
        <v>2021</v>
      </c>
      <c r="N122" s="7">
        <v>180</v>
      </c>
      <c r="O122" s="7">
        <f t="shared" si="22"/>
        <v>-180</v>
      </c>
      <c r="P122" s="7">
        <f t="shared" si="14"/>
        <v>0</v>
      </c>
      <c r="Q122" s="8">
        <f t="shared" si="18"/>
        <v>162470.49999999997</v>
      </c>
      <c r="R122" s="5" t="s">
        <v>91</v>
      </c>
      <c r="S122" s="18" t="s">
        <v>192</v>
      </c>
    </row>
    <row r="123" spans="1:19" x14ac:dyDescent="0.35">
      <c r="A123" s="4">
        <v>44155</v>
      </c>
      <c r="B123" s="20">
        <f t="shared" ref="B123:B145" si="27">MONTH(A123)</f>
        <v>11</v>
      </c>
      <c r="C123" s="20">
        <f t="shared" si="10"/>
        <v>2020</v>
      </c>
      <c r="D123" s="5" t="s">
        <v>172</v>
      </c>
      <c r="E123" s="5" t="s">
        <v>63</v>
      </c>
      <c r="F123" s="6" t="s">
        <v>64</v>
      </c>
      <c r="G123" s="1" t="s">
        <v>67</v>
      </c>
      <c r="H123" s="5">
        <v>1</v>
      </c>
      <c r="I123" s="5" t="s">
        <v>50</v>
      </c>
      <c r="J123" s="5" t="s">
        <v>154</v>
      </c>
      <c r="K123" s="4">
        <f t="shared" ref="K123:K128" si="28">A123+J123</f>
        <v>44275</v>
      </c>
      <c r="L123" s="20">
        <f t="shared" si="12"/>
        <v>3</v>
      </c>
      <c r="M123" s="20">
        <f t="shared" si="26"/>
        <v>2021</v>
      </c>
      <c r="N123" s="7">
        <v>375</v>
      </c>
      <c r="O123" s="7">
        <f t="shared" si="22"/>
        <v>-375</v>
      </c>
      <c r="P123" s="7">
        <f t="shared" si="14"/>
        <v>0</v>
      </c>
      <c r="Q123" s="8">
        <f t="shared" si="18"/>
        <v>162845.49999999997</v>
      </c>
      <c r="R123" s="5" t="s">
        <v>91</v>
      </c>
      <c r="S123" s="18" t="s">
        <v>192</v>
      </c>
    </row>
    <row r="124" spans="1:19" x14ac:dyDescent="0.35">
      <c r="A124" s="4">
        <v>44156</v>
      </c>
      <c r="B124" s="20">
        <f t="shared" si="27"/>
        <v>11</v>
      </c>
      <c r="C124" s="20">
        <f t="shared" si="10"/>
        <v>2020</v>
      </c>
      <c r="D124" s="5" t="s">
        <v>175</v>
      </c>
      <c r="E124" s="5" t="s">
        <v>53</v>
      </c>
      <c r="F124" s="6" t="s">
        <v>54</v>
      </c>
      <c r="G124" s="15" t="s">
        <v>99</v>
      </c>
      <c r="H124" s="5">
        <v>1</v>
      </c>
      <c r="I124" s="5" t="s">
        <v>5</v>
      </c>
      <c r="J124" s="5">
        <v>0</v>
      </c>
      <c r="K124" s="4">
        <f t="shared" si="28"/>
        <v>44156</v>
      </c>
      <c r="L124" s="20">
        <f t="shared" si="12"/>
        <v>11</v>
      </c>
      <c r="M124" s="20">
        <f t="shared" si="26"/>
        <v>2020</v>
      </c>
      <c r="N124" s="7">
        <v>1584</v>
      </c>
      <c r="O124" s="7">
        <v>-1584</v>
      </c>
      <c r="P124" s="7">
        <f t="shared" si="14"/>
        <v>0</v>
      </c>
      <c r="Q124" s="8">
        <f t="shared" si="18"/>
        <v>164429.49999999997</v>
      </c>
      <c r="R124" s="5" t="s">
        <v>87</v>
      </c>
    </row>
    <row r="125" spans="1:19" x14ac:dyDescent="0.35">
      <c r="A125" s="4">
        <v>44156</v>
      </c>
      <c r="B125" s="20">
        <f t="shared" si="27"/>
        <v>11</v>
      </c>
      <c r="C125" s="20">
        <f t="shared" si="10"/>
        <v>2020</v>
      </c>
      <c r="D125" s="5" t="s">
        <v>175</v>
      </c>
      <c r="E125" s="5" t="s">
        <v>53</v>
      </c>
      <c r="F125" s="6" t="s">
        <v>54</v>
      </c>
      <c r="G125" s="6" t="s">
        <v>44</v>
      </c>
      <c r="H125" s="5">
        <v>2</v>
      </c>
      <c r="I125" s="5" t="s">
        <v>5</v>
      </c>
      <c r="J125" s="5">
        <v>0</v>
      </c>
      <c r="K125" s="4">
        <f t="shared" si="28"/>
        <v>44156</v>
      </c>
      <c r="L125" s="20">
        <f t="shared" si="12"/>
        <v>11</v>
      </c>
      <c r="M125" s="20">
        <f t="shared" si="26"/>
        <v>2020</v>
      </c>
      <c r="N125" s="7">
        <v>420</v>
      </c>
      <c r="O125" s="7">
        <v>-420</v>
      </c>
      <c r="P125" s="7">
        <f t="shared" si="14"/>
        <v>0</v>
      </c>
      <c r="Q125" s="8">
        <f t="shared" si="18"/>
        <v>164849.49999999997</v>
      </c>
      <c r="R125" s="5" t="s">
        <v>87</v>
      </c>
    </row>
    <row r="126" spans="1:19" x14ac:dyDescent="0.35">
      <c r="A126" s="4">
        <v>44156</v>
      </c>
      <c r="B126" s="20">
        <f t="shared" si="27"/>
        <v>11</v>
      </c>
      <c r="C126" s="20">
        <f t="shared" si="10"/>
        <v>2020</v>
      </c>
      <c r="D126" s="5" t="s">
        <v>175</v>
      </c>
      <c r="E126" s="5" t="s">
        <v>53</v>
      </c>
      <c r="F126" s="6" t="s">
        <v>54</v>
      </c>
      <c r="G126" s="6" t="s">
        <v>46</v>
      </c>
      <c r="H126" s="5">
        <v>1</v>
      </c>
      <c r="I126" s="5" t="s">
        <v>5</v>
      </c>
      <c r="J126" s="5">
        <v>0</v>
      </c>
      <c r="K126" s="4">
        <f t="shared" si="28"/>
        <v>44156</v>
      </c>
      <c r="L126" s="20">
        <f t="shared" si="12"/>
        <v>11</v>
      </c>
      <c r="M126" s="20">
        <f t="shared" si="26"/>
        <v>2020</v>
      </c>
      <c r="N126" s="7">
        <v>90</v>
      </c>
      <c r="O126" s="7">
        <v>-90</v>
      </c>
      <c r="P126" s="7">
        <f t="shared" si="14"/>
        <v>0</v>
      </c>
      <c r="Q126" s="8">
        <f t="shared" si="18"/>
        <v>164939.49999999997</v>
      </c>
      <c r="R126" s="5" t="s">
        <v>87</v>
      </c>
    </row>
    <row r="127" spans="1:19" x14ac:dyDescent="0.35">
      <c r="A127" s="4">
        <v>44156</v>
      </c>
      <c r="B127" s="20">
        <f t="shared" si="27"/>
        <v>11</v>
      </c>
      <c r="C127" s="20">
        <f t="shared" si="10"/>
        <v>2020</v>
      </c>
      <c r="D127" s="5" t="s">
        <v>175</v>
      </c>
      <c r="E127" s="5" t="s">
        <v>53</v>
      </c>
      <c r="F127" s="6" t="s">
        <v>54</v>
      </c>
      <c r="G127" s="6" t="s">
        <v>65</v>
      </c>
      <c r="H127" s="5">
        <v>2</v>
      </c>
      <c r="I127" s="5" t="s">
        <v>5</v>
      </c>
      <c r="J127" s="5">
        <v>0</v>
      </c>
      <c r="K127" s="4">
        <f t="shared" si="28"/>
        <v>44156</v>
      </c>
      <c r="L127" s="20">
        <f t="shared" si="12"/>
        <v>11</v>
      </c>
      <c r="M127" s="20">
        <f t="shared" si="26"/>
        <v>2020</v>
      </c>
      <c r="N127" s="7">
        <v>518</v>
      </c>
      <c r="O127" s="7">
        <v>-518</v>
      </c>
      <c r="P127" s="7">
        <f t="shared" si="14"/>
        <v>0</v>
      </c>
      <c r="Q127" s="8">
        <f t="shared" si="18"/>
        <v>165457.49999999997</v>
      </c>
      <c r="R127" s="5" t="s">
        <v>87</v>
      </c>
    </row>
    <row r="128" spans="1:19" x14ac:dyDescent="0.35">
      <c r="A128" s="4">
        <v>44158</v>
      </c>
      <c r="B128" s="20">
        <f t="shared" si="27"/>
        <v>11</v>
      </c>
      <c r="C128" s="20">
        <f t="shared" si="10"/>
        <v>2020</v>
      </c>
      <c r="D128" s="5" t="s">
        <v>177</v>
      </c>
      <c r="E128" s="5" t="s">
        <v>34</v>
      </c>
      <c r="F128" s="6" t="s">
        <v>35</v>
      </c>
      <c r="G128" s="6" t="s">
        <v>69</v>
      </c>
      <c r="H128" s="5">
        <v>1</v>
      </c>
      <c r="I128" s="5" t="s">
        <v>5</v>
      </c>
      <c r="J128" s="5">
        <v>0</v>
      </c>
      <c r="K128" s="4">
        <f t="shared" si="28"/>
        <v>44158</v>
      </c>
      <c r="L128" s="20">
        <f t="shared" si="12"/>
        <v>11</v>
      </c>
      <c r="M128" s="20">
        <f t="shared" si="26"/>
        <v>2020</v>
      </c>
      <c r="N128" s="7">
        <v>1540</v>
      </c>
      <c r="O128" s="7">
        <f t="shared" ref="O128:O148" si="29">SUM(-N128)</f>
        <v>-1540</v>
      </c>
      <c r="P128" s="7">
        <f t="shared" si="14"/>
        <v>0</v>
      </c>
      <c r="Q128" s="8">
        <f t="shared" si="18"/>
        <v>166997.49999999997</v>
      </c>
      <c r="R128" s="5" t="s">
        <v>88</v>
      </c>
      <c r="S128" s="1" t="s">
        <v>195</v>
      </c>
    </row>
    <row r="129" spans="1:19" x14ac:dyDescent="0.35">
      <c r="A129" s="4">
        <v>44159</v>
      </c>
      <c r="B129" s="20">
        <f t="shared" si="27"/>
        <v>11</v>
      </c>
      <c r="C129" s="20">
        <f t="shared" si="10"/>
        <v>2020</v>
      </c>
      <c r="D129" s="5" t="s">
        <v>180</v>
      </c>
      <c r="E129" s="5" t="s">
        <v>179</v>
      </c>
      <c r="F129" s="1" t="s">
        <v>178</v>
      </c>
      <c r="G129" s="15" t="s">
        <v>181</v>
      </c>
      <c r="H129" s="5">
        <v>3</v>
      </c>
      <c r="I129" s="5" t="s">
        <v>5</v>
      </c>
      <c r="J129" s="5">
        <v>0</v>
      </c>
      <c r="K129" s="4">
        <f t="shared" ref="K129:K130" si="30">A129+J129</f>
        <v>44159</v>
      </c>
      <c r="L129" s="20">
        <f t="shared" si="12"/>
        <v>11</v>
      </c>
      <c r="M129" s="20">
        <f t="shared" si="26"/>
        <v>2020</v>
      </c>
      <c r="N129" s="7">
        <v>982.80000000000007</v>
      </c>
      <c r="O129" s="7">
        <f t="shared" si="29"/>
        <v>-982.80000000000007</v>
      </c>
      <c r="P129" s="7">
        <f t="shared" si="14"/>
        <v>0</v>
      </c>
      <c r="Q129" s="8">
        <f t="shared" si="18"/>
        <v>167980.29999999996</v>
      </c>
      <c r="R129" s="5" t="s">
        <v>87</v>
      </c>
      <c r="S129" s="1" t="s">
        <v>193</v>
      </c>
    </row>
    <row r="130" spans="1:19" x14ac:dyDescent="0.35">
      <c r="A130" s="4">
        <v>44159</v>
      </c>
      <c r="B130" s="20">
        <f t="shared" si="27"/>
        <v>11</v>
      </c>
      <c r="C130" s="20">
        <f t="shared" si="10"/>
        <v>2020</v>
      </c>
      <c r="D130" s="5" t="s">
        <v>180</v>
      </c>
      <c r="E130" s="5" t="s">
        <v>179</v>
      </c>
      <c r="F130" s="6" t="s">
        <v>178</v>
      </c>
      <c r="G130" s="15" t="s">
        <v>182</v>
      </c>
      <c r="H130" s="5">
        <v>1</v>
      </c>
      <c r="I130" s="5" t="s">
        <v>5</v>
      </c>
      <c r="J130" s="5">
        <v>0</v>
      </c>
      <c r="K130" s="4">
        <f t="shared" si="30"/>
        <v>44159</v>
      </c>
      <c r="L130" s="20">
        <f t="shared" si="12"/>
        <v>11</v>
      </c>
      <c r="M130" s="20">
        <f t="shared" si="26"/>
        <v>2020</v>
      </c>
      <c r="N130" s="7">
        <v>100</v>
      </c>
      <c r="O130" s="7">
        <f t="shared" si="29"/>
        <v>-100</v>
      </c>
      <c r="P130" s="7">
        <f t="shared" si="14"/>
        <v>0</v>
      </c>
      <c r="Q130" s="8">
        <f t="shared" si="18"/>
        <v>168080.29999999996</v>
      </c>
      <c r="R130" s="5" t="s">
        <v>87</v>
      </c>
      <c r="S130" s="1" t="s">
        <v>193</v>
      </c>
    </row>
    <row r="131" spans="1:19" x14ac:dyDescent="0.35">
      <c r="A131" s="4">
        <v>44159</v>
      </c>
      <c r="B131" s="20">
        <f t="shared" si="27"/>
        <v>11</v>
      </c>
      <c r="C131" s="20">
        <f t="shared" ref="C131:C178" si="31">YEAR(A131)</f>
        <v>2020</v>
      </c>
      <c r="D131" s="5" t="s">
        <v>184</v>
      </c>
      <c r="E131" s="5" t="s">
        <v>19</v>
      </c>
      <c r="F131" s="6" t="s">
        <v>20</v>
      </c>
      <c r="G131" s="61" t="s">
        <v>69</v>
      </c>
      <c r="H131" s="5">
        <v>1</v>
      </c>
      <c r="I131" s="5" t="s">
        <v>72</v>
      </c>
      <c r="J131" s="5">
        <v>45</v>
      </c>
      <c r="K131" s="4">
        <f t="shared" ref="K131:K180" si="32">A131+J131</f>
        <v>44204</v>
      </c>
      <c r="L131" s="20">
        <f t="shared" si="12"/>
        <v>1</v>
      </c>
      <c r="M131" s="20">
        <f t="shared" ref="M131:M183" si="33">YEAR(K131)</f>
        <v>2021</v>
      </c>
      <c r="N131" s="7">
        <v>1628</v>
      </c>
      <c r="O131" s="7">
        <f t="shared" si="29"/>
        <v>-1628</v>
      </c>
      <c r="P131" s="7">
        <f t="shared" ref="P131:P143" si="34">SUM(N131+O131)</f>
        <v>0</v>
      </c>
      <c r="Q131" s="8">
        <f t="shared" ref="Q131:Q194" si="35">SUM(Q130+N131)</f>
        <v>169708.29999999996</v>
      </c>
      <c r="R131" s="5" t="s">
        <v>91</v>
      </c>
      <c r="S131" s="18" t="s">
        <v>226</v>
      </c>
    </row>
    <row r="132" spans="1:19" x14ac:dyDescent="0.35">
      <c r="A132" s="4">
        <v>44159</v>
      </c>
      <c r="B132" s="20">
        <f t="shared" si="27"/>
        <v>11</v>
      </c>
      <c r="C132" s="20">
        <f t="shared" si="31"/>
        <v>2020</v>
      </c>
      <c r="D132" s="5" t="s">
        <v>184</v>
      </c>
      <c r="E132" s="5" t="s">
        <v>19</v>
      </c>
      <c r="F132" s="6" t="s">
        <v>20</v>
      </c>
      <c r="G132" s="6" t="s">
        <v>56</v>
      </c>
      <c r="H132" s="5">
        <v>3</v>
      </c>
      <c r="I132" s="5" t="s">
        <v>72</v>
      </c>
      <c r="J132" s="5">
        <v>45</v>
      </c>
      <c r="K132" s="4">
        <f t="shared" si="32"/>
        <v>44204</v>
      </c>
      <c r="L132" s="20">
        <f t="shared" ref="L132:L183" si="36">MONTH(K132)</f>
        <v>1</v>
      </c>
      <c r="M132" s="20">
        <f t="shared" si="33"/>
        <v>2021</v>
      </c>
      <c r="N132" s="7">
        <v>150</v>
      </c>
      <c r="O132" s="7">
        <f t="shared" si="29"/>
        <v>-150</v>
      </c>
      <c r="P132" s="7">
        <f t="shared" si="34"/>
        <v>0</v>
      </c>
      <c r="Q132" s="8">
        <f t="shared" si="35"/>
        <v>169858.29999999996</v>
      </c>
      <c r="R132" s="5" t="s">
        <v>91</v>
      </c>
      <c r="S132" s="18" t="s">
        <v>226</v>
      </c>
    </row>
    <row r="133" spans="1:19" x14ac:dyDescent="0.35">
      <c r="A133" s="4">
        <v>44159</v>
      </c>
      <c r="B133" s="20">
        <f t="shared" si="27"/>
        <v>11</v>
      </c>
      <c r="C133" s="20">
        <f t="shared" si="31"/>
        <v>2020</v>
      </c>
      <c r="D133" s="5" t="s">
        <v>184</v>
      </c>
      <c r="E133" s="5" t="s">
        <v>19</v>
      </c>
      <c r="F133" s="6" t="s">
        <v>20</v>
      </c>
      <c r="G133" s="6" t="s">
        <v>46</v>
      </c>
      <c r="H133" s="5">
        <v>2</v>
      </c>
      <c r="I133" s="5" t="s">
        <v>72</v>
      </c>
      <c r="J133" s="5">
        <v>45</v>
      </c>
      <c r="K133" s="4">
        <f t="shared" si="32"/>
        <v>44204</v>
      </c>
      <c r="L133" s="20">
        <f t="shared" si="36"/>
        <v>1</v>
      </c>
      <c r="M133" s="20">
        <f t="shared" si="33"/>
        <v>2021</v>
      </c>
      <c r="N133" s="7">
        <v>185</v>
      </c>
      <c r="O133" s="7">
        <f t="shared" si="29"/>
        <v>-185</v>
      </c>
      <c r="P133" s="7">
        <f t="shared" si="34"/>
        <v>0</v>
      </c>
      <c r="Q133" s="8">
        <f t="shared" si="35"/>
        <v>170043.29999999996</v>
      </c>
      <c r="R133" s="5" t="s">
        <v>91</v>
      </c>
      <c r="S133" s="18" t="s">
        <v>226</v>
      </c>
    </row>
    <row r="134" spans="1:19" x14ac:dyDescent="0.35">
      <c r="A134" s="4">
        <v>44159</v>
      </c>
      <c r="B134" s="20">
        <f t="shared" si="27"/>
        <v>11</v>
      </c>
      <c r="C134" s="20">
        <f t="shared" si="31"/>
        <v>2020</v>
      </c>
      <c r="D134" s="5" t="s">
        <v>184</v>
      </c>
      <c r="E134" s="5" t="s">
        <v>19</v>
      </c>
      <c r="F134" s="6" t="s">
        <v>20</v>
      </c>
      <c r="G134" s="6" t="s">
        <v>183</v>
      </c>
      <c r="H134" s="5">
        <v>1</v>
      </c>
      <c r="I134" s="5" t="s">
        <v>72</v>
      </c>
      <c r="J134" s="5">
        <v>45</v>
      </c>
      <c r="K134" s="4">
        <f t="shared" si="32"/>
        <v>44204</v>
      </c>
      <c r="L134" s="20">
        <f t="shared" si="36"/>
        <v>1</v>
      </c>
      <c r="M134" s="20">
        <f t="shared" si="33"/>
        <v>2021</v>
      </c>
      <c r="N134" s="7">
        <v>45</v>
      </c>
      <c r="O134" s="7">
        <f t="shared" si="29"/>
        <v>-45</v>
      </c>
      <c r="P134" s="7">
        <f t="shared" si="34"/>
        <v>0</v>
      </c>
      <c r="Q134" s="8">
        <f t="shared" si="35"/>
        <v>170088.29999999996</v>
      </c>
      <c r="R134" s="5" t="s">
        <v>91</v>
      </c>
      <c r="S134" s="18" t="s">
        <v>226</v>
      </c>
    </row>
    <row r="135" spans="1:19" x14ac:dyDescent="0.35">
      <c r="A135" s="4">
        <v>44162</v>
      </c>
      <c r="B135" s="20">
        <f t="shared" si="27"/>
        <v>11</v>
      </c>
      <c r="C135" s="20">
        <f t="shared" si="31"/>
        <v>2020</v>
      </c>
      <c r="D135" s="5" t="s">
        <v>186</v>
      </c>
      <c r="E135" s="5" t="s">
        <v>6</v>
      </c>
      <c r="F135" s="6" t="s">
        <v>7</v>
      </c>
      <c r="G135" s="15" t="s">
        <v>99</v>
      </c>
      <c r="H135" s="5">
        <v>1</v>
      </c>
      <c r="I135" s="5" t="s">
        <v>5</v>
      </c>
      <c r="J135" s="5">
        <v>0</v>
      </c>
      <c r="K135" s="4">
        <f t="shared" si="32"/>
        <v>44162</v>
      </c>
      <c r="L135" s="20">
        <f t="shared" si="36"/>
        <v>11</v>
      </c>
      <c r="M135" s="20">
        <f t="shared" si="33"/>
        <v>2020</v>
      </c>
      <c r="N135" s="32">
        <v>1584</v>
      </c>
      <c r="O135" s="7">
        <f t="shared" si="29"/>
        <v>-1584</v>
      </c>
      <c r="P135" s="7">
        <f t="shared" si="34"/>
        <v>0</v>
      </c>
      <c r="Q135" s="8">
        <f t="shared" si="35"/>
        <v>171672.29999999996</v>
      </c>
      <c r="R135" s="5" t="s">
        <v>87</v>
      </c>
      <c r="S135" s="1" t="s">
        <v>219</v>
      </c>
    </row>
    <row r="136" spans="1:19" x14ac:dyDescent="0.35">
      <c r="A136" s="4">
        <v>44162</v>
      </c>
      <c r="B136" s="20">
        <f t="shared" si="27"/>
        <v>11</v>
      </c>
      <c r="C136" s="20">
        <f t="shared" si="31"/>
        <v>2020</v>
      </c>
      <c r="D136" s="5" t="s">
        <v>186</v>
      </c>
      <c r="E136" s="5" t="s">
        <v>6</v>
      </c>
      <c r="F136" s="6" t="s">
        <v>7</v>
      </c>
      <c r="G136" s="6" t="s">
        <v>185</v>
      </c>
      <c r="H136" s="5">
        <v>4</v>
      </c>
      <c r="I136" s="5" t="s">
        <v>5</v>
      </c>
      <c r="J136" s="5">
        <v>0</v>
      </c>
      <c r="K136" s="4">
        <f t="shared" si="32"/>
        <v>44162</v>
      </c>
      <c r="L136" s="20">
        <f t="shared" si="36"/>
        <v>11</v>
      </c>
      <c r="M136" s="20">
        <f t="shared" si="33"/>
        <v>2020</v>
      </c>
      <c r="N136" s="62">
        <v>840</v>
      </c>
      <c r="O136" s="7">
        <f t="shared" si="29"/>
        <v>-840</v>
      </c>
      <c r="P136" s="7">
        <f t="shared" si="34"/>
        <v>0</v>
      </c>
      <c r="Q136" s="8">
        <f t="shared" si="35"/>
        <v>172512.29999999996</v>
      </c>
      <c r="R136" s="5" t="s">
        <v>87</v>
      </c>
      <c r="S136" s="1" t="s">
        <v>219</v>
      </c>
    </row>
    <row r="137" spans="1:19" x14ac:dyDescent="0.35">
      <c r="A137" s="4">
        <v>44163</v>
      </c>
      <c r="B137" s="20">
        <f t="shared" si="27"/>
        <v>11</v>
      </c>
      <c r="C137" s="20">
        <f t="shared" si="31"/>
        <v>2020</v>
      </c>
      <c r="D137" s="5" t="s">
        <v>187</v>
      </c>
      <c r="E137" s="5" t="s">
        <v>61</v>
      </c>
      <c r="F137" s="6" t="s">
        <v>60</v>
      </c>
      <c r="G137" s="6" t="s">
        <v>44</v>
      </c>
      <c r="H137" s="5">
        <v>2</v>
      </c>
      <c r="I137" s="5" t="s">
        <v>51</v>
      </c>
      <c r="J137" s="5">
        <v>60</v>
      </c>
      <c r="K137" s="4">
        <f t="shared" si="32"/>
        <v>44223</v>
      </c>
      <c r="L137" s="20">
        <f t="shared" si="36"/>
        <v>1</v>
      </c>
      <c r="M137" s="20">
        <f t="shared" si="33"/>
        <v>2021</v>
      </c>
      <c r="N137" s="7">
        <v>408</v>
      </c>
      <c r="O137" s="7">
        <f t="shared" si="29"/>
        <v>-408</v>
      </c>
      <c r="P137" s="7">
        <f t="shared" si="34"/>
        <v>0</v>
      </c>
      <c r="Q137" s="8">
        <f t="shared" si="35"/>
        <v>172920.29999999996</v>
      </c>
      <c r="R137" s="5" t="s">
        <v>91</v>
      </c>
      <c r="S137" s="10" t="s">
        <v>271</v>
      </c>
    </row>
    <row r="138" spans="1:19" x14ac:dyDescent="0.35">
      <c r="A138" s="4">
        <v>44165</v>
      </c>
      <c r="B138" s="20">
        <f t="shared" si="27"/>
        <v>11</v>
      </c>
      <c r="C138" s="20">
        <f t="shared" si="31"/>
        <v>2020</v>
      </c>
      <c r="D138" s="5" t="s">
        <v>188</v>
      </c>
      <c r="E138" s="5" t="s">
        <v>53</v>
      </c>
      <c r="F138" s="6" t="s">
        <v>54</v>
      </c>
      <c r="G138" s="6" t="s">
        <v>44</v>
      </c>
      <c r="H138" s="5">
        <v>5</v>
      </c>
      <c r="I138" s="5" t="s">
        <v>5</v>
      </c>
      <c r="J138" s="5">
        <v>0</v>
      </c>
      <c r="K138" s="4">
        <f t="shared" si="32"/>
        <v>44165</v>
      </c>
      <c r="L138" s="20">
        <f t="shared" si="36"/>
        <v>11</v>
      </c>
      <c r="M138" s="20">
        <f t="shared" si="33"/>
        <v>2020</v>
      </c>
      <c r="N138" s="7">
        <v>1050</v>
      </c>
      <c r="O138" s="7">
        <f t="shared" si="29"/>
        <v>-1050</v>
      </c>
      <c r="P138" s="7">
        <f t="shared" si="34"/>
        <v>0</v>
      </c>
      <c r="Q138" s="8">
        <f t="shared" si="35"/>
        <v>173970.29999999996</v>
      </c>
      <c r="R138" s="5" t="s">
        <v>87</v>
      </c>
    </row>
    <row r="139" spans="1:19" x14ac:dyDescent="0.35">
      <c r="A139" s="4">
        <v>44165</v>
      </c>
      <c r="B139" s="20">
        <f t="shared" si="27"/>
        <v>11</v>
      </c>
      <c r="C139" s="20">
        <f t="shared" si="31"/>
        <v>2020</v>
      </c>
      <c r="D139" s="5" t="s">
        <v>189</v>
      </c>
      <c r="E139" s="5" t="s">
        <v>63</v>
      </c>
      <c r="F139" s="6" t="s">
        <v>64</v>
      </c>
      <c r="G139" s="15" t="s">
        <v>99</v>
      </c>
      <c r="H139" s="5">
        <v>5</v>
      </c>
      <c r="I139" s="5" t="s">
        <v>50</v>
      </c>
      <c r="J139" s="5" t="s">
        <v>154</v>
      </c>
      <c r="K139" s="4">
        <f t="shared" si="32"/>
        <v>44285</v>
      </c>
      <c r="L139" s="20">
        <f t="shared" si="36"/>
        <v>3</v>
      </c>
      <c r="M139" s="20">
        <f t="shared" si="33"/>
        <v>2021</v>
      </c>
      <c r="N139" s="7">
        <v>6600</v>
      </c>
      <c r="O139" s="7">
        <f t="shared" si="29"/>
        <v>-6600</v>
      </c>
      <c r="P139" s="7">
        <f t="shared" si="34"/>
        <v>0</v>
      </c>
      <c r="Q139" s="8">
        <f t="shared" si="35"/>
        <v>180570.29999999996</v>
      </c>
      <c r="R139" s="5" t="s">
        <v>91</v>
      </c>
      <c r="S139" s="18" t="s">
        <v>192</v>
      </c>
    </row>
    <row r="140" spans="1:19" x14ac:dyDescent="0.35">
      <c r="A140" s="4">
        <v>44165</v>
      </c>
      <c r="B140" s="20">
        <f t="shared" si="27"/>
        <v>11</v>
      </c>
      <c r="C140" s="20">
        <f t="shared" si="31"/>
        <v>2020</v>
      </c>
      <c r="D140" s="5" t="s">
        <v>189</v>
      </c>
      <c r="E140" s="5" t="s">
        <v>63</v>
      </c>
      <c r="F140" s="6" t="s">
        <v>64</v>
      </c>
      <c r="G140" s="6" t="s">
        <v>185</v>
      </c>
      <c r="H140" s="5">
        <v>4</v>
      </c>
      <c r="I140" s="5" t="s">
        <v>50</v>
      </c>
      <c r="J140" s="5" t="s">
        <v>154</v>
      </c>
      <c r="K140" s="4">
        <f t="shared" si="32"/>
        <v>44285</v>
      </c>
      <c r="L140" s="20">
        <f t="shared" si="36"/>
        <v>3</v>
      </c>
      <c r="M140" s="20">
        <f t="shared" si="33"/>
        <v>2021</v>
      </c>
      <c r="N140" s="7">
        <v>720</v>
      </c>
      <c r="O140" s="7">
        <f t="shared" si="29"/>
        <v>-720</v>
      </c>
      <c r="P140" s="7">
        <f t="shared" si="34"/>
        <v>0</v>
      </c>
      <c r="Q140" s="8">
        <f t="shared" si="35"/>
        <v>181290.29999999996</v>
      </c>
      <c r="R140" s="5" t="s">
        <v>91</v>
      </c>
      <c r="S140" s="18" t="s">
        <v>192</v>
      </c>
    </row>
    <row r="141" spans="1:19" x14ac:dyDescent="0.35">
      <c r="A141" s="4">
        <v>44165</v>
      </c>
      <c r="B141" s="20">
        <f t="shared" si="27"/>
        <v>11</v>
      </c>
      <c r="C141" s="20">
        <f t="shared" si="31"/>
        <v>2020</v>
      </c>
      <c r="D141" s="5" t="s">
        <v>189</v>
      </c>
      <c r="E141" s="5" t="s">
        <v>63</v>
      </c>
      <c r="F141" s="6" t="s">
        <v>64</v>
      </c>
      <c r="G141" s="6" t="s">
        <v>66</v>
      </c>
      <c r="H141" s="5">
        <v>5</v>
      </c>
      <c r="I141" s="5" t="s">
        <v>50</v>
      </c>
      <c r="J141" s="5" t="s">
        <v>154</v>
      </c>
      <c r="K141" s="4">
        <f t="shared" si="32"/>
        <v>44285</v>
      </c>
      <c r="L141" s="20">
        <f t="shared" si="36"/>
        <v>3</v>
      </c>
      <c r="M141" s="20">
        <f t="shared" si="33"/>
        <v>2021</v>
      </c>
      <c r="N141" s="7">
        <v>275</v>
      </c>
      <c r="O141" s="7">
        <f t="shared" si="29"/>
        <v>-275</v>
      </c>
      <c r="P141" s="7">
        <f t="shared" si="34"/>
        <v>0</v>
      </c>
      <c r="Q141" s="8">
        <f t="shared" si="35"/>
        <v>181565.29999999996</v>
      </c>
      <c r="R141" s="5" t="s">
        <v>91</v>
      </c>
      <c r="S141" s="18" t="s">
        <v>192</v>
      </c>
    </row>
    <row r="142" spans="1:19" x14ac:dyDescent="0.35">
      <c r="A142" s="4">
        <v>44165</v>
      </c>
      <c r="B142" s="20">
        <f t="shared" si="27"/>
        <v>11</v>
      </c>
      <c r="C142" s="20">
        <f t="shared" si="31"/>
        <v>2020</v>
      </c>
      <c r="D142" s="5" t="s">
        <v>189</v>
      </c>
      <c r="E142" s="5" t="s">
        <v>63</v>
      </c>
      <c r="F142" s="6" t="s">
        <v>64</v>
      </c>
      <c r="G142" s="6" t="s">
        <v>46</v>
      </c>
      <c r="H142" s="5">
        <v>2</v>
      </c>
      <c r="I142" s="5" t="s">
        <v>50</v>
      </c>
      <c r="J142" s="5" t="s">
        <v>154</v>
      </c>
      <c r="K142" s="4">
        <f t="shared" si="32"/>
        <v>44285</v>
      </c>
      <c r="L142" s="20">
        <f t="shared" si="36"/>
        <v>3</v>
      </c>
      <c r="M142" s="20">
        <f t="shared" si="33"/>
        <v>2021</v>
      </c>
      <c r="N142" s="7">
        <v>180</v>
      </c>
      <c r="O142" s="7">
        <f t="shared" si="29"/>
        <v>-180</v>
      </c>
      <c r="P142" s="7">
        <f t="shared" si="34"/>
        <v>0</v>
      </c>
      <c r="Q142" s="8">
        <f t="shared" si="35"/>
        <v>181745.29999999996</v>
      </c>
      <c r="R142" s="5" t="s">
        <v>91</v>
      </c>
      <c r="S142" s="18" t="s">
        <v>192</v>
      </c>
    </row>
    <row r="143" spans="1:19" x14ac:dyDescent="0.35">
      <c r="A143" s="4">
        <v>44165</v>
      </c>
      <c r="B143" s="20">
        <f t="shared" si="27"/>
        <v>11</v>
      </c>
      <c r="C143" s="20">
        <f t="shared" si="31"/>
        <v>2020</v>
      </c>
      <c r="D143" s="5" t="s">
        <v>205</v>
      </c>
      <c r="E143" s="5" t="s">
        <v>63</v>
      </c>
      <c r="F143" s="6" t="s">
        <v>64</v>
      </c>
      <c r="G143" s="6" t="s">
        <v>66</v>
      </c>
      <c r="H143" s="5">
        <v>5</v>
      </c>
      <c r="I143" s="5" t="s">
        <v>50</v>
      </c>
      <c r="J143" s="5" t="s">
        <v>154</v>
      </c>
      <c r="K143" s="4">
        <f t="shared" si="32"/>
        <v>44285</v>
      </c>
      <c r="L143" s="20">
        <f t="shared" si="36"/>
        <v>3</v>
      </c>
      <c r="M143" s="20">
        <f t="shared" si="33"/>
        <v>2021</v>
      </c>
      <c r="N143" s="7">
        <v>275</v>
      </c>
      <c r="O143" s="7">
        <f t="shared" si="29"/>
        <v>-275</v>
      </c>
      <c r="P143" s="7">
        <f t="shared" si="34"/>
        <v>0</v>
      </c>
      <c r="Q143" s="8">
        <f t="shared" si="35"/>
        <v>182020.29999999996</v>
      </c>
      <c r="R143" s="44" t="s">
        <v>91</v>
      </c>
      <c r="S143" s="18" t="s">
        <v>192</v>
      </c>
    </row>
    <row r="144" spans="1:19" x14ac:dyDescent="0.35">
      <c r="A144" s="4">
        <v>44170</v>
      </c>
      <c r="B144" s="20">
        <f t="shared" si="27"/>
        <v>12</v>
      </c>
      <c r="C144" s="20">
        <f t="shared" si="31"/>
        <v>2020</v>
      </c>
      <c r="D144" s="5" t="s">
        <v>214</v>
      </c>
      <c r="E144" s="5" t="s">
        <v>179</v>
      </c>
      <c r="F144" s="6" t="s">
        <v>229</v>
      </c>
      <c r="G144" s="2" t="s">
        <v>100</v>
      </c>
      <c r="H144" s="5">
        <v>2</v>
      </c>
      <c r="I144" s="5" t="s">
        <v>5</v>
      </c>
      <c r="J144" s="5">
        <v>0</v>
      </c>
      <c r="K144" s="4">
        <f t="shared" si="32"/>
        <v>44170</v>
      </c>
      <c r="L144" s="20">
        <f t="shared" si="36"/>
        <v>12</v>
      </c>
      <c r="M144" s="20">
        <f t="shared" si="33"/>
        <v>2020</v>
      </c>
      <c r="N144" s="7">
        <v>799.2</v>
      </c>
      <c r="O144" s="7">
        <f t="shared" si="29"/>
        <v>-799.2</v>
      </c>
      <c r="P144" s="7">
        <f>SUM(N144+O144)</f>
        <v>0</v>
      </c>
      <c r="Q144" s="8">
        <f t="shared" si="35"/>
        <v>182819.49999999997</v>
      </c>
      <c r="R144" s="44" t="s">
        <v>91</v>
      </c>
      <c r="S144" s="18" t="s">
        <v>219</v>
      </c>
    </row>
    <row r="145" spans="1:19" x14ac:dyDescent="0.35">
      <c r="A145" s="4">
        <v>44180</v>
      </c>
      <c r="B145" s="20">
        <f t="shared" si="27"/>
        <v>12</v>
      </c>
      <c r="C145" s="20">
        <f t="shared" si="31"/>
        <v>2020</v>
      </c>
      <c r="D145" s="5" t="s">
        <v>215</v>
      </c>
      <c r="E145" s="5" t="s">
        <v>6</v>
      </c>
      <c r="F145" s="6" t="s">
        <v>7</v>
      </c>
      <c r="G145" s="6" t="s">
        <v>69</v>
      </c>
      <c r="H145" s="5">
        <v>1</v>
      </c>
      <c r="I145" s="5" t="s">
        <v>5</v>
      </c>
      <c r="J145" s="5">
        <v>0</v>
      </c>
      <c r="K145" s="4">
        <f t="shared" si="32"/>
        <v>44180</v>
      </c>
      <c r="L145" s="20">
        <f t="shared" si="36"/>
        <v>12</v>
      </c>
      <c r="M145" s="20">
        <f t="shared" si="33"/>
        <v>2020</v>
      </c>
      <c r="N145" s="32">
        <v>1716</v>
      </c>
      <c r="O145" s="7">
        <f t="shared" si="29"/>
        <v>-1716</v>
      </c>
      <c r="P145" s="7">
        <f t="shared" ref="P145:P154" si="37">SUM(N145+O145)</f>
        <v>0</v>
      </c>
      <c r="Q145" s="8">
        <f t="shared" si="35"/>
        <v>184535.49999999997</v>
      </c>
      <c r="R145" s="44" t="s">
        <v>87</v>
      </c>
      <c r="S145" s="12" t="s">
        <v>220</v>
      </c>
    </row>
    <row r="146" spans="1:19" x14ac:dyDescent="0.35">
      <c r="A146" s="4">
        <v>44180</v>
      </c>
      <c r="B146" s="20">
        <f t="shared" ref="B146:B178" si="38">MONTH(A146)</f>
        <v>12</v>
      </c>
      <c r="C146" s="20">
        <f t="shared" si="31"/>
        <v>2020</v>
      </c>
      <c r="D146" s="5" t="s">
        <v>215</v>
      </c>
      <c r="E146" s="5" t="s">
        <v>6</v>
      </c>
      <c r="F146" s="6" t="s">
        <v>7</v>
      </c>
      <c r="G146" s="6" t="s">
        <v>39</v>
      </c>
      <c r="H146" s="5">
        <v>2</v>
      </c>
      <c r="I146" s="5" t="s">
        <v>5</v>
      </c>
      <c r="J146" s="5">
        <v>0</v>
      </c>
      <c r="K146" s="4">
        <f t="shared" si="32"/>
        <v>44180</v>
      </c>
      <c r="L146" s="20">
        <f t="shared" si="36"/>
        <v>12</v>
      </c>
      <c r="M146" s="20">
        <f t="shared" si="33"/>
        <v>2020</v>
      </c>
      <c r="N146" s="32">
        <v>512</v>
      </c>
      <c r="O146" s="7">
        <f t="shared" si="29"/>
        <v>-512</v>
      </c>
      <c r="P146" s="7">
        <f t="shared" si="37"/>
        <v>0</v>
      </c>
      <c r="Q146" s="8">
        <f t="shared" si="35"/>
        <v>185047.49999999997</v>
      </c>
      <c r="R146" s="44" t="s">
        <v>87</v>
      </c>
      <c r="S146" s="12" t="s">
        <v>220</v>
      </c>
    </row>
    <row r="147" spans="1:19" x14ac:dyDescent="0.35">
      <c r="A147" s="4">
        <v>44191</v>
      </c>
      <c r="B147" s="20">
        <f t="shared" si="38"/>
        <v>12</v>
      </c>
      <c r="C147" s="20">
        <f t="shared" si="31"/>
        <v>2020</v>
      </c>
      <c r="D147" s="5" t="s">
        <v>216</v>
      </c>
      <c r="E147" s="5" t="s">
        <v>22</v>
      </c>
      <c r="F147" s="6" t="s">
        <v>23</v>
      </c>
      <c r="G147" s="6" t="s">
        <v>59</v>
      </c>
      <c r="H147" s="5">
        <v>2</v>
      </c>
      <c r="I147" s="5" t="s">
        <v>50</v>
      </c>
      <c r="J147" s="5">
        <v>120</v>
      </c>
      <c r="K147" s="4">
        <f t="shared" si="32"/>
        <v>44311</v>
      </c>
      <c r="L147" s="20">
        <f t="shared" si="36"/>
        <v>4</v>
      </c>
      <c r="M147" s="20">
        <f t="shared" si="33"/>
        <v>2021</v>
      </c>
      <c r="N147" s="32">
        <v>2860</v>
      </c>
      <c r="O147" s="7">
        <f t="shared" si="29"/>
        <v>-2860</v>
      </c>
      <c r="P147" s="7">
        <f t="shared" si="37"/>
        <v>0</v>
      </c>
      <c r="Q147" s="8">
        <f t="shared" si="35"/>
        <v>187907.49999999997</v>
      </c>
      <c r="R147" s="44" t="s">
        <v>91</v>
      </c>
      <c r="S147" s="12" t="s">
        <v>309</v>
      </c>
    </row>
    <row r="148" spans="1:19" ht="46.5" x14ac:dyDescent="0.35">
      <c r="A148" s="4">
        <v>44195</v>
      </c>
      <c r="B148" s="20">
        <f t="shared" si="38"/>
        <v>12</v>
      </c>
      <c r="C148" s="20">
        <f t="shared" si="31"/>
        <v>2020</v>
      </c>
      <c r="D148" s="5" t="s">
        <v>221</v>
      </c>
      <c r="E148" s="5" t="s">
        <v>19</v>
      </c>
      <c r="F148" s="6" t="s">
        <v>20</v>
      </c>
      <c r="G148" s="6" t="s">
        <v>69</v>
      </c>
      <c r="H148" s="5">
        <v>3</v>
      </c>
      <c r="I148" s="5" t="s">
        <v>72</v>
      </c>
      <c r="J148" s="5">
        <v>45</v>
      </c>
      <c r="K148" s="4">
        <f t="shared" si="32"/>
        <v>44240</v>
      </c>
      <c r="L148" s="20">
        <f t="shared" si="36"/>
        <v>2</v>
      </c>
      <c r="M148" s="20">
        <f t="shared" si="33"/>
        <v>2021</v>
      </c>
      <c r="N148" s="32">
        <v>5148</v>
      </c>
      <c r="O148" s="7">
        <f t="shared" si="29"/>
        <v>-5148</v>
      </c>
      <c r="P148" s="64"/>
      <c r="Q148" s="8">
        <f t="shared" si="35"/>
        <v>193055.49999999997</v>
      </c>
      <c r="R148" s="44" t="s">
        <v>91</v>
      </c>
      <c r="S148" s="51" t="s">
        <v>225</v>
      </c>
    </row>
    <row r="149" spans="1:19" ht="46.5" x14ac:dyDescent="0.35">
      <c r="A149" s="4">
        <v>44195</v>
      </c>
      <c r="B149" s="20">
        <f t="shared" si="38"/>
        <v>12</v>
      </c>
      <c r="C149" s="20">
        <f t="shared" si="31"/>
        <v>2020</v>
      </c>
      <c r="D149" s="5" t="s">
        <v>221</v>
      </c>
      <c r="E149" s="5" t="s">
        <v>19</v>
      </c>
      <c r="F149" s="6" t="s">
        <v>20</v>
      </c>
      <c r="G149" s="6" t="s">
        <v>100</v>
      </c>
      <c r="H149" s="5">
        <v>1</v>
      </c>
      <c r="I149" s="5" t="s">
        <v>72</v>
      </c>
      <c r="J149" s="5">
        <v>45</v>
      </c>
      <c r="K149" s="4">
        <f t="shared" si="32"/>
        <v>44240</v>
      </c>
      <c r="L149" s="20">
        <f t="shared" si="36"/>
        <v>2</v>
      </c>
      <c r="M149" s="20">
        <f t="shared" si="33"/>
        <v>2021</v>
      </c>
      <c r="N149" s="32">
        <v>405</v>
      </c>
      <c r="O149" s="7">
        <f t="shared" ref="O149:O154" si="39">SUM(-N149)</f>
        <v>-405</v>
      </c>
      <c r="P149" s="7">
        <f t="shared" si="37"/>
        <v>0</v>
      </c>
      <c r="Q149" s="8">
        <f t="shared" si="35"/>
        <v>193460.49999999997</v>
      </c>
      <c r="R149" s="44" t="s">
        <v>91</v>
      </c>
      <c r="S149" s="51" t="s">
        <v>225</v>
      </c>
    </row>
    <row r="150" spans="1:19" ht="46.5" x14ac:dyDescent="0.35">
      <c r="A150" s="4">
        <v>44195</v>
      </c>
      <c r="B150" s="20">
        <f t="shared" si="38"/>
        <v>12</v>
      </c>
      <c r="C150" s="20">
        <f t="shared" si="31"/>
        <v>2020</v>
      </c>
      <c r="D150" s="5" t="s">
        <v>221</v>
      </c>
      <c r="E150" s="5" t="s">
        <v>19</v>
      </c>
      <c r="F150" s="6" t="s">
        <v>20</v>
      </c>
      <c r="G150" s="6" t="s">
        <v>46</v>
      </c>
      <c r="H150" s="5">
        <v>6</v>
      </c>
      <c r="I150" s="5" t="s">
        <v>72</v>
      </c>
      <c r="J150" s="5">
        <v>45</v>
      </c>
      <c r="K150" s="4">
        <f t="shared" si="32"/>
        <v>44240</v>
      </c>
      <c r="L150" s="20">
        <f t="shared" si="36"/>
        <v>2</v>
      </c>
      <c r="M150" s="20">
        <f t="shared" si="33"/>
        <v>2021</v>
      </c>
      <c r="N150" s="32">
        <v>555</v>
      </c>
      <c r="O150" s="7">
        <f t="shared" si="39"/>
        <v>-555</v>
      </c>
      <c r="P150" s="7">
        <f t="shared" si="37"/>
        <v>0</v>
      </c>
      <c r="Q150" s="8">
        <f t="shared" si="35"/>
        <v>194015.49999999997</v>
      </c>
      <c r="R150" s="44" t="s">
        <v>91</v>
      </c>
      <c r="S150" s="51" t="s">
        <v>225</v>
      </c>
    </row>
    <row r="151" spans="1:19" x14ac:dyDescent="0.35">
      <c r="A151" s="4">
        <v>44196</v>
      </c>
      <c r="B151" s="20">
        <f t="shared" si="38"/>
        <v>12</v>
      </c>
      <c r="C151" s="20">
        <f t="shared" si="31"/>
        <v>2020</v>
      </c>
      <c r="D151" s="5" t="s">
        <v>222</v>
      </c>
      <c r="E151" s="5" t="s">
        <v>63</v>
      </c>
      <c r="F151" s="6" t="s">
        <v>64</v>
      </c>
      <c r="G151" s="6" t="s">
        <v>223</v>
      </c>
      <c r="H151" s="5">
        <v>5</v>
      </c>
      <c r="I151" s="5" t="s">
        <v>50</v>
      </c>
      <c r="J151" s="5" t="s">
        <v>154</v>
      </c>
      <c r="K151" s="4">
        <f t="shared" si="32"/>
        <v>44316</v>
      </c>
      <c r="L151" s="20">
        <f t="shared" si="36"/>
        <v>4</v>
      </c>
      <c r="M151" s="20">
        <f t="shared" si="33"/>
        <v>2021</v>
      </c>
      <c r="N151" s="32">
        <v>7700</v>
      </c>
      <c r="O151" s="7">
        <f t="shared" si="39"/>
        <v>-7700</v>
      </c>
      <c r="P151" s="7">
        <f t="shared" si="37"/>
        <v>0</v>
      </c>
      <c r="Q151" s="8">
        <f t="shared" si="35"/>
        <v>201715.49999999997</v>
      </c>
      <c r="R151" s="44" t="s">
        <v>91</v>
      </c>
      <c r="S151" s="12" t="s">
        <v>320</v>
      </c>
    </row>
    <row r="152" spans="1:19" x14ac:dyDescent="0.35">
      <c r="A152" s="4">
        <v>44196</v>
      </c>
      <c r="B152" s="20">
        <f t="shared" si="38"/>
        <v>12</v>
      </c>
      <c r="C152" s="20">
        <f t="shared" si="31"/>
        <v>2020</v>
      </c>
      <c r="D152" s="5" t="s">
        <v>222</v>
      </c>
      <c r="E152" s="5" t="s">
        <v>63</v>
      </c>
      <c r="F152" s="6" t="s">
        <v>64</v>
      </c>
      <c r="G152" s="6" t="s">
        <v>224</v>
      </c>
      <c r="H152" s="5">
        <v>8</v>
      </c>
      <c r="I152" s="5" t="s">
        <v>50</v>
      </c>
      <c r="J152" s="5" t="s">
        <v>154</v>
      </c>
      <c r="K152" s="4">
        <f t="shared" si="32"/>
        <v>44316</v>
      </c>
      <c r="L152" s="20">
        <f t="shared" si="36"/>
        <v>4</v>
      </c>
      <c r="M152" s="20">
        <f t="shared" si="33"/>
        <v>2021</v>
      </c>
      <c r="N152" s="32">
        <v>1680</v>
      </c>
      <c r="O152" s="7">
        <f t="shared" si="39"/>
        <v>-1680</v>
      </c>
      <c r="P152" s="7">
        <f t="shared" si="37"/>
        <v>0</v>
      </c>
      <c r="Q152" s="8">
        <f t="shared" si="35"/>
        <v>203395.49999999997</v>
      </c>
      <c r="R152" s="44" t="s">
        <v>91</v>
      </c>
      <c r="S152" s="12" t="s">
        <v>320</v>
      </c>
    </row>
    <row r="153" spans="1:19" x14ac:dyDescent="0.35">
      <c r="A153" s="4">
        <v>44196</v>
      </c>
      <c r="B153" s="20">
        <f t="shared" si="38"/>
        <v>12</v>
      </c>
      <c r="C153" s="20">
        <f t="shared" si="31"/>
        <v>2020</v>
      </c>
      <c r="D153" s="5" t="s">
        <v>222</v>
      </c>
      <c r="E153" s="5" t="s">
        <v>63</v>
      </c>
      <c r="F153" s="6" t="s">
        <v>64</v>
      </c>
      <c r="G153" s="6" t="s">
        <v>66</v>
      </c>
      <c r="H153" s="5">
        <v>10</v>
      </c>
      <c r="I153" s="5" t="s">
        <v>50</v>
      </c>
      <c r="J153" s="5" t="s">
        <v>154</v>
      </c>
      <c r="K153" s="4">
        <f t="shared" si="32"/>
        <v>44316</v>
      </c>
      <c r="L153" s="20">
        <f t="shared" si="36"/>
        <v>4</v>
      </c>
      <c r="M153" s="20">
        <f t="shared" si="33"/>
        <v>2021</v>
      </c>
      <c r="N153" s="32">
        <v>550</v>
      </c>
      <c r="O153" s="7">
        <f t="shared" si="39"/>
        <v>-550</v>
      </c>
      <c r="P153" s="7">
        <f t="shared" si="37"/>
        <v>0</v>
      </c>
      <c r="Q153" s="8">
        <f t="shared" si="35"/>
        <v>203945.49999999997</v>
      </c>
      <c r="R153" s="44" t="s">
        <v>91</v>
      </c>
      <c r="S153" s="12" t="s">
        <v>320</v>
      </c>
    </row>
    <row r="154" spans="1:19" x14ac:dyDescent="0.35">
      <c r="A154" s="4">
        <v>44196</v>
      </c>
      <c r="B154" s="20">
        <f t="shared" si="38"/>
        <v>12</v>
      </c>
      <c r="C154" s="20">
        <f t="shared" si="31"/>
        <v>2020</v>
      </c>
      <c r="D154" s="5" t="s">
        <v>222</v>
      </c>
      <c r="E154" s="5" t="s">
        <v>63</v>
      </c>
      <c r="F154" s="6" t="s">
        <v>64</v>
      </c>
      <c r="G154" s="6" t="s">
        <v>46</v>
      </c>
      <c r="H154" s="5">
        <v>2</v>
      </c>
      <c r="I154" s="5" t="s">
        <v>50</v>
      </c>
      <c r="J154" s="5" t="s">
        <v>154</v>
      </c>
      <c r="K154" s="4">
        <f t="shared" si="32"/>
        <v>44316</v>
      </c>
      <c r="L154" s="20">
        <f t="shared" si="36"/>
        <v>4</v>
      </c>
      <c r="M154" s="20">
        <f t="shared" si="33"/>
        <v>2021</v>
      </c>
      <c r="N154" s="32">
        <v>190</v>
      </c>
      <c r="O154" s="7">
        <f t="shared" si="39"/>
        <v>-190</v>
      </c>
      <c r="P154" s="7">
        <f t="shared" si="37"/>
        <v>0</v>
      </c>
      <c r="Q154" s="8">
        <f t="shared" si="35"/>
        <v>204135.49999999997</v>
      </c>
      <c r="R154" s="44" t="s">
        <v>91</v>
      </c>
      <c r="S154" s="12" t="s">
        <v>320</v>
      </c>
    </row>
    <row r="155" spans="1:19" x14ac:dyDescent="0.35">
      <c r="A155" s="4">
        <v>44200</v>
      </c>
      <c r="B155" s="5">
        <f t="shared" si="38"/>
        <v>1</v>
      </c>
      <c r="C155" s="5">
        <f t="shared" si="31"/>
        <v>2021</v>
      </c>
      <c r="D155" s="5" t="s">
        <v>232</v>
      </c>
      <c r="E155" s="5" t="s">
        <v>233</v>
      </c>
      <c r="F155" s="1" t="s">
        <v>234</v>
      </c>
      <c r="G155" s="1" t="s">
        <v>235</v>
      </c>
      <c r="H155" s="5">
        <v>2</v>
      </c>
      <c r="I155" s="5" t="s">
        <v>5</v>
      </c>
      <c r="J155" s="5">
        <v>0</v>
      </c>
      <c r="K155" s="4">
        <f t="shared" si="32"/>
        <v>44200</v>
      </c>
      <c r="L155" s="5">
        <f t="shared" si="36"/>
        <v>1</v>
      </c>
      <c r="M155" s="5">
        <f t="shared" si="33"/>
        <v>2021</v>
      </c>
      <c r="N155" s="32">
        <v>1540</v>
      </c>
      <c r="O155" s="7">
        <f t="shared" ref="O155:O180" si="40">-N155</f>
        <v>-1540</v>
      </c>
      <c r="P155" s="7">
        <f t="shared" ref="P155:P207" si="41">SUM(N155+O155)</f>
        <v>0</v>
      </c>
      <c r="Q155" s="8">
        <f t="shared" si="35"/>
        <v>205675.49999999997</v>
      </c>
      <c r="R155" s="5" t="s">
        <v>5</v>
      </c>
      <c r="S155" s="1" t="s">
        <v>236</v>
      </c>
    </row>
    <row r="156" spans="1:19" x14ac:dyDescent="0.35">
      <c r="A156" s="4">
        <v>44200</v>
      </c>
      <c r="B156" s="5">
        <f t="shared" si="38"/>
        <v>1</v>
      </c>
      <c r="C156" s="5">
        <f t="shared" si="31"/>
        <v>2021</v>
      </c>
      <c r="D156" s="5" t="s">
        <v>232</v>
      </c>
      <c r="E156" s="5" t="s">
        <v>233</v>
      </c>
      <c r="F156" s="1" t="s">
        <v>234</v>
      </c>
      <c r="G156" s="1" t="s">
        <v>237</v>
      </c>
      <c r="H156" s="5">
        <v>2</v>
      </c>
      <c r="I156" s="5" t="s">
        <v>5</v>
      </c>
      <c r="J156" s="5">
        <v>0</v>
      </c>
      <c r="K156" s="4">
        <f t="shared" si="32"/>
        <v>44200</v>
      </c>
      <c r="L156" s="5">
        <f t="shared" si="36"/>
        <v>1</v>
      </c>
      <c r="M156" s="5">
        <f t="shared" si="33"/>
        <v>2021</v>
      </c>
      <c r="N156" s="32">
        <v>810</v>
      </c>
      <c r="O156" s="7">
        <f t="shared" si="40"/>
        <v>-810</v>
      </c>
      <c r="P156" s="7">
        <f t="shared" si="41"/>
        <v>0</v>
      </c>
      <c r="Q156" s="8">
        <f t="shared" si="35"/>
        <v>206485.49999999997</v>
      </c>
      <c r="R156" s="5" t="s">
        <v>5</v>
      </c>
      <c r="S156" s="1" t="s">
        <v>236</v>
      </c>
    </row>
    <row r="157" spans="1:19" x14ac:dyDescent="0.35">
      <c r="A157" s="4">
        <v>44200</v>
      </c>
      <c r="B157" s="5">
        <f t="shared" si="38"/>
        <v>1</v>
      </c>
      <c r="C157" s="5">
        <f t="shared" si="31"/>
        <v>2021</v>
      </c>
      <c r="D157" s="5" t="s">
        <v>232</v>
      </c>
      <c r="E157" s="5" t="s">
        <v>233</v>
      </c>
      <c r="F157" s="1" t="s">
        <v>234</v>
      </c>
      <c r="G157" s="1" t="s">
        <v>101</v>
      </c>
      <c r="H157" s="5">
        <v>1</v>
      </c>
      <c r="I157" s="5" t="s">
        <v>5</v>
      </c>
      <c r="J157" s="5">
        <v>0</v>
      </c>
      <c r="K157" s="4">
        <f t="shared" si="32"/>
        <v>44200</v>
      </c>
      <c r="L157" s="5">
        <f t="shared" si="36"/>
        <v>1</v>
      </c>
      <c r="M157" s="5">
        <f t="shared" si="33"/>
        <v>2021</v>
      </c>
      <c r="N157" s="32">
        <v>405</v>
      </c>
      <c r="O157" s="7">
        <f t="shared" si="40"/>
        <v>-405</v>
      </c>
      <c r="P157" s="7">
        <f t="shared" si="41"/>
        <v>0</v>
      </c>
      <c r="Q157" s="8">
        <f t="shared" si="35"/>
        <v>206890.49999999997</v>
      </c>
      <c r="R157" s="5" t="s">
        <v>5</v>
      </c>
      <c r="S157" s="1" t="s">
        <v>236</v>
      </c>
    </row>
    <row r="158" spans="1:19" x14ac:dyDescent="0.35">
      <c r="A158" s="4">
        <v>44200</v>
      </c>
      <c r="B158" s="5">
        <f t="shared" si="38"/>
        <v>1</v>
      </c>
      <c r="C158" s="5">
        <f t="shared" si="31"/>
        <v>2021</v>
      </c>
      <c r="D158" s="5" t="s">
        <v>232</v>
      </c>
      <c r="E158" s="5" t="s">
        <v>233</v>
      </c>
      <c r="F158" s="1" t="s">
        <v>234</v>
      </c>
      <c r="G158" s="1" t="s">
        <v>238</v>
      </c>
      <c r="H158" s="5">
        <v>2</v>
      </c>
      <c r="I158" s="5" t="s">
        <v>5</v>
      </c>
      <c r="J158" s="5">
        <v>0</v>
      </c>
      <c r="K158" s="4">
        <f t="shared" si="32"/>
        <v>44200</v>
      </c>
      <c r="L158" s="5">
        <f t="shared" si="36"/>
        <v>1</v>
      </c>
      <c r="M158" s="5">
        <f t="shared" si="33"/>
        <v>2021</v>
      </c>
      <c r="N158" s="32">
        <v>5920</v>
      </c>
      <c r="O158" s="7">
        <f t="shared" si="40"/>
        <v>-5920</v>
      </c>
      <c r="P158" s="7">
        <f t="shared" si="41"/>
        <v>0</v>
      </c>
      <c r="Q158" s="8">
        <f t="shared" si="35"/>
        <v>212810.49999999997</v>
      </c>
      <c r="R158" s="5" t="s">
        <v>5</v>
      </c>
      <c r="S158" s="1" t="s">
        <v>236</v>
      </c>
    </row>
    <row r="159" spans="1:19" x14ac:dyDescent="0.35">
      <c r="A159" s="4">
        <v>44200</v>
      </c>
      <c r="B159" s="5">
        <f t="shared" si="38"/>
        <v>1</v>
      </c>
      <c r="C159" s="5">
        <f t="shared" si="31"/>
        <v>2021</v>
      </c>
      <c r="D159" s="5" t="s">
        <v>232</v>
      </c>
      <c r="E159" s="5" t="s">
        <v>233</v>
      </c>
      <c r="F159" s="1" t="s">
        <v>234</v>
      </c>
      <c r="G159" s="1" t="s">
        <v>239</v>
      </c>
      <c r="H159" s="5">
        <v>3</v>
      </c>
      <c r="I159" s="5" t="s">
        <v>5</v>
      </c>
      <c r="J159" s="5">
        <v>0</v>
      </c>
      <c r="K159" s="4">
        <f t="shared" si="32"/>
        <v>44200</v>
      </c>
      <c r="L159" s="5">
        <f t="shared" si="36"/>
        <v>1</v>
      </c>
      <c r="M159" s="5">
        <f t="shared" si="33"/>
        <v>2021</v>
      </c>
      <c r="N159" s="32">
        <v>135</v>
      </c>
      <c r="O159" s="7">
        <f t="shared" si="40"/>
        <v>-135</v>
      </c>
      <c r="P159" s="7">
        <f t="shared" si="41"/>
        <v>0</v>
      </c>
      <c r="Q159" s="8">
        <f t="shared" si="35"/>
        <v>212945.49999999997</v>
      </c>
      <c r="R159" s="5" t="s">
        <v>5</v>
      </c>
      <c r="S159" s="1" t="s">
        <v>236</v>
      </c>
    </row>
    <row r="160" spans="1:19" x14ac:dyDescent="0.35">
      <c r="A160" s="4">
        <v>44200</v>
      </c>
      <c r="B160" s="5">
        <f t="shared" si="38"/>
        <v>1</v>
      </c>
      <c r="C160" s="5">
        <f t="shared" si="31"/>
        <v>2021</v>
      </c>
      <c r="D160" s="5" t="s">
        <v>232</v>
      </c>
      <c r="E160" s="5" t="s">
        <v>233</v>
      </c>
      <c r="F160" s="1" t="s">
        <v>234</v>
      </c>
      <c r="G160" s="1" t="s">
        <v>240</v>
      </c>
      <c r="H160" s="5">
        <v>1</v>
      </c>
      <c r="I160" s="5" t="s">
        <v>5</v>
      </c>
      <c r="J160" s="5">
        <v>0</v>
      </c>
      <c r="K160" s="4">
        <f t="shared" si="32"/>
        <v>44200</v>
      </c>
      <c r="L160" s="5">
        <f t="shared" si="36"/>
        <v>1</v>
      </c>
      <c r="M160" s="5">
        <f t="shared" si="33"/>
        <v>2021</v>
      </c>
      <c r="N160" s="32">
        <v>130</v>
      </c>
      <c r="O160" s="7">
        <f t="shared" si="40"/>
        <v>-130</v>
      </c>
      <c r="P160" s="7">
        <f t="shared" si="41"/>
        <v>0</v>
      </c>
      <c r="Q160" s="8">
        <f t="shared" si="35"/>
        <v>213075.49999999997</v>
      </c>
      <c r="R160" s="5" t="s">
        <v>5</v>
      </c>
      <c r="S160" s="1" t="s">
        <v>236</v>
      </c>
    </row>
    <row r="161" spans="1:19" x14ac:dyDescent="0.35">
      <c r="A161" s="4">
        <v>44200</v>
      </c>
      <c r="B161" s="5">
        <f t="shared" si="38"/>
        <v>1</v>
      </c>
      <c r="C161" s="5">
        <f t="shared" si="31"/>
        <v>2021</v>
      </c>
      <c r="D161" s="5" t="s">
        <v>232</v>
      </c>
      <c r="E161" s="5" t="s">
        <v>233</v>
      </c>
      <c r="F161" s="1" t="s">
        <v>234</v>
      </c>
      <c r="G161" s="1" t="s">
        <v>241</v>
      </c>
      <c r="H161" s="5">
        <v>1</v>
      </c>
      <c r="I161" s="5" t="s">
        <v>5</v>
      </c>
      <c r="J161" s="5">
        <v>0</v>
      </c>
      <c r="K161" s="4">
        <f t="shared" si="32"/>
        <v>44200</v>
      </c>
      <c r="L161" s="5">
        <f t="shared" si="36"/>
        <v>1</v>
      </c>
      <c r="M161" s="5">
        <f t="shared" si="33"/>
        <v>2021</v>
      </c>
      <c r="N161" s="32">
        <v>380</v>
      </c>
      <c r="O161" s="7">
        <f t="shared" si="40"/>
        <v>-380</v>
      </c>
      <c r="P161" s="7">
        <f t="shared" si="41"/>
        <v>0</v>
      </c>
      <c r="Q161" s="8">
        <f t="shared" si="35"/>
        <v>213455.49999999997</v>
      </c>
      <c r="R161" s="5" t="s">
        <v>5</v>
      </c>
      <c r="S161" s="1" t="s">
        <v>236</v>
      </c>
    </row>
    <row r="162" spans="1:19" x14ac:dyDescent="0.35">
      <c r="A162" s="4">
        <v>44200</v>
      </c>
      <c r="B162" s="5">
        <f t="shared" si="38"/>
        <v>1</v>
      </c>
      <c r="C162" s="5">
        <f t="shared" si="31"/>
        <v>2021</v>
      </c>
      <c r="D162" s="5" t="s">
        <v>232</v>
      </c>
      <c r="E162" s="5" t="s">
        <v>233</v>
      </c>
      <c r="F162" s="1" t="s">
        <v>234</v>
      </c>
      <c r="G162" s="1" t="s">
        <v>242</v>
      </c>
      <c r="H162" s="5">
        <v>1</v>
      </c>
      <c r="I162" s="5" t="s">
        <v>5</v>
      </c>
      <c r="J162" s="5">
        <v>0</v>
      </c>
      <c r="K162" s="4">
        <f t="shared" si="32"/>
        <v>44200</v>
      </c>
      <c r="L162" s="5">
        <f t="shared" si="36"/>
        <v>1</v>
      </c>
      <c r="M162" s="5">
        <f t="shared" si="33"/>
        <v>2021</v>
      </c>
      <c r="N162" s="32">
        <v>180</v>
      </c>
      <c r="O162" s="7">
        <f t="shared" si="40"/>
        <v>-180</v>
      </c>
      <c r="P162" s="7">
        <f t="shared" si="41"/>
        <v>0</v>
      </c>
      <c r="Q162" s="8">
        <f t="shared" si="35"/>
        <v>213635.49999999997</v>
      </c>
      <c r="R162" s="5" t="s">
        <v>5</v>
      </c>
      <c r="S162" s="1" t="s">
        <v>236</v>
      </c>
    </row>
    <row r="163" spans="1:19" x14ac:dyDescent="0.35">
      <c r="A163" s="4">
        <v>44200</v>
      </c>
      <c r="B163" s="5">
        <f t="shared" si="38"/>
        <v>1</v>
      </c>
      <c r="C163" s="5">
        <f t="shared" si="31"/>
        <v>2021</v>
      </c>
      <c r="D163" s="5" t="s">
        <v>232</v>
      </c>
      <c r="E163" s="5" t="s">
        <v>233</v>
      </c>
      <c r="F163" s="1" t="s">
        <v>234</v>
      </c>
      <c r="G163" s="1" t="s">
        <v>243</v>
      </c>
      <c r="H163" s="5">
        <v>3</v>
      </c>
      <c r="I163" s="5" t="s">
        <v>5</v>
      </c>
      <c r="J163" s="5">
        <v>0</v>
      </c>
      <c r="K163" s="4">
        <f t="shared" si="32"/>
        <v>44200</v>
      </c>
      <c r="L163" s="5">
        <f t="shared" si="36"/>
        <v>1</v>
      </c>
      <c r="M163" s="5">
        <f t="shared" si="33"/>
        <v>2021</v>
      </c>
      <c r="N163" s="32">
        <v>144</v>
      </c>
      <c r="O163" s="7">
        <f t="shared" si="40"/>
        <v>-144</v>
      </c>
      <c r="P163" s="7">
        <f t="shared" si="41"/>
        <v>0</v>
      </c>
      <c r="Q163" s="8">
        <f t="shared" si="35"/>
        <v>213779.49999999997</v>
      </c>
      <c r="R163" s="5" t="s">
        <v>5</v>
      </c>
      <c r="S163" s="1" t="s">
        <v>236</v>
      </c>
    </row>
    <row r="164" spans="1:19" x14ac:dyDescent="0.35">
      <c r="A164" s="4">
        <v>44200</v>
      </c>
      <c r="B164" s="5">
        <f t="shared" si="38"/>
        <v>1</v>
      </c>
      <c r="C164" s="5">
        <f t="shared" si="31"/>
        <v>2021</v>
      </c>
      <c r="D164" s="5" t="s">
        <v>232</v>
      </c>
      <c r="E164" s="5" t="s">
        <v>233</v>
      </c>
      <c r="F164" s="1" t="s">
        <v>234</v>
      </c>
      <c r="G164" s="1" t="s">
        <v>244</v>
      </c>
      <c r="H164" s="5">
        <v>1</v>
      </c>
      <c r="I164" s="5" t="s">
        <v>5</v>
      </c>
      <c r="J164" s="5">
        <v>0</v>
      </c>
      <c r="K164" s="4">
        <f t="shared" si="32"/>
        <v>44200</v>
      </c>
      <c r="L164" s="5">
        <f t="shared" si="36"/>
        <v>1</v>
      </c>
      <c r="M164" s="5">
        <f t="shared" si="33"/>
        <v>2021</v>
      </c>
      <c r="N164" s="32">
        <v>360</v>
      </c>
      <c r="O164" s="7">
        <f t="shared" si="40"/>
        <v>-360</v>
      </c>
      <c r="P164" s="7">
        <f t="shared" si="41"/>
        <v>0</v>
      </c>
      <c r="Q164" s="8">
        <f t="shared" si="35"/>
        <v>214139.49999999997</v>
      </c>
      <c r="R164" s="5" t="s">
        <v>5</v>
      </c>
      <c r="S164" s="1" t="s">
        <v>236</v>
      </c>
    </row>
    <row r="165" spans="1:19" x14ac:dyDescent="0.35">
      <c r="A165" s="4">
        <v>44200</v>
      </c>
      <c r="B165" s="5">
        <f t="shared" si="38"/>
        <v>1</v>
      </c>
      <c r="C165" s="5">
        <f t="shared" si="31"/>
        <v>2021</v>
      </c>
      <c r="D165" s="5" t="s">
        <v>232</v>
      </c>
      <c r="E165" s="5" t="s">
        <v>233</v>
      </c>
      <c r="F165" s="1" t="s">
        <v>234</v>
      </c>
      <c r="G165" s="1" t="s">
        <v>17</v>
      </c>
      <c r="H165" s="5">
        <v>1</v>
      </c>
      <c r="I165" s="5" t="s">
        <v>5</v>
      </c>
      <c r="J165" s="5">
        <v>0</v>
      </c>
      <c r="K165" s="4">
        <f t="shared" si="32"/>
        <v>44200</v>
      </c>
      <c r="L165" s="5">
        <f t="shared" si="36"/>
        <v>1</v>
      </c>
      <c r="M165" s="5">
        <f t="shared" si="33"/>
        <v>2021</v>
      </c>
      <c r="N165" s="32">
        <v>95</v>
      </c>
      <c r="O165" s="7">
        <f t="shared" si="40"/>
        <v>-95</v>
      </c>
      <c r="P165" s="7">
        <f t="shared" si="41"/>
        <v>0</v>
      </c>
      <c r="Q165" s="8">
        <f t="shared" si="35"/>
        <v>214234.49999999997</v>
      </c>
      <c r="R165" s="5" t="s">
        <v>5</v>
      </c>
      <c r="S165" s="1" t="s">
        <v>236</v>
      </c>
    </row>
    <row r="166" spans="1:19" x14ac:dyDescent="0.35">
      <c r="A166" s="4">
        <v>44200</v>
      </c>
      <c r="B166" s="5">
        <f t="shared" si="38"/>
        <v>1</v>
      </c>
      <c r="C166" s="5">
        <f t="shared" si="31"/>
        <v>2021</v>
      </c>
      <c r="D166" s="5" t="s">
        <v>232</v>
      </c>
      <c r="E166" s="5" t="s">
        <v>233</v>
      </c>
      <c r="F166" s="1" t="s">
        <v>234</v>
      </c>
      <c r="G166" s="1" t="s">
        <v>284</v>
      </c>
      <c r="H166" s="5">
        <v>1</v>
      </c>
      <c r="I166" s="5" t="s">
        <v>5</v>
      </c>
      <c r="J166" s="5">
        <v>0</v>
      </c>
      <c r="K166" s="4">
        <f t="shared" si="32"/>
        <v>44200</v>
      </c>
      <c r="L166" s="5">
        <f t="shared" si="36"/>
        <v>1</v>
      </c>
      <c r="M166" s="5">
        <f t="shared" si="33"/>
        <v>2021</v>
      </c>
      <c r="N166" s="32">
        <v>300</v>
      </c>
      <c r="O166" s="7">
        <f t="shared" si="40"/>
        <v>-300</v>
      </c>
      <c r="P166" s="7">
        <f t="shared" si="41"/>
        <v>0</v>
      </c>
      <c r="Q166" s="8">
        <f t="shared" si="35"/>
        <v>214534.49999999997</v>
      </c>
      <c r="R166" s="5" t="s">
        <v>5</v>
      </c>
      <c r="S166" s="1" t="s">
        <v>236</v>
      </c>
    </row>
    <row r="167" spans="1:19" x14ac:dyDescent="0.35">
      <c r="A167" s="4">
        <v>44207</v>
      </c>
      <c r="B167" s="5">
        <f t="shared" si="38"/>
        <v>1</v>
      </c>
      <c r="C167" s="5">
        <f t="shared" si="31"/>
        <v>2021</v>
      </c>
      <c r="D167" s="5" t="s">
        <v>245</v>
      </c>
      <c r="E167" s="5" t="s">
        <v>63</v>
      </c>
      <c r="F167" s="1" t="s">
        <v>64</v>
      </c>
      <c r="G167" s="1" t="s">
        <v>246</v>
      </c>
      <c r="H167" s="5">
        <v>1</v>
      </c>
      <c r="I167" s="5" t="s">
        <v>247</v>
      </c>
      <c r="J167" s="5">
        <v>0</v>
      </c>
      <c r="K167" s="4">
        <f t="shared" si="32"/>
        <v>44207</v>
      </c>
      <c r="L167" s="5">
        <f t="shared" si="36"/>
        <v>1</v>
      </c>
      <c r="M167" s="5">
        <f t="shared" si="33"/>
        <v>2021</v>
      </c>
      <c r="N167" s="53">
        <v>0</v>
      </c>
      <c r="O167" s="54">
        <f t="shared" si="40"/>
        <v>0</v>
      </c>
      <c r="P167" s="54">
        <f t="shared" si="41"/>
        <v>0</v>
      </c>
      <c r="Q167" s="8">
        <f t="shared" si="35"/>
        <v>214534.49999999997</v>
      </c>
      <c r="R167" s="55" t="s">
        <v>247</v>
      </c>
      <c r="S167" s="56" t="s">
        <v>247</v>
      </c>
    </row>
    <row r="168" spans="1:19" x14ac:dyDescent="0.35">
      <c r="A168" s="4">
        <v>44204</v>
      </c>
      <c r="B168" s="5">
        <f t="shared" si="38"/>
        <v>1</v>
      </c>
      <c r="C168" s="5">
        <f t="shared" si="31"/>
        <v>2021</v>
      </c>
      <c r="D168" s="5" t="s">
        <v>248</v>
      </c>
      <c r="E168" s="5" t="s">
        <v>233</v>
      </c>
      <c r="F168" s="1" t="s">
        <v>234</v>
      </c>
      <c r="G168" s="1" t="s">
        <v>249</v>
      </c>
      <c r="H168" s="5">
        <v>3</v>
      </c>
      <c r="I168" s="5" t="s">
        <v>5</v>
      </c>
      <c r="J168" s="5">
        <v>0</v>
      </c>
      <c r="K168" s="4">
        <f t="shared" si="32"/>
        <v>44204</v>
      </c>
      <c r="L168" s="5">
        <f t="shared" si="36"/>
        <v>1</v>
      </c>
      <c r="M168" s="5">
        <f t="shared" si="33"/>
        <v>2021</v>
      </c>
      <c r="N168" s="32">
        <v>49</v>
      </c>
      <c r="O168" s="7">
        <f t="shared" si="40"/>
        <v>-49</v>
      </c>
      <c r="P168" s="7">
        <f t="shared" si="41"/>
        <v>0</v>
      </c>
      <c r="Q168" s="8">
        <f t="shared" si="35"/>
        <v>214583.49999999997</v>
      </c>
      <c r="R168" s="5" t="s">
        <v>250</v>
      </c>
    </row>
    <row r="169" spans="1:19" x14ac:dyDescent="0.35">
      <c r="A169" s="4">
        <v>44205</v>
      </c>
      <c r="B169" s="5">
        <f t="shared" si="38"/>
        <v>1</v>
      </c>
      <c r="C169" s="5">
        <f t="shared" si="31"/>
        <v>2021</v>
      </c>
      <c r="D169" s="5" t="s">
        <v>251</v>
      </c>
      <c r="E169" s="5" t="s">
        <v>19</v>
      </c>
      <c r="F169" s="1" t="s">
        <v>20</v>
      </c>
      <c r="G169" s="1" t="s">
        <v>56</v>
      </c>
      <c r="H169" s="5">
        <v>5</v>
      </c>
      <c r="I169" s="5" t="s">
        <v>5</v>
      </c>
      <c r="J169" s="5">
        <v>0</v>
      </c>
      <c r="K169" s="4">
        <f t="shared" si="32"/>
        <v>44205</v>
      </c>
      <c r="L169" s="5">
        <f t="shared" si="36"/>
        <v>1</v>
      </c>
      <c r="M169" s="5">
        <f t="shared" si="33"/>
        <v>2021</v>
      </c>
      <c r="N169" s="32">
        <v>250</v>
      </c>
      <c r="O169" s="7">
        <f t="shared" si="40"/>
        <v>-250</v>
      </c>
      <c r="P169" s="7">
        <f t="shared" si="41"/>
        <v>0</v>
      </c>
      <c r="Q169" s="8">
        <f t="shared" si="35"/>
        <v>214833.49999999997</v>
      </c>
      <c r="R169" s="5" t="s">
        <v>5</v>
      </c>
      <c r="S169" s="1" t="s">
        <v>252</v>
      </c>
    </row>
    <row r="170" spans="1:19" x14ac:dyDescent="0.35">
      <c r="A170" s="4">
        <v>44205</v>
      </c>
      <c r="B170" s="5">
        <f t="shared" si="38"/>
        <v>1</v>
      </c>
      <c r="C170" s="5">
        <f t="shared" si="31"/>
        <v>2021</v>
      </c>
      <c r="D170" s="5" t="s">
        <v>251</v>
      </c>
      <c r="E170" s="5" t="s">
        <v>19</v>
      </c>
      <c r="F170" s="1" t="s">
        <v>20</v>
      </c>
      <c r="G170" s="1" t="s">
        <v>183</v>
      </c>
      <c r="H170" s="5">
        <v>2</v>
      </c>
      <c r="I170" s="5" t="s">
        <v>5</v>
      </c>
      <c r="J170" s="5">
        <v>0</v>
      </c>
      <c r="K170" s="4">
        <f t="shared" si="32"/>
        <v>44205</v>
      </c>
      <c r="L170" s="5">
        <f t="shared" si="36"/>
        <v>1</v>
      </c>
      <c r="M170" s="5">
        <f t="shared" si="33"/>
        <v>2021</v>
      </c>
      <c r="N170" s="32">
        <v>90</v>
      </c>
      <c r="O170" s="7">
        <f t="shared" si="40"/>
        <v>-90</v>
      </c>
      <c r="P170" s="7">
        <f t="shared" si="41"/>
        <v>0</v>
      </c>
      <c r="Q170" s="8">
        <f t="shared" si="35"/>
        <v>214923.49999999997</v>
      </c>
      <c r="R170" s="5" t="s">
        <v>5</v>
      </c>
      <c r="S170" s="1" t="s">
        <v>252</v>
      </c>
    </row>
    <row r="171" spans="1:19" x14ac:dyDescent="0.35">
      <c r="A171" s="4">
        <v>44214</v>
      </c>
      <c r="B171" s="5">
        <f t="shared" si="38"/>
        <v>1</v>
      </c>
      <c r="C171" s="5">
        <f t="shared" si="31"/>
        <v>2021</v>
      </c>
      <c r="D171" s="5" t="s">
        <v>253</v>
      </c>
      <c r="E171" s="5" t="s">
        <v>233</v>
      </c>
      <c r="F171" s="1" t="s">
        <v>234</v>
      </c>
      <c r="G171" s="1" t="s">
        <v>24</v>
      </c>
      <c r="H171" s="5">
        <v>2</v>
      </c>
      <c r="I171" s="5" t="s">
        <v>5</v>
      </c>
      <c r="J171" s="5">
        <v>0</v>
      </c>
      <c r="K171" s="4">
        <f t="shared" si="32"/>
        <v>44214</v>
      </c>
      <c r="L171" s="5">
        <f t="shared" si="36"/>
        <v>1</v>
      </c>
      <c r="M171" s="5">
        <f t="shared" si="33"/>
        <v>2021</v>
      </c>
      <c r="N171" s="32">
        <v>472</v>
      </c>
      <c r="O171" s="7">
        <f t="shared" si="40"/>
        <v>-472</v>
      </c>
      <c r="P171" s="7">
        <f t="shared" si="41"/>
        <v>0</v>
      </c>
      <c r="Q171" s="8">
        <f t="shared" si="35"/>
        <v>215395.49999999997</v>
      </c>
      <c r="R171" s="5" t="s">
        <v>5</v>
      </c>
      <c r="S171" s="1" t="s">
        <v>256</v>
      </c>
    </row>
    <row r="172" spans="1:19" x14ac:dyDescent="0.35">
      <c r="A172" s="4">
        <v>44214</v>
      </c>
      <c r="B172" s="5">
        <f t="shared" si="38"/>
        <v>1</v>
      </c>
      <c r="C172" s="5">
        <f t="shared" si="31"/>
        <v>2021</v>
      </c>
      <c r="D172" s="5" t="s">
        <v>253</v>
      </c>
      <c r="E172" s="5" t="s">
        <v>233</v>
      </c>
      <c r="F172" s="1" t="s">
        <v>234</v>
      </c>
      <c r="G172" s="1" t="s">
        <v>237</v>
      </c>
      <c r="H172" s="5">
        <v>1</v>
      </c>
      <c r="I172" s="5" t="s">
        <v>5</v>
      </c>
      <c r="J172" s="5">
        <v>0</v>
      </c>
      <c r="K172" s="4">
        <f t="shared" si="32"/>
        <v>44214</v>
      </c>
      <c r="L172" s="5">
        <f t="shared" si="36"/>
        <v>1</v>
      </c>
      <c r="M172" s="5">
        <f t="shared" si="33"/>
        <v>2021</v>
      </c>
      <c r="N172" s="32">
        <v>405</v>
      </c>
      <c r="O172" s="7">
        <f t="shared" si="40"/>
        <v>-405</v>
      </c>
      <c r="P172" s="7">
        <f t="shared" si="41"/>
        <v>0</v>
      </c>
      <c r="Q172" s="8">
        <f t="shared" si="35"/>
        <v>215800.49999999997</v>
      </c>
      <c r="R172" s="5" t="s">
        <v>5</v>
      </c>
      <c r="S172" s="1" t="s">
        <v>256</v>
      </c>
    </row>
    <row r="173" spans="1:19" x14ac:dyDescent="0.35">
      <c r="A173" s="4">
        <v>44214</v>
      </c>
      <c r="B173" s="5">
        <f t="shared" si="38"/>
        <v>1</v>
      </c>
      <c r="C173" s="5">
        <f t="shared" si="31"/>
        <v>2021</v>
      </c>
      <c r="D173" s="5" t="s">
        <v>253</v>
      </c>
      <c r="E173" s="5" t="s">
        <v>233</v>
      </c>
      <c r="F173" s="1" t="s">
        <v>234</v>
      </c>
      <c r="G173" s="1" t="s">
        <v>101</v>
      </c>
      <c r="H173" s="5">
        <v>1</v>
      </c>
      <c r="I173" s="5" t="s">
        <v>5</v>
      </c>
      <c r="J173" s="5">
        <v>0</v>
      </c>
      <c r="K173" s="4">
        <f t="shared" si="32"/>
        <v>44214</v>
      </c>
      <c r="L173" s="5">
        <f t="shared" si="36"/>
        <v>1</v>
      </c>
      <c r="M173" s="5">
        <f t="shared" si="33"/>
        <v>2021</v>
      </c>
      <c r="N173" s="32">
        <v>405</v>
      </c>
      <c r="O173" s="7">
        <f t="shared" si="40"/>
        <v>-405</v>
      </c>
      <c r="P173" s="7">
        <f t="shared" si="41"/>
        <v>0</v>
      </c>
      <c r="Q173" s="8">
        <f t="shared" si="35"/>
        <v>216205.49999999997</v>
      </c>
      <c r="R173" s="5" t="s">
        <v>5</v>
      </c>
      <c r="S173" s="1" t="s">
        <v>256</v>
      </c>
    </row>
    <row r="174" spans="1:19" x14ac:dyDescent="0.35">
      <c r="A174" s="4">
        <v>44214</v>
      </c>
      <c r="B174" s="5">
        <f t="shared" si="38"/>
        <v>1</v>
      </c>
      <c r="C174" s="5">
        <f t="shared" si="31"/>
        <v>2021</v>
      </c>
      <c r="D174" s="5" t="s">
        <v>253</v>
      </c>
      <c r="E174" s="5" t="s">
        <v>233</v>
      </c>
      <c r="F174" s="1" t="s">
        <v>234</v>
      </c>
      <c r="G174" s="1" t="s">
        <v>240</v>
      </c>
      <c r="H174" s="5">
        <v>1</v>
      </c>
      <c r="I174" s="5" t="s">
        <v>5</v>
      </c>
      <c r="J174" s="5">
        <v>0</v>
      </c>
      <c r="K174" s="4">
        <f t="shared" si="32"/>
        <v>44214</v>
      </c>
      <c r="L174" s="5">
        <f t="shared" si="36"/>
        <v>1</v>
      </c>
      <c r="M174" s="5">
        <f t="shared" si="33"/>
        <v>2021</v>
      </c>
      <c r="N174" s="32">
        <v>130</v>
      </c>
      <c r="O174" s="7">
        <f t="shared" si="40"/>
        <v>-130</v>
      </c>
      <c r="P174" s="7">
        <f t="shared" si="41"/>
        <v>0</v>
      </c>
      <c r="Q174" s="8">
        <f t="shared" si="35"/>
        <v>216335.49999999997</v>
      </c>
      <c r="R174" s="5" t="s">
        <v>5</v>
      </c>
      <c r="S174" s="1" t="s">
        <v>256</v>
      </c>
    </row>
    <row r="175" spans="1:19" x14ac:dyDescent="0.35">
      <c r="A175" s="4">
        <v>44214</v>
      </c>
      <c r="B175" s="5">
        <f t="shared" si="38"/>
        <v>1</v>
      </c>
      <c r="C175" s="5">
        <f t="shared" si="31"/>
        <v>2021</v>
      </c>
      <c r="D175" s="5" t="s">
        <v>253</v>
      </c>
      <c r="E175" s="5" t="s">
        <v>233</v>
      </c>
      <c r="F175" s="1" t="s">
        <v>234</v>
      </c>
      <c r="G175" s="1" t="s">
        <v>183</v>
      </c>
      <c r="H175" s="5">
        <v>2</v>
      </c>
      <c r="I175" s="5" t="s">
        <v>5</v>
      </c>
      <c r="J175" s="5">
        <v>0</v>
      </c>
      <c r="K175" s="4">
        <f t="shared" si="32"/>
        <v>44214</v>
      </c>
      <c r="L175" s="5">
        <f t="shared" si="36"/>
        <v>1</v>
      </c>
      <c r="M175" s="5">
        <f t="shared" si="33"/>
        <v>2021</v>
      </c>
      <c r="N175" s="32">
        <v>90</v>
      </c>
      <c r="O175" s="7">
        <f t="shared" si="40"/>
        <v>-90</v>
      </c>
      <c r="P175" s="7">
        <f t="shared" si="41"/>
        <v>0</v>
      </c>
      <c r="Q175" s="8">
        <f t="shared" si="35"/>
        <v>216425.49999999997</v>
      </c>
      <c r="R175" s="5" t="s">
        <v>5</v>
      </c>
      <c r="S175" s="1" t="s">
        <v>256</v>
      </c>
    </row>
    <row r="176" spans="1:19" x14ac:dyDescent="0.35">
      <c r="A176" s="4">
        <v>44214</v>
      </c>
      <c r="B176" s="5">
        <f t="shared" si="38"/>
        <v>1</v>
      </c>
      <c r="C176" s="5">
        <f t="shared" si="31"/>
        <v>2021</v>
      </c>
      <c r="D176" s="5" t="s">
        <v>253</v>
      </c>
      <c r="E176" s="5" t="s">
        <v>233</v>
      </c>
      <c r="F176" s="1" t="s">
        <v>234</v>
      </c>
      <c r="G176" s="1" t="s">
        <v>17</v>
      </c>
      <c r="H176" s="5">
        <v>2</v>
      </c>
      <c r="I176" s="5" t="s">
        <v>5</v>
      </c>
      <c r="J176" s="5">
        <v>0</v>
      </c>
      <c r="K176" s="4">
        <f t="shared" si="32"/>
        <v>44214</v>
      </c>
      <c r="L176" s="5">
        <f t="shared" si="36"/>
        <v>1</v>
      </c>
      <c r="M176" s="5">
        <f t="shared" si="33"/>
        <v>2021</v>
      </c>
      <c r="N176" s="32">
        <v>190</v>
      </c>
      <c r="O176" s="7">
        <f t="shared" si="40"/>
        <v>-190</v>
      </c>
      <c r="P176" s="7">
        <f t="shared" si="41"/>
        <v>0</v>
      </c>
      <c r="Q176" s="8">
        <f t="shared" si="35"/>
        <v>216615.49999999997</v>
      </c>
      <c r="R176" s="5" t="s">
        <v>5</v>
      </c>
      <c r="S176" s="1" t="s">
        <v>256</v>
      </c>
    </row>
    <row r="177" spans="1:19" x14ac:dyDescent="0.35">
      <c r="A177" s="4">
        <v>44214</v>
      </c>
      <c r="B177" s="5">
        <f t="shared" si="38"/>
        <v>1</v>
      </c>
      <c r="C177" s="5">
        <f t="shared" si="31"/>
        <v>2021</v>
      </c>
      <c r="D177" s="5" t="s">
        <v>253</v>
      </c>
      <c r="E177" s="5" t="s">
        <v>233</v>
      </c>
      <c r="F177" s="1" t="s">
        <v>234</v>
      </c>
      <c r="G177" s="1" t="s">
        <v>223</v>
      </c>
      <c r="H177" s="5">
        <v>1</v>
      </c>
      <c r="I177" s="5" t="s">
        <v>5</v>
      </c>
      <c r="J177" s="5">
        <v>0</v>
      </c>
      <c r="K177" s="4">
        <f t="shared" si="32"/>
        <v>44214</v>
      </c>
      <c r="L177" s="5">
        <f t="shared" si="36"/>
        <v>1</v>
      </c>
      <c r="M177" s="5">
        <f t="shared" si="33"/>
        <v>2021</v>
      </c>
      <c r="N177" s="32">
        <v>1716</v>
      </c>
      <c r="O177" s="7">
        <f t="shared" si="40"/>
        <v>-1716</v>
      </c>
      <c r="P177" s="7">
        <f t="shared" si="41"/>
        <v>0</v>
      </c>
      <c r="Q177" s="8">
        <f t="shared" si="35"/>
        <v>218331.49999999997</v>
      </c>
      <c r="R177" s="5" t="s">
        <v>5</v>
      </c>
      <c r="S177" s="1" t="s">
        <v>256</v>
      </c>
    </row>
    <row r="178" spans="1:19" ht="46.5" x14ac:dyDescent="0.35">
      <c r="A178" s="4">
        <v>44223</v>
      </c>
      <c r="B178" s="20">
        <f t="shared" si="38"/>
        <v>1</v>
      </c>
      <c r="C178" s="20">
        <f t="shared" si="31"/>
        <v>2021</v>
      </c>
      <c r="D178" s="5" t="s">
        <v>257</v>
      </c>
      <c r="E178" s="5" t="s">
        <v>19</v>
      </c>
      <c r="F178" s="6" t="s">
        <v>20</v>
      </c>
      <c r="G178" s="6" t="s">
        <v>69</v>
      </c>
      <c r="H178" s="5">
        <v>3</v>
      </c>
      <c r="I178" s="5" t="s">
        <v>72</v>
      </c>
      <c r="J178" s="5">
        <v>45</v>
      </c>
      <c r="K178" s="4">
        <f t="shared" si="32"/>
        <v>44268</v>
      </c>
      <c r="L178" s="5">
        <f t="shared" si="36"/>
        <v>3</v>
      </c>
      <c r="M178" s="5">
        <f t="shared" si="33"/>
        <v>2021</v>
      </c>
      <c r="N178" s="32">
        <v>5082</v>
      </c>
      <c r="O178" s="7">
        <f t="shared" si="40"/>
        <v>-5082</v>
      </c>
      <c r="P178" s="7">
        <f t="shared" si="41"/>
        <v>0</v>
      </c>
      <c r="Q178" s="8">
        <f t="shared" si="35"/>
        <v>223413.49999999997</v>
      </c>
      <c r="R178" s="44" t="s">
        <v>91</v>
      </c>
      <c r="S178" s="51" t="s">
        <v>258</v>
      </c>
    </row>
    <row r="179" spans="1:19" ht="46.5" x14ac:dyDescent="0.35">
      <c r="A179" s="4">
        <v>44223</v>
      </c>
      <c r="B179" s="20">
        <f t="shared" ref="B179:B180" si="42">MONTH(A179)</f>
        <v>1</v>
      </c>
      <c r="C179" s="20">
        <f t="shared" ref="C179:C180" si="43">YEAR(A179)</f>
        <v>2021</v>
      </c>
      <c r="D179" s="5" t="s">
        <v>257</v>
      </c>
      <c r="E179" s="5" t="s">
        <v>19</v>
      </c>
      <c r="F179" s="6" t="s">
        <v>20</v>
      </c>
      <c r="G179" s="6" t="s">
        <v>56</v>
      </c>
      <c r="H179" s="5">
        <v>5</v>
      </c>
      <c r="I179" s="5" t="s">
        <v>72</v>
      </c>
      <c r="J179" s="5">
        <v>45</v>
      </c>
      <c r="K179" s="4">
        <f t="shared" si="32"/>
        <v>44268</v>
      </c>
      <c r="L179" s="5">
        <f t="shared" si="36"/>
        <v>3</v>
      </c>
      <c r="M179" s="5">
        <f t="shared" si="33"/>
        <v>2021</v>
      </c>
      <c r="N179" s="32">
        <v>250</v>
      </c>
      <c r="O179" s="7">
        <f t="shared" si="40"/>
        <v>-250</v>
      </c>
      <c r="P179" s="7">
        <f t="shared" si="41"/>
        <v>0</v>
      </c>
      <c r="Q179" s="8">
        <f t="shared" si="35"/>
        <v>223663.49999999997</v>
      </c>
      <c r="R179" s="44" t="s">
        <v>91</v>
      </c>
      <c r="S179" s="51" t="s">
        <v>258</v>
      </c>
    </row>
    <row r="180" spans="1:19" ht="46.5" x14ac:dyDescent="0.35">
      <c r="A180" s="4">
        <v>44223</v>
      </c>
      <c r="B180" s="20">
        <f t="shared" si="42"/>
        <v>1</v>
      </c>
      <c r="C180" s="20">
        <f t="shared" si="43"/>
        <v>2021</v>
      </c>
      <c r="D180" s="5" t="s">
        <v>257</v>
      </c>
      <c r="E180" s="5" t="s">
        <v>19</v>
      </c>
      <c r="F180" s="6" t="s">
        <v>20</v>
      </c>
      <c r="G180" s="6" t="s">
        <v>46</v>
      </c>
      <c r="H180" s="5">
        <v>6</v>
      </c>
      <c r="I180" s="5" t="s">
        <v>72</v>
      </c>
      <c r="J180" s="5">
        <v>45</v>
      </c>
      <c r="K180" s="4">
        <f t="shared" si="32"/>
        <v>44268</v>
      </c>
      <c r="L180" s="5">
        <f t="shared" si="36"/>
        <v>3</v>
      </c>
      <c r="M180" s="5">
        <f t="shared" si="33"/>
        <v>2021</v>
      </c>
      <c r="N180" s="32">
        <v>555</v>
      </c>
      <c r="O180" s="7">
        <f t="shared" si="40"/>
        <v>-555</v>
      </c>
      <c r="P180" s="7">
        <f t="shared" si="41"/>
        <v>0</v>
      </c>
      <c r="Q180" s="8">
        <f t="shared" si="35"/>
        <v>224218.49999999997</v>
      </c>
      <c r="R180" s="44" t="s">
        <v>91</v>
      </c>
      <c r="S180" s="51" t="s">
        <v>258</v>
      </c>
    </row>
    <row r="181" spans="1:19" x14ac:dyDescent="0.35">
      <c r="A181" s="4">
        <v>44225</v>
      </c>
      <c r="B181" s="20">
        <f t="shared" ref="B181:B183" si="44">MONTH(A181)</f>
        <v>1</v>
      </c>
      <c r="C181" s="20">
        <f t="shared" ref="C181:C183" si="45">YEAR(A181)</f>
        <v>2021</v>
      </c>
      <c r="D181" s="5" t="s">
        <v>259</v>
      </c>
      <c r="E181" s="5" t="s">
        <v>6</v>
      </c>
      <c r="F181" s="6" t="s">
        <v>7</v>
      </c>
      <c r="G181" s="15" t="s">
        <v>99</v>
      </c>
      <c r="H181" s="5">
        <v>1</v>
      </c>
      <c r="I181" s="5" t="s">
        <v>5</v>
      </c>
      <c r="J181" s="5">
        <v>0</v>
      </c>
      <c r="K181" s="4">
        <f t="shared" ref="K181:K192" si="46">A181+J181</f>
        <v>44225</v>
      </c>
      <c r="L181" s="5">
        <f t="shared" si="36"/>
        <v>1</v>
      </c>
      <c r="M181" s="5">
        <f t="shared" si="33"/>
        <v>2021</v>
      </c>
      <c r="N181" s="32">
        <v>1694</v>
      </c>
      <c r="O181" s="7">
        <f t="shared" ref="O181:O187" si="47">-N181</f>
        <v>-1694</v>
      </c>
      <c r="P181" s="7">
        <f t="shared" si="41"/>
        <v>0</v>
      </c>
      <c r="Q181" s="8">
        <f t="shared" si="35"/>
        <v>225912.49999999997</v>
      </c>
      <c r="R181" s="5" t="s">
        <v>5</v>
      </c>
      <c r="S181" s="1" t="s">
        <v>274</v>
      </c>
    </row>
    <row r="182" spans="1:19" x14ac:dyDescent="0.35">
      <c r="A182" s="4">
        <v>44225</v>
      </c>
      <c r="B182" s="20">
        <f t="shared" si="44"/>
        <v>1</v>
      </c>
      <c r="C182" s="20">
        <f t="shared" si="45"/>
        <v>2021</v>
      </c>
      <c r="D182" s="5" t="s">
        <v>259</v>
      </c>
      <c r="E182" s="5" t="s">
        <v>6</v>
      </c>
      <c r="F182" s="6" t="s">
        <v>7</v>
      </c>
      <c r="G182" s="6" t="s">
        <v>185</v>
      </c>
      <c r="H182" s="5">
        <v>4</v>
      </c>
      <c r="I182" s="5" t="s">
        <v>5</v>
      </c>
      <c r="J182" s="5">
        <v>0</v>
      </c>
      <c r="K182" s="4">
        <f t="shared" si="46"/>
        <v>44225</v>
      </c>
      <c r="L182" s="5">
        <f t="shared" si="36"/>
        <v>1</v>
      </c>
      <c r="M182" s="5">
        <f t="shared" si="33"/>
        <v>2021</v>
      </c>
      <c r="N182" s="32">
        <v>900</v>
      </c>
      <c r="O182" s="7">
        <f t="shared" si="47"/>
        <v>-900</v>
      </c>
      <c r="P182" s="7">
        <f t="shared" si="41"/>
        <v>0</v>
      </c>
      <c r="Q182" s="8">
        <f t="shared" si="35"/>
        <v>226812.49999999997</v>
      </c>
      <c r="R182" s="5" t="s">
        <v>5</v>
      </c>
      <c r="S182" s="1" t="s">
        <v>274</v>
      </c>
    </row>
    <row r="183" spans="1:19" x14ac:dyDescent="0.35">
      <c r="A183" s="4">
        <v>44225</v>
      </c>
      <c r="B183" s="20">
        <f t="shared" si="44"/>
        <v>1</v>
      </c>
      <c r="C183" s="20">
        <f t="shared" si="45"/>
        <v>2021</v>
      </c>
      <c r="D183" s="5" t="s">
        <v>259</v>
      </c>
      <c r="E183" s="5" t="s">
        <v>6</v>
      </c>
      <c r="F183" s="6" t="s">
        <v>7</v>
      </c>
      <c r="G183" s="6" t="s">
        <v>206</v>
      </c>
      <c r="H183" s="5">
        <v>1</v>
      </c>
      <c r="I183" s="5" t="s">
        <v>5</v>
      </c>
      <c r="J183" s="5">
        <v>0</v>
      </c>
      <c r="K183" s="4">
        <f t="shared" si="46"/>
        <v>44225</v>
      </c>
      <c r="L183" s="5">
        <f t="shared" si="36"/>
        <v>1</v>
      </c>
      <c r="M183" s="5">
        <f t="shared" si="33"/>
        <v>2021</v>
      </c>
      <c r="N183" s="32">
        <v>272</v>
      </c>
      <c r="O183" s="7">
        <f t="shared" si="47"/>
        <v>-272</v>
      </c>
      <c r="P183" s="7">
        <f t="shared" si="41"/>
        <v>0</v>
      </c>
      <c r="Q183" s="8">
        <f t="shared" si="35"/>
        <v>227084.49999999997</v>
      </c>
      <c r="R183" s="5" t="s">
        <v>5</v>
      </c>
      <c r="S183" s="1" t="s">
        <v>274</v>
      </c>
    </row>
    <row r="184" spans="1:19" x14ac:dyDescent="0.35">
      <c r="A184" s="4">
        <v>44225</v>
      </c>
      <c r="B184" s="20">
        <f t="shared" ref="B184:B188" si="48">MONTH(A184)</f>
        <v>1</v>
      </c>
      <c r="C184" s="20">
        <f t="shared" ref="C184:C188" si="49">YEAR(A184)</f>
        <v>2021</v>
      </c>
      <c r="D184" s="5" t="s">
        <v>260</v>
      </c>
      <c r="E184" s="5" t="s">
        <v>63</v>
      </c>
      <c r="F184" s="6" t="s">
        <v>64</v>
      </c>
      <c r="G184" s="6" t="s">
        <v>223</v>
      </c>
      <c r="H184" s="5">
        <v>5</v>
      </c>
      <c r="I184" s="5" t="s">
        <v>50</v>
      </c>
      <c r="J184" s="5" t="s">
        <v>154</v>
      </c>
      <c r="K184" s="4">
        <f t="shared" si="46"/>
        <v>44345</v>
      </c>
      <c r="L184" s="20">
        <f t="shared" ref="L184:L192" si="50">MONTH(K184)</f>
        <v>5</v>
      </c>
      <c r="M184" s="20">
        <f t="shared" ref="M184:M192" si="51">YEAR(K184)</f>
        <v>2021</v>
      </c>
      <c r="N184" s="32">
        <v>7700</v>
      </c>
      <c r="O184" s="7">
        <f t="shared" si="47"/>
        <v>-7700</v>
      </c>
      <c r="P184" s="7">
        <f t="shared" si="41"/>
        <v>0</v>
      </c>
      <c r="Q184" s="8">
        <f t="shared" si="35"/>
        <v>234784.49999999997</v>
      </c>
      <c r="R184" s="44" t="s">
        <v>91</v>
      </c>
      <c r="S184" s="1" t="s">
        <v>351</v>
      </c>
    </row>
    <row r="185" spans="1:19" x14ac:dyDescent="0.35">
      <c r="A185" s="4">
        <v>44225</v>
      </c>
      <c r="B185" s="20">
        <f t="shared" si="48"/>
        <v>1</v>
      </c>
      <c r="C185" s="20">
        <f t="shared" si="49"/>
        <v>2021</v>
      </c>
      <c r="D185" s="5" t="s">
        <v>260</v>
      </c>
      <c r="E185" s="5" t="s">
        <v>63</v>
      </c>
      <c r="F185" s="6" t="s">
        <v>64</v>
      </c>
      <c r="G185" s="6" t="s">
        <v>224</v>
      </c>
      <c r="H185" s="5">
        <v>8</v>
      </c>
      <c r="I185" s="5" t="s">
        <v>50</v>
      </c>
      <c r="J185" s="5" t="s">
        <v>154</v>
      </c>
      <c r="K185" s="4">
        <f t="shared" si="46"/>
        <v>44345</v>
      </c>
      <c r="L185" s="20">
        <f t="shared" si="50"/>
        <v>5</v>
      </c>
      <c r="M185" s="20">
        <f t="shared" si="51"/>
        <v>2021</v>
      </c>
      <c r="N185" s="32">
        <v>1680</v>
      </c>
      <c r="O185" s="7">
        <f t="shared" si="47"/>
        <v>-1680</v>
      </c>
      <c r="P185" s="7">
        <f t="shared" si="41"/>
        <v>0</v>
      </c>
      <c r="Q185" s="8">
        <f t="shared" si="35"/>
        <v>236464.49999999997</v>
      </c>
      <c r="R185" s="44" t="s">
        <v>91</v>
      </c>
      <c r="S185" s="1" t="s">
        <v>351</v>
      </c>
    </row>
    <row r="186" spans="1:19" x14ac:dyDescent="0.35">
      <c r="A186" s="4">
        <v>44225</v>
      </c>
      <c r="B186" s="20">
        <f t="shared" si="48"/>
        <v>1</v>
      </c>
      <c r="C186" s="20">
        <f t="shared" si="49"/>
        <v>2021</v>
      </c>
      <c r="D186" s="5" t="s">
        <v>260</v>
      </c>
      <c r="E186" s="5" t="s">
        <v>63</v>
      </c>
      <c r="F186" s="6" t="s">
        <v>64</v>
      </c>
      <c r="G186" s="6" t="s">
        <v>66</v>
      </c>
      <c r="H186" s="5">
        <v>10</v>
      </c>
      <c r="I186" s="5" t="s">
        <v>50</v>
      </c>
      <c r="J186" s="5" t="s">
        <v>154</v>
      </c>
      <c r="K186" s="4">
        <f t="shared" si="46"/>
        <v>44345</v>
      </c>
      <c r="L186" s="20">
        <f t="shared" si="50"/>
        <v>5</v>
      </c>
      <c r="M186" s="20">
        <f t="shared" si="51"/>
        <v>2021</v>
      </c>
      <c r="N186" s="32">
        <v>550</v>
      </c>
      <c r="O186" s="7">
        <f t="shared" si="47"/>
        <v>-550</v>
      </c>
      <c r="P186" s="7">
        <f t="shared" si="41"/>
        <v>0</v>
      </c>
      <c r="Q186" s="8">
        <f t="shared" si="35"/>
        <v>237014.49999999997</v>
      </c>
      <c r="R186" s="44" t="s">
        <v>91</v>
      </c>
      <c r="S186" s="1" t="s">
        <v>351</v>
      </c>
    </row>
    <row r="187" spans="1:19" x14ac:dyDescent="0.35">
      <c r="A187" s="4">
        <v>44225</v>
      </c>
      <c r="B187" s="20">
        <f t="shared" si="48"/>
        <v>1</v>
      </c>
      <c r="C187" s="20">
        <f t="shared" si="49"/>
        <v>2021</v>
      </c>
      <c r="D187" s="5" t="s">
        <v>260</v>
      </c>
      <c r="E187" s="5" t="s">
        <v>63</v>
      </c>
      <c r="F187" s="6" t="s">
        <v>64</v>
      </c>
      <c r="G187" s="6" t="s">
        <v>46</v>
      </c>
      <c r="H187" s="5">
        <v>4</v>
      </c>
      <c r="I187" s="5" t="s">
        <v>50</v>
      </c>
      <c r="J187" s="5" t="s">
        <v>154</v>
      </c>
      <c r="K187" s="4">
        <f t="shared" si="46"/>
        <v>44345</v>
      </c>
      <c r="L187" s="20">
        <f t="shared" si="50"/>
        <v>5</v>
      </c>
      <c r="M187" s="20">
        <f t="shared" si="51"/>
        <v>2021</v>
      </c>
      <c r="N187" s="32">
        <v>380</v>
      </c>
      <c r="O187" s="7">
        <f t="shared" si="47"/>
        <v>-380</v>
      </c>
      <c r="P187" s="7">
        <f t="shared" si="41"/>
        <v>0</v>
      </c>
      <c r="Q187" s="8">
        <f t="shared" si="35"/>
        <v>237394.49999999997</v>
      </c>
      <c r="R187" s="44" t="s">
        <v>91</v>
      </c>
      <c r="S187" s="1" t="s">
        <v>351</v>
      </c>
    </row>
    <row r="188" spans="1:19" x14ac:dyDescent="0.35">
      <c r="A188" s="4">
        <v>44230</v>
      </c>
      <c r="B188" s="20">
        <f t="shared" si="48"/>
        <v>2</v>
      </c>
      <c r="C188" s="20">
        <f t="shared" si="49"/>
        <v>2021</v>
      </c>
      <c r="D188" s="5" t="s">
        <v>263</v>
      </c>
      <c r="E188" s="5" t="s">
        <v>264</v>
      </c>
      <c r="F188" s="6" t="s">
        <v>269</v>
      </c>
      <c r="G188" s="6" t="s">
        <v>69</v>
      </c>
      <c r="H188" s="5">
        <v>2</v>
      </c>
      <c r="I188" s="5" t="s">
        <v>5</v>
      </c>
      <c r="J188" s="5">
        <v>0</v>
      </c>
      <c r="K188" s="4">
        <f t="shared" si="46"/>
        <v>44230</v>
      </c>
      <c r="L188" s="20">
        <f t="shared" si="50"/>
        <v>2</v>
      </c>
      <c r="M188" s="20">
        <f t="shared" si="51"/>
        <v>2021</v>
      </c>
      <c r="N188" s="32">
        <v>3344</v>
      </c>
      <c r="O188" s="7">
        <f t="shared" ref="O188:O195" si="52">-N188</f>
        <v>-3344</v>
      </c>
      <c r="P188" s="7">
        <f t="shared" si="41"/>
        <v>0</v>
      </c>
      <c r="Q188" s="8">
        <f t="shared" si="35"/>
        <v>240738.49999999997</v>
      </c>
      <c r="R188" s="44" t="s">
        <v>5</v>
      </c>
      <c r="S188" s="12" t="s">
        <v>275</v>
      </c>
    </row>
    <row r="189" spans="1:19" x14ac:dyDescent="0.35">
      <c r="A189" s="4">
        <v>44230</v>
      </c>
      <c r="B189" s="20">
        <f t="shared" ref="B189:B190" si="53">MONTH(A189)</f>
        <v>2</v>
      </c>
      <c r="C189" s="20">
        <f t="shared" ref="C189:C190" si="54">YEAR(A189)</f>
        <v>2021</v>
      </c>
      <c r="D189" s="5" t="s">
        <v>263</v>
      </c>
      <c r="E189" s="5" t="s">
        <v>264</v>
      </c>
      <c r="F189" s="6" t="s">
        <v>269</v>
      </c>
      <c r="G189" s="6" t="s">
        <v>185</v>
      </c>
      <c r="H189" s="5">
        <v>5</v>
      </c>
      <c r="I189" s="5" t="s">
        <v>5</v>
      </c>
      <c r="J189" s="5">
        <v>0</v>
      </c>
      <c r="K189" s="4">
        <f t="shared" si="46"/>
        <v>44230</v>
      </c>
      <c r="L189" s="20">
        <f t="shared" si="50"/>
        <v>2</v>
      </c>
      <c r="M189" s="20">
        <f t="shared" si="51"/>
        <v>2021</v>
      </c>
      <c r="N189" s="32">
        <v>1125</v>
      </c>
      <c r="O189" s="7">
        <f t="shared" si="52"/>
        <v>-1125</v>
      </c>
      <c r="P189" s="7">
        <f t="shared" si="41"/>
        <v>0</v>
      </c>
      <c r="Q189" s="8">
        <f t="shared" si="35"/>
        <v>241863.49999999997</v>
      </c>
      <c r="R189" s="44" t="s">
        <v>5</v>
      </c>
      <c r="S189" s="12" t="s">
        <v>275</v>
      </c>
    </row>
    <row r="190" spans="1:19" x14ac:dyDescent="0.35">
      <c r="A190" s="4">
        <v>44230</v>
      </c>
      <c r="B190" s="20">
        <f t="shared" si="53"/>
        <v>2</v>
      </c>
      <c r="C190" s="20">
        <f t="shared" si="54"/>
        <v>2021</v>
      </c>
      <c r="D190" s="5" t="s">
        <v>263</v>
      </c>
      <c r="E190" s="5" t="s">
        <v>264</v>
      </c>
      <c r="F190" s="6" t="s">
        <v>269</v>
      </c>
      <c r="G190" s="6" t="s">
        <v>265</v>
      </c>
      <c r="H190" s="5">
        <v>1</v>
      </c>
      <c r="I190" s="5" t="s">
        <v>5</v>
      </c>
      <c r="J190" s="5">
        <v>0</v>
      </c>
      <c r="K190" s="4">
        <f t="shared" si="46"/>
        <v>44230</v>
      </c>
      <c r="L190" s="20">
        <f t="shared" si="50"/>
        <v>2</v>
      </c>
      <c r="M190" s="20">
        <f t="shared" si="51"/>
        <v>2021</v>
      </c>
      <c r="N190" s="32">
        <v>280</v>
      </c>
      <c r="O190" s="7">
        <f t="shared" si="52"/>
        <v>-280</v>
      </c>
      <c r="P190" s="7">
        <f t="shared" si="41"/>
        <v>0</v>
      </c>
      <c r="Q190" s="8">
        <f t="shared" si="35"/>
        <v>242143.49999999997</v>
      </c>
      <c r="R190" s="44" t="s">
        <v>5</v>
      </c>
      <c r="S190" s="12" t="s">
        <v>275</v>
      </c>
    </row>
    <row r="191" spans="1:19" x14ac:dyDescent="0.35">
      <c r="A191" s="4">
        <v>44230</v>
      </c>
      <c r="B191" s="20">
        <f t="shared" ref="B191:B192" si="55">MONTH(A191)</f>
        <v>2</v>
      </c>
      <c r="C191" s="20">
        <f t="shared" ref="C191:C192" si="56">YEAR(A191)</f>
        <v>2021</v>
      </c>
      <c r="D191" s="5" t="s">
        <v>263</v>
      </c>
      <c r="E191" s="5" t="s">
        <v>264</v>
      </c>
      <c r="F191" s="6" t="s">
        <v>269</v>
      </c>
      <c r="G191" s="6" t="s">
        <v>46</v>
      </c>
      <c r="H191" s="5">
        <v>2</v>
      </c>
      <c r="I191" s="5" t="s">
        <v>5</v>
      </c>
      <c r="J191" s="5">
        <v>0</v>
      </c>
      <c r="K191" s="4">
        <f t="shared" si="46"/>
        <v>44230</v>
      </c>
      <c r="L191" s="20">
        <f t="shared" si="50"/>
        <v>2</v>
      </c>
      <c r="M191" s="20">
        <f t="shared" si="51"/>
        <v>2021</v>
      </c>
      <c r="N191" s="32">
        <v>195</v>
      </c>
      <c r="O191" s="7">
        <f t="shared" si="52"/>
        <v>-195</v>
      </c>
      <c r="P191" s="7">
        <f t="shared" si="41"/>
        <v>0</v>
      </c>
      <c r="Q191" s="8">
        <f t="shared" si="35"/>
        <v>242338.49999999997</v>
      </c>
      <c r="R191" s="44" t="s">
        <v>5</v>
      </c>
      <c r="S191" s="12" t="s">
        <v>275</v>
      </c>
    </row>
    <row r="192" spans="1:19" x14ac:dyDescent="0.35">
      <c r="A192" s="4">
        <v>44230</v>
      </c>
      <c r="B192" s="20">
        <f t="shared" si="55"/>
        <v>2</v>
      </c>
      <c r="C192" s="20">
        <f t="shared" si="56"/>
        <v>2021</v>
      </c>
      <c r="D192" s="5" t="s">
        <v>263</v>
      </c>
      <c r="E192" s="5" t="s">
        <v>264</v>
      </c>
      <c r="F192" s="6" t="s">
        <v>269</v>
      </c>
      <c r="G192" s="6" t="s">
        <v>183</v>
      </c>
      <c r="H192" s="5">
        <v>4</v>
      </c>
      <c r="I192" s="5" t="s">
        <v>5</v>
      </c>
      <c r="J192" s="5">
        <v>0</v>
      </c>
      <c r="K192" s="4">
        <f t="shared" si="46"/>
        <v>44230</v>
      </c>
      <c r="L192" s="20">
        <f t="shared" si="50"/>
        <v>2</v>
      </c>
      <c r="M192" s="20">
        <f t="shared" si="51"/>
        <v>2021</v>
      </c>
      <c r="N192" s="32">
        <v>180</v>
      </c>
      <c r="O192" s="7">
        <f t="shared" si="52"/>
        <v>-180</v>
      </c>
      <c r="P192" s="7">
        <f t="shared" si="41"/>
        <v>0</v>
      </c>
      <c r="Q192" s="8">
        <f t="shared" si="35"/>
        <v>242518.49999999997</v>
      </c>
      <c r="R192" s="44" t="s">
        <v>5</v>
      </c>
      <c r="S192" s="12" t="s">
        <v>275</v>
      </c>
    </row>
    <row r="193" spans="1:19" x14ac:dyDescent="0.35">
      <c r="A193" s="4">
        <v>44230</v>
      </c>
      <c r="B193" s="20">
        <v>2</v>
      </c>
      <c r="C193" s="20">
        <v>2021</v>
      </c>
      <c r="D193" s="5" t="s">
        <v>263</v>
      </c>
      <c r="E193" s="5" t="s">
        <v>264</v>
      </c>
      <c r="F193" s="6" t="s">
        <v>269</v>
      </c>
      <c r="G193" s="6" t="s">
        <v>44</v>
      </c>
      <c r="H193" s="5">
        <v>1</v>
      </c>
      <c r="I193" s="5" t="s">
        <v>5</v>
      </c>
      <c r="J193" s="5">
        <v>0</v>
      </c>
      <c r="K193" s="4">
        <f t="shared" ref="K193" si="57">A193+J193</f>
        <v>44230</v>
      </c>
      <c r="L193" s="20">
        <f t="shared" ref="L193" si="58">MONTH(K193)</f>
        <v>2</v>
      </c>
      <c r="M193" s="20">
        <f t="shared" ref="M193" si="59">YEAR(K193)</f>
        <v>2021</v>
      </c>
      <c r="N193" s="32">
        <v>232</v>
      </c>
      <c r="O193" s="7">
        <f t="shared" si="52"/>
        <v>-232</v>
      </c>
      <c r="P193" s="7">
        <f t="shared" si="41"/>
        <v>0</v>
      </c>
      <c r="Q193" s="8">
        <f t="shared" si="35"/>
        <v>242750.49999999997</v>
      </c>
      <c r="R193" s="44" t="s">
        <v>5</v>
      </c>
      <c r="S193" s="12" t="s">
        <v>275</v>
      </c>
    </row>
    <row r="194" spans="1:19" x14ac:dyDescent="0.35">
      <c r="A194" s="4">
        <v>44229</v>
      </c>
      <c r="B194" s="20">
        <f t="shared" ref="B194" si="60">MONTH(A194)</f>
        <v>2</v>
      </c>
      <c r="C194" s="20">
        <f t="shared" ref="C194" si="61">YEAR(A194)</f>
        <v>2021</v>
      </c>
      <c r="D194" s="5" t="s">
        <v>267</v>
      </c>
      <c r="E194" s="5" t="s">
        <v>34</v>
      </c>
      <c r="F194" s="6" t="s">
        <v>35</v>
      </c>
      <c r="G194" s="6" t="s">
        <v>69</v>
      </c>
      <c r="H194" s="5">
        <v>1</v>
      </c>
      <c r="I194" s="5" t="s">
        <v>5</v>
      </c>
      <c r="J194" s="5">
        <v>0</v>
      </c>
      <c r="K194" s="4">
        <f t="shared" ref="K194:K196" si="62">A194+J194</f>
        <v>44229</v>
      </c>
      <c r="L194" s="20">
        <f t="shared" ref="L194:L196" si="63">MONTH(K194)</f>
        <v>2</v>
      </c>
      <c r="M194" s="20">
        <f t="shared" ref="M194:M196" si="64">YEAR(K194)</f>
        <v>2021</v>
      </c>
      <c r="N194" s="32">
        <v>1650</v>
      </c>
      <c r="O194" s="7">
        <f t="shared" si="52"/>
        <v>-1650</v>
      </c>
      <c r="P194" s="7">
        <f t="shared" si="41"/>
        <v>0</v>
      </c>
      <c r="Q194" s="8">
        <f t="shared" si="35"/>
        <v>244400.49999999997</v>
      </c>
      <c r="R194" s="44" t="s">
        <v>5</v>
      </c>
      <c r="S194" s="1" t="s">
        <v>276</v>
      </c>
    </row>
    <row r="195" spans="1:19" x14ac:dyDescent="0.35">
      <c r="A195" s="4">
        <v>44229</v>
      </c>
      <c r="B195" s="20">
        <f t="shared" ref="B195" si="65">MONTH(A195)</f>
        <v>2</v>
      </c>
      <c r="C195" s="20">
        <f t="shared" ref="C195" si="66">YEAR(A195)</f>
        <v>2021</v>
      </c>
      <c r="D195" s="5" t="s">
        <v>267</v>
      </c>
      <c r="E195" s="5" t="s">
        <v>34</v>
      </c>
      <c r="F195" s="6" t="s">
        <v>35</v>
      </c>
      <c r="G195" s="6" t="s">
        <v>46</v>
      </c>
      <c r="H195" s="5">
        <v>1</v>
      </c>
      <c r="I195" s="5" t="s">
        <v>5</v>
      </c>
      <c r="J195" s="5">
        <v>0</v>
      </c>
      <c r="K195" s="4">
        <f t="shared" si="62"/>
        <v>44229</v>
      </c>
      <c r="L195" s="20">
        <f t="shared" si="63"/>
        <v>2</v>
      </c>
      <c r="M195" s="20">
        <f t="shared" si="64"/>
        <v>2021</v>
      </c>
      <c r="N195" s="32">
        <v>100</v>
      </c>
      <c r="O195" s="7">
        <f t="shared" si="52"/>
        <v>-100</v>
      </c>
      <c r="P195" s="7">
        <f t="shared" si="41"/>
        <v>0</v>
      </c>
      <c r="Q195" s="8">
        <f t="shared" ref="Q195:Q258" si="67">SUM(Q194+N195)</f>
        <v>244500.49999999997</v>
      </c>
      <c r="R195" s="44" t="s">
        <v>5</v>
      </c>
      <c r="S195" s="1" t="s">
        <v>276</v>
      </c>
    </row>
    <row r="196" spans="1:19" x14ac:dyDescent="0.35">
      <c r="A196" s="4">
        <v>44233</v>
      </c>
      <c r="B196" s="20">
        <f t="shared" ref="B196:B205" si="68">MONTH(A196)</f>
        <v>2</v>
      </c>
      <c r="C196" s="20">
        <f t="shared" ref="C196:C205" si="69">YEAR(A196)</f>
        <v>2021</v>
      </c>
      <c r="D196" s="5" t="s">
        <v>268</v>
      </c>
      <c r="E196" s="5" t="s">
        <v>264</v>
      </c>
      <c r="F196" s="6" t="s">
        <v>269</v>
      </c>
      <c r="G196" s="6" t="s">
        <v>266</v>
      </c>
      <c r="H196" s="5">
        <v>1</v>
      </c>
      <c r="I196" s="5" t="s">
        <v>5</v>
      </c>
      <c r="J196" s="5">
        <v>0</v>
      </c>
      <c r="K196" s="4">
        <f t="shared" si="62"/>
        <v>44233</v>
      </c>
      <c r="L196" s="20">
        <f t="shared" si="63"/>
        <v>2</v>
      </c>
      <c r="M196" s="20">
        <f t="shared" si="64"/>
        <v>2021</v>
      </c>
      <c r="N196" s="32">
        <v>130</v>
      </c>
      <c r="O196" s="7">
        <f t="shared" ref="O196:O208" si="70">-N196</f>
        <v>-130</v>
      </c>
      <c r="P196" s="7">
        <f t="shared" si="41"/>
        <v>0</v>
      </c>
      <c r="Q196" s="8">
        <f t="shared" si="67"/>
        <v>244630.49999999997</v>
      </c>
      <c r="R196" s="44" t="s">
        <v>5</v>
      </c>
      <c r="S196" s="12" t="s">
        <v>275</v>
      </c>
    </row>
    <row r="197" spans="1:19" x14ac:dyDescent="0.35">
      <c r="A197" s="4">
        <v>44236</v>
      </c>
      <c r="B197" s="20">
        <f t="shared" si="68"/>
        <v>2</v>
      </c>
      <c r="C197" s="20">
        <f t="shared" si="69"/>
        <v>2021</v>
      </c>
      <c r="D197" s="5" t="s">
        <v>272</v>
      </c>
      <c r="E197" s="5" t="s">
        <v>233</v>
      </c>
      <c r="F197" s="1" t="s">
        <v>234</v>
      </c>
      <c r="G197" s="6" t="s">
        <v>241</v>
      </c>
      <c r="H197" s="5">
        <v>1</v>
      </c>
      <c r="I197" s="5" t="s">
        <v>5</v>
      </c>
      <c r="J197" s="5">
        <v>0</v>
      </c>
      <c r="K197" s="4">
        <f t="shared" ref="K197:K204" si="71">A197+J197</f>
        <v>44236</v>
      </c>
      <c r="L197" s="20">
        <f t="shared" ref="L197:L203" si="72">MONTH(K197)</f>
        <v>2</v>
      </c>
      <c r="M197" s="20">
        <f t="shared" ref="M197:M203" si="73">YEAR(K197)</f>
        <v>2021</v>
      </c>
      <c r="N197" s="32">
        <v>380</v>
      </c>
      <c r="O197" s="7">
        <f t="shared" si="70"/>
        <v>-380</v>
      </c>
      <c r="P197" s="7">
        <f t="shared" si="41"/>
        <v>0</v>
      </c>
      <c r="Q197" s="8">
        <f t="shared" si="67"/>
        <v>245010.49999999997</v>
      </c>
      <c r="R197" s="44" t="s">
        <v>5</v>
      </c>
      <c r="S197" s="1" t="s">
        <v>277</v>
      </c>
    </row>
    <row r="198" spans="1:19" x14ac:dyDescent="0.35">
      <c r="A198" s="4">
        <v>44236</v>
      </c>
      <c r="B198" s="20">
        <f t="shared" ref="B198:B202" si="74">MONTH(A198)</f>
        <v>2</v>
      </c>
      <c r="C198" s="20">
        <f t="shared" ref="C198:C202" si="75">YEAR(A198)</f>
        <v>2021</v>
      </c>
      <c r="D198" s="5" t="s">
        <v>272</v>
      </c>
      <c r="E198" s="5" t="s">
        <v>233</v>
      </c>
      <c r="F198" s="1" t="s">
        <v>234</v>
      </c>
      <c r="G198" s="6" t="s">
        <v>24</v>
      </c>
      <c r="H198" s="5">
        <v>2</v>
      </c>
      <c r="I198" s="5" t="s">
        <v>5</v>
      </c>
      <c r="J198" s="5">
        <v>0</v>
      </c>
      <c r="K198" s="4">
        <f t="shared" si="71"/>
        <v>44236</v>
      </c>
      <c r="L198" s="20">
        <f t="shared" si="72"/>
        <v>2</v>
      </c>
      <c r="M198" s="20">
        <f t="shared" si="73"/>
        <v>2021</v>
      </c>
      <c r="N198" s="32">
        <v>472</v>
      </c>
      <c r="O198" s="7">
        <f t="shared" si="70"/>
        <v>-472</v>
      </c>
      <c r="P198" s="7">
        <f t="shared" si="41"/>
        <v>0</v>
      </c>
      <c r="Q198" s="8">
        <f t="shared" si="67"/>
        <v>245482.49999999997</v>
      </c>
      <c r="R198" s="44" t="s">
        <v>5</v>
      </c>
      <c r="S198" s="1" t="s">
        <v>277</v>
      </c>
    </row>
    <row r="199" spans="1:19" x14ac:dyDescent="0.35">
      <c r="A199" s="4">
        <v>44236</v>
      </c>
      <c r="B199" s="20">
        <f t="shared" si="74"/>
        <v>2</v>
      </c>
      <c r="C199" s="20">
        <f t="shared" si="75"/>
        <v>2021</v>
      </c>
      <c r="D199" s="5" t="s">
        <v>272</v>
      </c>
      <c r="E199" s="5" t="s">
        <v>233</v>
      </c>
      <c r="F199" s="1" t="s">
        <v>234</v>
      </c>
      <c r="G199" s="6" t="s">
        <v>69</v>
      </c>
      <c r="H199" s="5">
        <v>1</v>
      </c>
      <c r="I199" s="5" t="s">
        <v>5</v>
      </c>
      <c r="J199" s="5">
        <v>0</v>
      </c>
      <c r="K199" s="4">
        <f t="shared" si="71"/>
        <v>44236</v>
      </c>
      <c r="L199" s="20">
        <f t="shared" si="72"/>
        <v>2</v>
      </c>
      <c r="M199" s="20">
        <f t="shared" si="73"/>
        <v>2021</v>
      </c>
      <c r="N199" s="32">
        <v>1716</v>
      </c>
      <c r="O199" s="7">
        <f t="shared" si="70"/>
        <v>-1716</v>
      </c>
      <c r="P199" s="7">
        <f t="shared" si="41"/>
        <v>0</v>
      </c>
      <c r="Q199" s="8">
        <f t="shared" si="67"/>
        <v>247198.49999999997</v>
      </c>
      <c r="R199" s="44" t="s">
        <v>5</v>
      </c>
      <c r="S199" s="1" t="s">
        <v>277</v>
      </c>
    </row>
    <row r="200" spans="1:19" x14ac:dyDescent="0.35">
      <c r="A200" s="4">
        <v>44236</v>
      </c>
      <c r="B200" s="20">
        <f t="shared" si="74"/>
        <v>2</v>
      </c>
      <c r="C200" s="20">
        <f t="shared" si="75"/>
        <v>2021</v>
      </c>
      <c r="D200" s="5" t="s">
        <v>272</v>
      </c>
      <c r="E200" s="5" t="s">
        <v>233</v>
      </c>
      <c r="F200" s="1" t="s">
        <v>234</v>
      </c>
      <c r="G200" s="6" t="s">
        <v>237</v>
      </c>
      <c r="H200" s="5">
        <v>1</v>
      </c>
      <c r="I200" s="5" t="s">
        <v>5</v>
      </c>
      <c r="J200" s="5">
        <v>0</v>
      </c>
      <c r="K200" s="4">
        <f t="shared" si="71"/>
        <v>44236</v>
      </c>
      <c r="L200" s="20">
        <f t="shared" si="72"/>
        <v>2</v>
      </c>
      <c r="M200" s="20">
        <f t="shared" si="73"/>
        <v>2021</v>
      </c>
      <c r="N200" s="32">
        <v>405</v>
      </c>
      <c r="O200" s="7">
        <f t="shared" si="70"/>
        <v>-405</v>
      </c>
      <c r="P200" s="7">
        <f t="shared" si="41"/>
        <v>0</v>
      </c>
      <c r="Q200" s="8">
        <f t="shared" si="67"/>
        <v>247603.49999999997</v>
      </c>
      <c r="R200" s="44" t="s">
        <v>5</v>
      </c>
      <c r="S200" s="1" t="s">
        <v>277</v>
      </c>
    </row>
    <row r="201" spans="1:19" x14ac:dyDescent="0.35">
      <c r="A201" s="4">
        <v>44236</v>
      </c>
      <c r="B201" s="20">
        <f t="shared" si="74"/>
        <v>2</v>
      </c>
      <c r="C201" s="20">
        <f t="shared" si="75"/>
        <v>2021</v>
      </c>
      <c r="D201" s="5" t="s">
        <v>272</v>
      </c>
      <c r="E201" s="5" t="s">
        <v>233</v>
      </c>
      <c r="F201" s="1" t="s">
        <v>234</v>
      </c>
      <c r="G201" s="6" t="s">
        <v>17</v>
      </c>
      <c r="H201" s="5">
        <v>1</v>
      </c>
      <c r="I201" s="5" t="s">
        <v>5</v>
      </c>
      <c r="J201" s="5">
        <v>0</v>
      </c>
      <c r="K201" s="4">
        <f t="shared" si="71"/>
        <v>44236</v>
      </c>
      <c r="L201" s="20">
        <f t="shared" si="72"/>
        <v>2</v>
      </c>
      <c r="M201" s="20">
        <f t="shared" si="73"/>
        <v>2021</v>
      </c>
      <c r="N201" s="32">
        <v>95</v>
      </c>
      <c r="O201" s="7">
        <f t="shared" si="70"/>
        <v>-95</v>
      </c>
      <c r="P201" s="7">
        <f t="shared" si="41"/>
        <v>0</v>
      </c>
      <c r="Q201" s="8">
        <f t="shared" si="67"/>
        <v>247698.49999999997</v>
      </c>
      <c r="R201" s="44" t="s">
        <v>5</v>
      </c>
      <c r="S201" s="1" t="s">
        <v>278</v>
      </c>
    </row>
    <row r="202" spans="1:19" x14ac:dyDescent="0.35">
      <c r="A202" s="4">
        <v>44236</v>
      </c>
      <c r="B202" s="20">
        <f t="shared" si="74"/>
        <v>2</v>
      </c>
      <c r="C202" s="20">
        <f t="shared" si="75"/>
        <v>2021</v>
      </c>
      <c r="D202" s="5" t="s">
        <v>272</v>
      </c>
      <c r="E202" s="5" t="s">
        <v>233</v>
      </c>
      <c r="F202" s="1" t="s">
        <v>234</v>
      </c>
      <c r="G202" s="6" t="s">
        <v>240</v>
      </c>
      <c r="H202" s="5">
        <v>1</v>
      </c>
      <c r="I202" s="5" t="s">
        <v>5</v>
      </c>
      <c r="J202" s="5">
        <v>0</v>
      </c>
      <c r="K202" s="4">
        <f t="shared" si="71"/>
        <v>44236</v>
      </c>
      <c r="L202" s="20">
        <f t="shared" si="72"/>
        <v>2</v>
      </c>
      <c r="M202" s="20">
        <f t="shared" si="73"/>
        <v>2021</v>
      </c>
      <c r="N202" s="32">
        <v>130</v>
      </c>
      <c r="O202" s="7">
        <f t="shared" si="70"/>
        <v>-130</v>
      </c>
      <c r="P202" s="7">
        <f t="shared" si="41"/>
        <v>0</v>
      </c>
      <c r="Q202" s="8">
        <f t="shared" si="67"/>
        <v>247828.49999999997</v>
      </c>
      <c r="R202" s="44" t="s">
        <v>5</v>
      </c>
      <c r="S202" s="1" t="s">
        <v>278</v>
      </c>
    </row>
    <row r="203" spans="1:19" x14ac:dyDescent="0.35">
      <c r="A203" s="4">
        <v>44244</v>
      </c>
      <c r="B203" s="20">
        <f t="shared" si="68"/>
        <v>2</v>
      </c>
      <c r="C203" s="20">
        <f t="shared" si="69"/>
        <v>2021</v>
      </c>
      <c r="D203" s="5" t="s">
        <v>273</v>
      </c>
      <c r="E203" s="5" t="s">
        <v>34</v>
      </c>
      <c r="F203" s="6" t="s">
        <v>35</v>
      </c>
      <c r="G203" s="6" t="s">
        <v>185</v>
      </c>
      <c r="H203" s="5">
        <v>1</v>
      </c>
      <c r="I203" s="5" t="s">
        <v>5</v>
      </c>
      <c r="J203" s="5">
        <v>0</v>
      </c>
      <c r="K203" s="4">
        <f t="shared" si="71"/>
        <v>44244</v>
      </c>
      <c r="L203" s="20">
        <f t="shared" si="72"/>
        <v>2</v>
      </c>
      <c r="M203" s="20">
        <f t="shared" si="73"/>
        <v>2021</v>
      </c>
      <c r="N203" s="32">
        <v>225</v>
      </c>
      <c r="O203" s="7">
        <f t="shared" si="70"/>
        <v>-225</v>
      </c>
      <c r="P203" s="7">
        <f t="shared" si="41"/>
        <v>0</v>
      </c>
      <c r="Q203" s="8">
        <f t="shared" si="67"/>
        <v>248053.49999999997</v>
      </c>
      <c r="R203" s="44" t="s">
        <v>5</v>
      </c>
      <c r="S203" s="12"/>
    </row>
    <row r="204" spans="1:19" x14ac:dyDescent="0.35">
      <c r="A204" s="4">
        <v>44246</v>
      </c>
      <c r="B204" s="20">
        <f t="shared" si="68"/>
        <v>2</v>
      </c>
      <c r="C204" s="20">
        <f t="shared" si="69"/>
        <v>2021</v>
      </c>
      <c r="D204" s="5" t="s">
        <v>280</v>
      </c>
      <c r="E204" s="5" t="s">
        <v>6</v>
      </c>
      <c r="F204" s="6" t="s">
        <v>7</v>
      </c>
      <c r="G204" s="6" t="s">
        <v>69</v>
      </c>
      <c r="H204" s="5">
        <v>1</v>
      </c>
      <c r="I204" s="5" t="s">
        <v>5</v>
      </c>
      <c r="J204" s="5">
        <v>0</v>
      </c>
      <c r="K204" s="4">
        <f t="shared" si="71"/>
        <v>44246</v>
      </c>
      <c r="L204" s="20">
        <f t="shared" ref="L204" si="76">MONTH(K204)</f>
        <v>2</v>
      </c>
      <c r="M204" s="20">
        <f t="shared" ref="M204" si="77">YEAR(K204)</f>
        <v>2021</v>
      </c>
      <c r="N204" s="32">
        <v>1694</v>
      </c>
      <c r="O204" s="7">
        <f t="shared" si="70"/>
        <v>-1694</v>
      </c>
      <c r="P204" s="7">
        <f t="shared" si="41"/>
        <v>0</v>
      </c>
      <c r="Q204" s="8">
        <f t="shared" si="67"/>
        <v>249747.49999999997</v>
      </c>
      <c r="R204" s="44" t="s">
        <v>5</v>
      </c>
      <c r="S204" s="1" t="s">
        <v>290</v>
      </c>
    </row>
    <row r="205" spans="1:19" x14ac:dyDescent="0.35">
      <c r="A205" s="4">
        <v>44251</v>
      </c>
      <c r="B205" s="20">
        <f t="shared" si="68"/>
        <v>2</v>
      </c>
      <c r="C205" s="20">
        <f t="shared" si="69"/>
        <v>2021</v>
      </c>
      <c r="D205" s="5" t="s">
        <v>281</v>
      </c>
      <c r="E205" s="5" t="s">
        <v>22</v>
      </c>
      <c r="F205" s="6" t="s">
        <v>23</v>
      </c>
      <c r="G205" s="15" t="s">
        <v>99</v>
      </c>
      <c r="H205" s="5">
        <v>5</v>
      </c>
      <c r="I205" s="5" t="s">
        <v>50</v>
      </c>
      <c r="J205" s="5">
        <v>120</v>
      </c>
      <c r="K205" s="4">
        <f t="shared" ref="K205:K211" si="78">A205+J205</f>
        <v>44371</v>
      </c>
      <c r="L205" s="20">
        <f t="shared" ref="L205:L221" si="79">MONTH(K205)</f>
        <v>6</v>
      </c>
      <c r="M205" s="20">
        <f t="shared" ref="M205:M221" si="80">YEAR(K205)</f>
        <v>2021</v>
      </c>
      <c r="N205" s="32">
        <v>7370</v>
      </c>
      <c r="O205" s="7">
        <f t="shared" si="70"/>
        <v>-7370</v>
      </c>
      <c r="P205" s="7">
        <f t="shared" si="41"/>
        <v>0</v>
      </c>
      <c r="Q205" s="8">
        <f t="shared" si="67"/>
        <v>257117.49999999997</v>
      </c>
      <c r="R205" s="44" t="s">
        <v>91</v>
      </c>
      <c r="S205" s="105" t="s">
        <v>382</v>
      </c>
    </row>
    <row r="206" spans="1:19" x14ac:dyDescent="0.35">
      <c r="A206" s="4">
        <v>44251</v>
      </c>
      <c r="B206" s="20">
        <f t="shared" ref="B206:B209" si="81">MONTH(A206)</f>
        <v>2</v>
      </c>
      <c r="C206" s="20">
        <f t="shared" ref="C206:C209" si="82">YEAR(A206)</f>
        <v>2021</v>
      </c>
      <c r="D206" s="5" t="s">
        <v>281</v>
      </c>
      <c r="E206" s="5" t="s">
        <v>22</v>
      </c>
      <c r="F206" s="6" t="s">
        <v>23</v>
      </c>
      <c r="G206" s="6" t="s">
        <v>237</v>
      </c>
      <c r="H206" s="5">
        <v>3</v>
      </c>
      <c r="I206" s="5" t="s">
        <v>50</v>
      </c>
      <c r="J206" s="5">
        <v>120</v>
      </c>
      <c r="K206" s="4">
        <f t="shared" si="78"/>
        <v>44371</v>
      </c>
      <c r="L206" s="20">
        <f t="shared" si="79"/>
        <v>6</v>
      </c>
      <c r="M206" s="20">
        <f t="shared" si="80"/>
        <v>2021</v>
      </c>
      <c r="N206" s="32">
        <v>1069.2</v>
      </c>
      <c r="O206" s="7">
        <f t="shared" si="70"/>
        <v>-1069.2</v>
      </c>
      <c r="P206" s="7">
        <f t="shared" si="41"/>
        <v>0</v>
      </c>
      <c r="Q206" s="8">
        <f t="shared" si="67"/>
        <v>258186.69999999998</v>
      </c>
      <c r="R206" s="44" t="s">
        <v>91</v>
      </c>
      <c r="S206" s="105" t="s">
        <v>382</v>
      </c>
    </row>
    <row r="207" spans="1:19" x14ac:dyDescent="0.35">
      <c r="A207" s="4">
        <v>44251</v>
      </c>
      <c r="B207" s="20">
        <f t="shared" si="81"/>
        <v>2</v>
      </c>
      <c r="C207" s="20">
        <f t="shared" si="82"/>
        <v>2021</v>
      </c>
      <c r="D207" s="5" t="s">
        <v>281</v>
      </c>
      <c r="E207" s="5" t="s">
        <v>22</v>
      </c>
      <c r="F207" s="6" t="s">
        <v>23</v>
      </c>
      <c r="G207" s="6" t="s">
        <v>17</v>
      </c>
      <c r="H207" s="5">
        <v>1</v>
      </c>
      <c r="I207" s="5" t="s">
        <v>50</v>
      </c>
      <c r="J207" s="5">
        <v>120</v>
      </c>
      <c r="K207" s="4">
        <f t="shared" si="78"/>
        <v>44371</v>
      </c>
      <c r="L207" s="20">
        <f t="shared" si="79"/>
        <v>6</v>
      </c>
      <c r="M207" s="20">
        <f t="shared" si="80"/>
        <v>2021</v>
      </c>
      <c r="N207" s="32">
        <v>360</v>
      </c>
      <c r="O207" s="7">
        <f t="shared" si="70"/>
        <v>-360</v>
      </c>
      <c r="P207" s="7">
        <f t="shared" si="41"/>
        <v>0</v>
      </c>
      <c r="Q207" s="8">
        <f t="shared" si="67"/>
        <v>258546.69999999998</v>
      </c>
      <c r="R207" s="44" t="s">
        <v>91</v>
      </c>
      <c r="S207" s="105" t="s">
        <v>382</v>
      </c>
    </row>
    <row r="208" spans="1:19" x14ac:dyDescent="0.35">
      <c r="A208" s="4">
        <v>44251</v>
      </c>
      <c r="B208" s="20">
        <f t="shared" ref="B208" si="83">MONTH(A208)</f>
        <v>2</v>
      </c>
      <c r="C208" s="20">
        <f t="shared" ref="C208" si="84">YEAR(A208)</f>
        <v>2021</v>
      </c>
      <c r="D208" s="5" t="s">
        <v>281</v>
      </c>
      <c r="E208" s="5" t="s">
        <v>22</v>
      </c>
      <c r="F208" s="6" t="s">
        <v>23</v>
      </c>
      <c r="G208" s="6" t="s">
        <v>284</v>
      </c>
      <c r="H208" s="5">
        <v>1</v>
      </c>
      <c r="I208" s="5" t="s">
        <v>50</v>
      </c>
      <c r="J208" s="5">
        <v>120</v>
      </c>
      <c r="K208" s="4">
        <f t="shared" si="78"/>
        <v>44371</v>
      </c>
      <c r="L208" s="20">
        <f t="shared" ref="L208" si="85">MONTH(K208)</f>
        <v>6</v>
      </c>
      <c r="M208" s="20">
        <f t="shared" ref="M208" si="86">YEAR(K208)</f>
        <v>2021</v>
      </c>
      <c r="N208" s="32">
        <v>312</v>
      </c>
      <c r="O208" s="7">
        <f t="shared" si="70"/>
        <v>-312</v>
      </c>
      <c r="P208" s="7">
        <f t="shared" ref="P208:P271" si="87">SUM(N208+O208)</f>
        <v>0</v>
      </c>
      <c r="Q208" s="8">
        <f t="shared" si="67"/>
        <v>258858.69999999998</v>
      </c>
      <c r="R208" s="44" t="s">
        <v>91</v>
      </c>
      <c r="S208" s="105" t="s">
        <v>382</v>
      </c>
    </row>
    <row r="209" spans="1:19" x14ac:dyDescent="0.35">
      <c r="A209" s="4">
        <v>44250</v>
      </c>
      <c r="B209" s="20">
        <f t="shared" si="81"/>
        <v>2</v>
      </c>
      <c r="C209" s="20">
        <f t="shared" si="82"/>
        <v>2021</v>
      </c>
      <c r="D209" s="5" t="s">
        <v>282</v>
      </c>
      <c r="E209" s="5" t="s">
        <v>53</v>
      </c>
      <c r="F209" s="6" t="s">
        <v>54</v>
      </c>
      <c r="G209" s="6" t="s">
        <v>24</v>
      </c>
      <c r="H209" s="5">
        <v>4</v>
      </c>
      <c r="I209" s="5" t="s">
        <v>5</v>
      </c>
      <c r="J209" s="5">
        <v>0</v>
      </c>
      <c r="K209" s="4">
        <f t="shared" si="78"/>
        <v>44250</v>
      </c>
      <c r="L209" s="20">
        <f t="shared" si="79"/>
        <v>2</v>
      </c>
      <c r="M209" s="20">
        <f t="shared" si="80"/>
        <v>2021</v>
      </c>
      <c r="N209" s="32">
        <v>920</v>
      </c>
      <c r="O209" s="7">
        <f t="shared" ref="O209:O211" si="88">-N209</f>
        <v>-920</v>
      </c>
      <c r="P209" s="7">
        <f t="shared" si="87"/>
        <v>0</v>
      </c>
      <c r="Q209" s="8">
        <f t="shared" si="67"/>
        <v>259778.69999999998</v>
      </c>
      <c r="R209" s="44" t="s">
        <v>5</v>
      </c>
      <c r="S209" s="12" t="s">
        <v>305</v>
      </c>
    </row>
    <row r="210" spans="1:19" x14ac:dyDescent="0.35">
      <c r="A210" s="4">
        <v>44250</v>
      </c>
      <c r="B210" s="20">
        <f t="shared" ref="B210:B212" si="89">MONTH(A210)</f>
        <v>2</v>
      </c>
      <c r="C210" s="20">
        <f t="shared" ref="C210:C212" si="90">YEAR(A210)</f>
        <v>2021</v>
      </c>
      <c r="D210" s="5" t="s">
        <v>282</v>
      </c>
      <c r="E210" s="5" t="s">
        <v>53</v>
      </c>
      <c r="F210" s="6" t="s">
        <v>54</v>
      </c>
      <c r="G210" s="6" t="s">
        <v>17</v>
      </c>
      <c r="H210" s="5">
        <v>1</v>
      </c>
      <c r="I210" s="5" t="s">
        <v>5</v>
      </c>
      <c r="J210" s="5">
        <v>0</v>
      </c>
      <c r="K210" s="4">
        <f t="shared" si="78"/>
        <v>44250</v>
      </c>
      <c r="L210" s="20">
        <f t="shared" si="79"/>
        <v>2</v>
      </c>
      <c r="M210" s="20">
        <f t="shared" si="80"/>
        <v>2021</v>
      </c>
      <c r="N210" s="32">
        <v>100</v>
      </c>
      <c r="O210" s="7">
        <f t="shared" si="88"/>
        <v>-100</v>
      </c>
      <c r="P210" s="7">
        <f t="shared" si="87"/>
        <v>0</v>
      </c>
      <c r="Q210" s="8">
        <f t="shared" si="67"/>
        <v>259878.69999999998</v>
      </c>
      <c r="R210" s="44" t="s">
        <v>5</v>
      </c>
      <c r="S210" s="12" t="s">
        <v>305</v>
      </c>
    </row>
    <row r="211" spans="1:19" x14ac:dyDescent="0.35">
      <c r="A211" s="4">
        <v>44250</v>
      </c>
      <c r="B211" s="20">
        <f t="shared" si="89"/>
        <v>2</v>
      </c>
      <c r="C211" s="20">
        <f t="shared" si="90"/>
        <v>2021</v>
      </c>
      <c r="D211" s="5" t="s">
        <v>282</v>
      </c>
      <c r="E211" s="5" t="s">
        <v>53</v>
      </c>
      <c r="F211" s="6" t="s">
        <v>54</v>
      </c>
      <c r="G211" s="6" t="s">
        <v>129</v>
      </c>
      <c r="H211" s="5">
        <v>3</v>
      </c>
      <c r="I211" s="5" t="s">
        <v>5</v>
      </c>
      <c r="J211" s="5">
        <v>0</v>
      </c>
      <c r="K211" s="4">
        <f t="shared" si="78"/>
        <v>44250</v>
      </c>
      <c r="L211" s="20">
        <f t="shared" si="79"/>
        <v>2</v>
      </c>
      <c r="M211" s="20">
        <f t="shared" si="80"/>
        <v>2021</v>
      </c>
      <c r="N211" s="32">
        <v>180</v>
      </c>
      <c r="O211" s="7">
        <f t="shared" si="88"/>
        <v>-180</v>
      </c>
      <c r="P211" s="7">
        <f t="shared" si="87"/>
        <v>0</v>
      </c>
      <c r="Q211" s="8">
        <f t="shared" si="67"/>
        <v>260058.69999999998</v>
      </c>
      <c r="R211" s="44" t="s">
        <v>5</v>
      </c>
      <c r="S211" s="12" t="s">
        <v>305</v>
      </c>
    </row>
    <row r="212" spans="1:19" x14ac:dyDescent="0.35">
      <c r="A212" s="4">
        <v>44253</v>
      </c>
      <c r="B212" s="20">
        <f t="shared" si="89"/>
        <v>2</v>
      </c>
      <c r="C212" s="20">
        <f t="shared" si="90"/>
        <v>2021</v>
      </c>
      <c r="D212" s="5" t="s">
        <v>285</v>
      </c>
      <c r="E212" s="5" t="s">
        <v>286</v>
      </c>
      <c r="F212" s="6" t="s">
        <v>287</v>
      </c>
      <c r="G212" s="6" t="s">
        <v>99</v>
      </c>
      <c r="H212" s="5">
        <v>1</v>
      </c>
      <c r="I212" s="5" t="s">
        <v>5</v>
      </c>
      <c r="J212" s="5">
        <v>0</v>
      </c>
      <c r="K212" s="4">
        <f t="shared" ref="K212:K221" si="91">A212+J212</f>
        <v>44253</v>
      </c>
      <c r="L212" s="20">
        <f t="shared" si="79"/>
        <v>2</v>
      </c>
      <c r="M212" s="20">
        <f t="shared" si="80"/>
        <v>2021</v>
      </c>
      <c r="N212" s="32">
        <v>1694</v>
      </c>
      <c r="O212" s="7">
        <f t="shared" ref="O212:O214" si="92">-N212</f>
        <v>-1694</v>
      </c>
      <c r="P212" s="7">
        <f t="shared" si="87"/>
        <v>0</v>
      </c>
      <c r="Q212" s="8">
        <f t="shared" si="67"/>
        <v>261752.69999999998</v>
      </c>
      <c r="R212" s="44" t="s">
        <v>5</v>
      </c>
      <c r="S212" s="1" t="s">
        <v>289</v>
      </c>
    </row>
    <row r="213" spans="1:19" x14ac:dyDescent="0.35">
      <c r="A213" s="4">
        <v>44253</v>
      </c>
      <c r="B213" s="20">
        <f t="shared" ref="B213:B220" si="93">MONTH(A213)</f>
        <v>2</v>
      </c>
      <c r="C213" s="20">
        <f t="shared" ref="C213:C220" si="94">YEAR(A213)</f>
        <v>2021</v>
      </c>
      <c r="D213" s="5" t="s">
        <v>285</v>
      </c>
      <c r="E213" s="5" t="s">
        <v>286</v>
      </c>
      <c r="F213" s="6" t="s">
        <v>287</v>
      </c>
      <c r="G213" s="6" t="s">
        <v>185</v>
      </c>
      <c r="H213" s="5">
        <v>1</v>
      </c>
      <c r="I213" s="5" t="s">
        <v>5</v>
      </c>
      <c r="J213" s="5">
        <v>0</v>
      </c>
      <c r="K213" s="4">
        <f t="shared" si="91"/>
        <v>44253</v>
      </c>
      <c r="L213" s="20">
        <f t="shared" si="79"/>
        <v>2</v>
      </c>
      <c r="M213" s="20">
        <f t="shared" si="80"/>
        <v>2021</v>
      </c>
      <c r="N213" s="32">
        <v>228</v>
      </c>
      <c r="O213" s="7">
        <f t="shared" si="92"/>
        <v>-228</v>
      </c>
      <c r="P213" s="7">
        <f t="shared" si="87"/>
        <v>0</v>
      </c>
      <c r="Q213" s="8">
        <f t="shared" si="67"/>
        <v>261980.69999999998</v>
      </c>
      <c r="R213" s="44" t="s">
        <v>5</v>
      </c>
      <c r="S213" s="1" t="s">
        <v>289</v>
      </c>
    </row>
    <row r="214" spans="1:19" x14ac:dyDescent="0.35">
      <c r="A214" s="4">
        <v>44253</v>
      </c>
      <c r="B214" s="20">
        <f t="shared" si="93"/>
        <v>2</v>
      </c>
      <c r="C214" s="20">
        <f t="shared" si="94"/>
        <v>2021</v>
      </c>
      <c r="D214" s="5" t="s">
        <v>285</v>
      </c>
      <c r="E214" s="5" t="s">
        <v>286</v>
      </c>
      <c r="F214" s="6" t="s">
        <v>287</v>
      </c>
      <c r="G214" s="6" t="s">
        <v>46</v>
      </c>
      <c r="H214" s="5">
        <v>1</v>
      </c>
      <c r="I214" s="5" t="s">
        <v>5</v>
      </c>
      <c r="J214" s="5">
        <v>0</v>
      </c>
      <c r="K214" s="4">
        <f t="shared" si="91"/>
        <v>44253</v>
      </c>
      <c r="L214" s="20">
        <f t="shared" si="79"/>
        <v>2</v>
      </c>
      <c r="M214" s="20">
        <f t="shared" si="80"/>
        <v>2021</v>
      </c>
      <c r="N214" s="32">
        <v>100</v>
      </c>
      <c r="O214" s="7">
        <f t="shared" si="92"/>
        <v>-100</v>
      </c>
      <c r="P214" s="7">
        <f t="shared" si="87"/>
        <v>0</v>
      </c>
      <c r="Q214" s="8">
        <f t="shared" si="67"/>
        <v>262080.69999999998</v>
      </c>
      <c r="R214" s="44" t="s">
        <v>5</v>
      </c>
      <c r="S214" s="1" t="s">
        <v>289</v>
      </c>
    </row>
    <row r="215" spans="1:19" x14ac:dyDescent="0.35">
      <c r="A215" s="4">
        <v>44263</v>
      </c>
      <c r="B215" s="20">
        <f t="shared" si="93"/>
        <v>3</v>
      </c>
      <c r="C215" s="20">
        <f t="shared" si="94"/>
        <v>2021</v>
      </c>
      <c r="D215" s="5" t="s">
        <v>292</v>
      </c>
      <c r="E215" s="5" t="s">
        <v>22</v>
      </c>
      <c r="F215" s="6" t="s">
        <v>23</v>
      </c>
      <c r="G215" s="6" t="s">
        <v>99</v>
      </c>
      <c r="H215" s="5">
        <v>6</v>
      </c>
      <c r="I215" s="5" t="s">
        <v>50</v>
      </c>
      <c r="J215" s="5">
        <v>120</v>
      </c>
      <c r="K215" s="4">
        <f t="shared" si="91"/>
        <v>44383</v>
      </c>
      <c r="L215" s="20">
        <f t="shared" si="79"/>
        <v>7</v>
      </c>
      <c r="M215" s="20">
        <f t="shared" si="80"/>
        <v>2021</v>
      </c>
      <c r="N215" s="32">
        <v>8976</v>
      </c>
      <c r="P215" s="7">
        <f t="shared" si="87"/>
        <v>8976</v>
      </c>
      <c r="Q215" s="8">
        <f t="shared" si="67"/>
        <v>271056.69999999995</v>
      </c>
      <c r="R215" s="44" t="s">
        <v>91</v>
      </c>
    </row>
    <row r="216" spans="1:19" x14ac:dyDescent="0.35">
      <c r="A216" s="4">
        <v>44263</v>
      </c>
      <c r="B216" s="20">
        <f t="shared" si="93"/>
        <v>3</v>
      </c>
      <c r="C216" s="20">
        <f t="shared" si="94"/>
        <v>2021</v>
      </c>
      <c r="D216" s="5" t="s">
        <v>292</v>
      </c>
      <c r="E216" s="5" t="s">
        <v>22</v>
      </c>
      <c r="F216" s="6" t="s">
        <v>23</v>
      </c>
      <c r="G216" s="6" t="s">
        <v>293</v>
      </c>
      <c r="H216" s="5">
        <v>1</v>
      </c>
      <c r="I216" s="5" t="s">
        <v>50</v>
      </c>
      <c r="J216" s="5">
        <v>120</v>
      </c>
      <c r="K216" s="4">
        <f t="shared" si="91"/>
        <v>44383</v>
      </c>
      <c r="L216" s="20">
        <f t="shared" si="79"/>
        <v>7</v>
      </c>
      <c r="M216" s="20">
        <f t="shared" si="80"/>
        <v>2021</v>
      </c>
      <c r="N216" s="32">
        <v>1496</v>
      </c>
      <c r="P216" s="7">
        <f t="shared" si="87"/>
        <v>1496</v>
      </c>
      <c r="Q216" s="8">
        <f t="shared" si="67"/>
        <v>272552.69999999995</v>
      </c>
      <c r="R216" s="44" t="s">
        <v>91</v>
      </c>
    </row>
    <row r="217" spans="1:19" x14ac:dyDescent="0.35">
      <c r="A217" s="4">
        <v>44263</v>
      </c>
      <c r="B217" s="20">
        <f t="shared" si="93"/>
        <v>3</v>
      </c>
      <c r="C217" s="20">
        <f t="shared" si="94"/>
        <v>2021</v>
      </c>
      <c r="D217" s="5" t="s">
        <v>292</v>
      </c>
      <c r="E217" s="5" t="s">
        <v>22</v>
      </c>
      <c r="F217" s="6" t="s">
        <v>23</v>
      </c>
      <c r="G217" s="6" t="s">
        <v>100</v>
      </c>
      <c r="H217" s="5">
        <v>7</v>
      </c>
      <c r="I217" s="5" t="s">
        <v>50</v>
      </c>
      <c r="J217" s="5">
        <v>120</v>
      </c>
      <c r="K217" s="4">
        <f t="shared" si="91"/>
        <v>44383</v>
      </c>
      <c r="L217" s="20">
        <f t="shared" si="79"/>
        <v>7</v>
      </c>
      <c r="M217" s="20">
        <f t="shared" si="80"/>
        <v>2021</v>
      </c>
      <c r="N217" s="32">
        <v>2532.6</v>
      </c>
      <c r="P217" s="7">
        <f t="shared" si="87"/>
        <v>2532.6</v>
      </c>
      <c r="Q217" s="8">
        <f t="shared" si="67"/>
        <v>275085.29999999993</v>
      </c>
      <c r="R217" s="44" t="s">
        <v>91</v>
      </c>
    </row>
    <row r="218" spans="1:19" x14ac:dyDescent="0.35">
      <c r="A218" s="4">
        <v>44263</v>
      </c>
      <c r="B218" s="20">
        <f t="shared" si="93"/>
        <v>3</v>
      </c>
      <c r="C218" s="20">
        <f t="shared" si="94"/>
        <v>2021</v>
      </c>
      <c r="D218" s="5" t="s">
        <v>292</v>
      </c>
      <c r="E218" s="5" t="s">
        <v>22</v>
      </c>
      <c r="F218" s="6" t="s">
        <v>23</v>
      </c>
      <c r="G218" s="6" t="s">
        <v>101</v>
      </c>
      <c r="H218" s="5">
        <v>5</v>
      </c>
      <c r="I218" s="5" t="s">
        <v>50</v>
      </c>
      <c r="J218" s="5">
        <v>120</v>
      </c>
      <c r="K218" s="4">
        <f t="shared" si="91"/>
        <v>44383</v>
      </c>
      <c r="L218" s="20">
        <f t="shared" si="79"/>
        <v>7</v>
      </c>
      <c r="M218" s="20">
        <f t="shared" si="80"/>
        <v>2021</v>
      </c>
      <c r="N218" s="32">
        <v>1809</v>
      </c>
      <c r="P218" s="7">
        <f t="shared" si="87"/>
        <v>1809</v>
      </c>
      <c r="Q218" s="8">
        <f t="shared" si="67"/>
        <v>276894.29999999993</v>
      </c>
      <c r="R218" s="44" t="s">
        <v>91</v>
      </c>
    </row>
    <row r="219" spans="1:19" x14ac:dyDescent="0.35">
      <c r="A219" s="4">
        <v>44265</v>
      </c>
      <c r="B219" s="20">
        <f t="shared" si="93"/>
        <v>3</v>
      </c>
      <c r="C219" s="20">
        <f t="shared" si="94"/>
        <v>2021</v>
      </c>
      <c r="D219" s="5" t="s">
        <v>323</v>
      </c>
      <c r="E219" s="5" t="s">
        <v>295</v>
      </c>
      <c r="F219" s="6" t="s">
        <v>296</v>
      </c>
      <c r="G219" s="6" t="s">
        <v>99</v>
      </c>
      <c r="H219" s="5">
        <v>2</v>
      </c>
      <c r="I219" s="5" t="s">
        <v>5</v>
      </c>
      <c r="J219" s="5">
        <v>0</v>
      </c>
      <c r="K219" s="4">
        <f t="shared" si="91"/>
        <v>44265</v>
      </c>
      <c r="L219" s="20">
        <f t="shared" si="79"/>
        <v>3</v>
      </c>
      <c r="M219" s="20">
        <f t="shared" si="80"/>
        <v>2021</v>
      </c>
      <c r="N219" s="57">
        <v>3058</v>
      </c>
      <c r="O219" s="7">
        <f t="shared" ref="O219:O221" si="95">-N219</f>
        <v>-3058</v>
      </c>
      <c r="P219" s="7">
        <f t="shared" si="87"/>
        <v>0</v>
      </c>
      <c r="Q219" s="8">
        <f t="shared" si="67"/>
        <v>279952.29999999993</v>
      </c>
      <c r="R219" s="44" t="s">
        <v>5</v>
      </c>
      <c r="S219" s="1" t="s">
        <v>307</v>
      </c>
    </row>
    <row r="220" spans="1:19" x14ac:dyDescent="0.35">
      <c r="A220" s="4">
        <v>44265</v>
      </c>
      <c r="B220" s="20">
        <f t="shared" si="93"/>
        <v>3</v>
      </c>
      <c r="C220" s="20">
        <f t="shared" si="94"/>
        <v>2021</v>
      </c>
      <c r="D220" s="5" t="s">
        <v>323</v>
      </c>
      <c r="E220" s="5" t="s">
        <v>295</v>
      </c>
      <c r="F220" s="6" t="s">
        <v>296</v>
      </c>
      <c r="G220" s="6" t="s">
        <v>69</v>
      </c>
      <c r="H220" s="5">
        <v>2</v>
      </c>
      <c r="I220" s="5" t="s">
        <v>5</v>
      </c>
      <c r="J220" s="5">
        <v>0</v>
      </c>
      <c r="K220" s="4">
        <f t="shared" si="91"/>
        <v>44265</v>
      </c>
      <c r="L220" s="20">
        <f t="shared" si="79"/>
        <v>3</v>
      </c>
      <c r="M220" s="20">
        <f t="shared" si="80"/>
        <v>2021</v>
      </c>
      <c r="N220" s="57">
        <v>3058</v>
      </c>
      <c r="O220" s="7">
        <f t="shared" si="95"/>
        <v>-3058</v>
      </c>
      <c r="P220" s="7">
        <f t="shared" si="87"/>
        <v>0</v>
      </c>
      <c r="Q220" s="8">
        <f t="shared" si="67"/>
        <v>283010.29999999993</v>
      </c>
      <c r="R220" s="44" t="s">
        <v>5</v>
      </c>
      <c r="S220" s="1" t="s">
        <v>307</v>
      </c>
    </row>
    <row r="221" spans="1:19" x14ac:dyDescent="0.35">
      <c r="A221" s="4">
        <v>44265</v>
      </c>
      <c r="B221" s="20">
        <f t="shared" ref="B221:B252" si="96">MONTH(A221)</f>
        <v>3</v>
      </c>
      <c r="C221" s="20">
        <f t="shared" ref="C221:C252" si="97">YEAR(A221)</f>
        <v>2021</v>
      </c>
      <c r="D221" s="5" t="s">
        <v>323</v>
      </c>
      <c r="E221" s="5" t="s">
        <v>295</v>
      </c>
      <c r="F221" s="6" t="s">
        <v>296</v>
      </c>
      <c r="G221" s="6" t="s">
        <v>297</v>
      </c>
      <c r="H221" s="5">
        <v>3</v>
      </c>
      <c r="I221" s="5" t="s">
        <v>5</v>
      </c>
      <c r="J221" s="5">
        <v>0</v>
      </c>
      <c r="K221" s="4">
        <f t="shared" si="91"/>
        <v>44265</v>
      </c>
      <c r="L221" s="20">
        <f t="shared" si="79"/>
        <v>3</v>
      </c>
      <c r="M221" s="20">
        <f t="shared" si="80"/>
        <v>2021</v>
      </c>
      <c r="N221" s="57">
        <v>4691.25</v>
      </c>
      <c r="O221" s="7">
        <f t="shared" si="95"/>
        <v>-4691.25</v>
      </c>
      <c r="P221" s="7">
        <f t="shared" si="87"/>
        <v>0</v>
      </c>
      <c r="Q221" s="8">
        <f t="shared" si="67"/>
        <v>287701.54999999993</v>
      </c>
      <c r="R221" s="44" t="s">
        <v>5</v>
      </c>
      <c r="S221" s="1" t="s">
        <v>307</v>
      </c>
    </row>
    <row r="222" spans="1:19" x14ac:dyDescent="0.35">
      <c r="A222" s="4">
        <v>44266</v>
      </c>
      <c r="B222" s="20">
        <f t="shared" si="96"/>
        <v>3</v>
      </c>
      <c r="C222" s="20">
        <f t="shared" si="97"/>
        <v>2021</v>
      </c>
      <c r="D222" s="5" t="s">
        <v>324</v>
      </c>
      <c r="E222" s="5" t="s">
        <v>61</v>
      </c>
      <c r="F222" s="6" t="s">
        <v>60</v>
      </c>
      <c r="G222" s="6" t="s">
        <v>293</v>
      </c>
      <c r="H222" s="5">
        <v>2</v>
      </c>
      <c r="I222" s="5" t="s">
        <v>51</v>
      </c>
      <c r="J222" s="5">
        <v>60</v>
      </c>
      <c r="K222" s="4">
        <f t="shared" ref="K222:K245" si="98">A222+J222</f>
        <v>44326</v>
      </c>
      <c r="L222" s="20">
        <f t="shared" ref="L222:L225" si="99">MONTH(K222)</f>
        <v>5</v>
      </c>
      <c r="M222" s="20">
        <f t="shared" ref="M222:M225" si="100">YEAR(K222)</f>
        <v>2021</v>
      </c>
      <c r="N222" s="57">
        <v>3212</v>
      </c>
      <c r="P222" s="7">
        <f t="shared" si="87"/>
        <v>3212</v>
      </c>
      <c r="Q222" s="8">
        <f t="shared" si="67"/>
        <v>290913.54999999993</v>
      </c>
      <c r="R222" s="44" t="s">
        <v>91</v>
      </c>
    </row>
    <row r="223" spans="1:19" x14ac:dyDescent="0.35">
      <c r="A223" s="4">
        <v>44266</v>
      </c>
      <c r="B223" s="20">
        <f t="shared" si="96"/>
        <v>3</v>
      </c>
      <c r="C223" s="20">
        <f t="shared" si="97"/>
        <v>2021</v>
      </c>
      <c r="D223" s="5" t="s">
        <v>324</v>
      </c>
      <c r="E223" s="5" t="s">
        <v>61</v>
      </c>
      <c r="F223" s="6" t="s">
        <v>60</v>
      </c>
      <c r="G223" s="6" t="s">
        <v>293</v>
      </c>
      <c r="H223" s="5">
        <v>1</v>
      </c>
      <c r="I223" s="5" t="s">
        <v>51</v>
      </c>
      <c r="J223" s="5">
        <v>60</v>
      </c>
      <c r="K223" s="4">
        <f t="shared" si="98"/>
        <v>44326</v>
      </c>
      <c r="L223" s="20">
        <f t="shared" si="99"/>
        <v>5</v>
      </c>
      <c r="M223" s="20">
        <f t="shared" si="100"/>
        <v>2021</v>
      </c>
      <c r="N223" s="57">
        <v>1606</v>
      </c>
      <c r="P223" s="7">
        <f t="shared" si="87"/>
        <v>1606</v>
      </c>
      <c r="Q223" s="8">
        <f t="shared" si="67"/>
        <v>292519.54999999993</v>
      </c>
      <c r="R223" s="44" t="s">
        <v>91</v>
      </c>
    </row>
    <row r="224" spans="1:19" x14ac:dyDescent="0.35">
      <c r="A224" s="4">
        <v>44266</v>
      </c>
      <c r="B224" s="20">
        <f t="shared" si="96"/>
        <v>3</v>
      </c>
      <c r="C224" s="20">
        <f t="shared" si="97"/>
        <v>2021</v>
      </c>
      <c r="D224" s="5" t="s">
        <v>324</v>
      </c>
      <c r="E224" s="5" t="s">
        <v>61</v>
      </c>
      <c r="F224" s="6" t="s">
        <v>60</v>
      </c>
      <c r="G224" s="6" t="s">
        <v>100</v>
      </c>
      <c r="H224" s="5">
        <v>2</v>
      </c>
      <c r="I224" s="5" t="s">
        <v>51</v>
      </c>
      <c r="J224" s="5">
        <v>60</v>
      </c>
      <c r="K224" s="4">
        <f t="shared" si="98"/>
        <v>44326</v>
      </c>
      <c r="L224" s="20">
        <f t="shared" si="99"/>
        <v>5</v>
      </c>
      <c r="M224" s="20">
        <f t="shared" si="100"/>
        <v>2021</v>
      </c>
      <c r="N224" s="57">
        <v>820.8</v>
      </c>
      <c r="P224" s="7">
        <f t="shared" si="87"/>
        <v>820.8</v>
      </c>
      <c r="Q224" s="8">
        <f t="shared" si="67"/>
        <v>293340.34999999992</v>
      </c>
      <c r="R224" s="44" t="s">
        <v>91</v>
      </c>
    </row>
    <row r="225" spans="1:19" ht="15" customHeight="1" x14ac:dyDescent="0.35">
      <c r="A225" s="4">
        <v>44266</v>
      </c>
      <c r="B225" s="20">
        <f t="shared" si="96"/>
        <v>3</v>
      </c>
      <c r="C225" s="20">
        <f t="shared" si="97"/>
        <v>2021</v>
      </c>
      <c r="D225" s="5" t="s">
        <v>324</v>
      </c>
      <c r="E225" s="5" t="s">
        <v>61</v>
      </c>
      <c r="F225" s="6" t="s">
        <v>60</v>
      </c>
      <c r="G225" s="6" t="s">
        <v>101</v>
      </c>
      <c r="H225" s="5">
        <v>2</v>
      </c>
      <c r="I225" s="5" t="s">
        <v>51</v>
      </c>
      <c r="J225" s="5">
        <v>60</v>
      </c>
      <c r="K225" s="4">
        <f t="shared" si="98"/>
        <v>44326</v>
      </c>
      <c r="L225" s="20">
        <f t="shared" si="99"/>
        <v>5</v>
      </c>
      <c r="M225" s="20">
        <f t="shared" si="100"/>
        <v>2021</v>
      </c>
      <c r="N225" s="57">
        <v>820.8</v>
      </c>
      <c r="P225" s="7">
        <f t="shared" si="87"/>
        <v>820.8</v>
      </c>
      <c r="Q225" s="8">
        <f t="shared" si="67"/>
        <v>294161.14999999991</v>
      </c>
      <c r="R225" s="44" t="s">
        <v>91</v>
      </c>
    </row>
    <row r="226" spans="1:19" ht="15" customHeight="1" x14ac:dyDescent="0.35">
      <c r="A226" s="4">
        <v>44278</v>
      </c>
      <c r="B226" s="20">
        <f t="shared" si="96"/>
        <v>3</v>
      </c>
      <c r="C226" s="20">
        <f t="shared" si="97"/>
        <v>2021</v>
      </c>
      <c r="D226" s="5" t="s">
        <v>326</v>
      </c>
      <c r="E226" s="5" t="s">
        <v>22</v>
      </c>
      <c r="F226" s="6" t="s">
        <v>23</v>
      </c>
      <c r="G226" s="6" t="s">
        <v>99</v>
      </c>
      <c r="H226" s="5">
        <v>5</v>
      </c>
      <c r="I226" s="5" t="s">
        <v>50</v>
      </c>
      <c r="J226" s="5">
        <v>120</v>
      </c>
      <c r="K226" s="4">
        <f t="shared" si="98"/>
        <v>44398</v>
      </c>
      <c r="L226" s="20">
        <f t="shared" ref="L226:L251" si="101">MONTH(K226)</f>
        <v>7</v>
      </c>
      <c r="M226" s="20">
        <f t="shared" ref="M226:M251" si="102">YEAR(K226)</f>
        <v>2021</v>
      </c>
      <c r="N226" s="57">
        <v>8140</v>
      </c>
      <c r="P226" s="7">
        <f t="shared" si="87"/>
        <v>8140</v>
      </c>
      <c r="Q226" s="8">
        <f t="shared" si="67"/>
        <v>302301.14999999991</v>
      </c>
      <c r="R226" s="44" t="s">
        <v>91</v>
      </c>
    </row>
    <row r="227" spans="1:19" ht="15" customHeight="1" x14ac:dyDescent="0.35">
      <c r="A227" s="4">
        <v>44278</v>
      </c>
      <c r="B227" s="20">
        <f t="shared" si="96"/>
        <v>3</v>
      </c>
      <c r="C227" s="20">
        <f t="shared" si="97"/>
        <v>2021</v>
      </c>
      <c r="D227" s="5" t="s">
        <v>326</v>
      </c>
      <c r="E227" s="5" t="s">
        <v>22</v>
      </c>
      <c r="F227" s="6" t="s">
        <v>23</v>
      </c>
      <c r="G227" s="6" t="s">
        <v>100</v>
      </c>
      <c r="H227" s="5">
        <v>4</v>
      </c>
      <c r="I227" s="5" t="s">
        <v>50</v>
      </c>
      <c r="J227" s="5">
        <v>120</v>
      </c>
      <c r="K227" s="4">
        <f t="shared" si="98"/>
        <v>44398</v>
      </c>
      <c r="L227" s="20">
        <f t="shared" si="101"/>
        <v>7</v>
      </c>
      <c r="M227" s="20">
        <f t="shared" si="102"/>
        <v>2021</v>
      </c>
      <c r="N227" s="57">
        <v>1641.6</v>
      </c>
      <c r="P227" s="7">
        <f t="shared" si="87"/>
        <v>1641.6</v>
      </c>
      <c r="Q227" s="8">
        <f t="shared" si="67"/>
        <v>303942.74999999988</v>
      </c>
      <c r="R227" s="44" t="s">
        <v>91</v>
      </c>
    </row>
    <row r="228" spans="1:19" ht="15" customHeight="1" x14ac:dyDescent="0.35">
      <c r="A228" s="4">
        <v>44278</v>
      </c>
      <c r="B228" s="20">
        <f t="shared" si="96"/>
        <v>3</v>
      </c>
      <c r="C228" s="20">
        <f t="shared" si="97"/>
        <v>2021</v>
      </c>
      <c r="D228" s="5" t="s">
        <v>326</v>
      </c>
      <c r="E228" s="5" t="s">
        <v>22</v>
      </c>
      <c r="F228" s="6" t="s">
        <v>23</v>
      </c>
      <c r="G228" s="6" t="s">
        <v>101</v>
      </c>
      <c r="H228" s="5">
        <v>4</v>
      </c>
      <c r="I228" s="5" t="s">
        <v>50</v>
      </c>
      <c r="J228" s="5">
        <v>120</v>
      </c>
      <c r="K228" s="4">
        <f t="shared" si="98"/>
        <v>44398</v>
      </c>
      <c r="L228" s="20">
        <f t="shared" si="101"/>
        <v>7</v>
      </c>
      <c r="M228" s="20">
        <f t="shared" si="102"/>
        <v>2021</v>
      </c>
      <c r="N228" s="57">
        <v>1641.6</v>
      </c>
      <c r="P228" s="7">
        <f t="shared" si="87"/>
        <v>1641.6</v>
      </c>
      <c r="Q228" s="8">
        <f t="shared" si="67"/>
        <v>305584.34999999986</v>
      </c>
      <c r="R228" s="44" t="s">
        <v>91</v>
      </c>
    </row>
    <row r="229" spans="1:19" ht="15" customHeight="1" x14ac:dyDescent="0.35">
      <c r="A229" s="4">
        <v>44278</v>
      </c>
      <c r="B229" s="20">
        <f t="shared" si="96"/>
        <v>3</v>
      </c>
      <c r="C229" s="20">
        <f t="shared" si="97"/>
        <v>2021</v>
      </c>
      <c r="D229" s="5" t="s">
        <v>326</v>
      </c>
      <c r="E229" s="5" t="s">
        <v>22</v>
      </c>
      <c r="F229" s="6" t="s">
        <v>23</v>
      </c>
      <c r="G229" s="6" t="s">
        <v>46</v>
      </c>
      <c r="H229" s="5">
        <v>4</v>
      </c>
      <c r="I229" s="5" t="s">
        <v>50</v>
      </c>
      <c r="J229" s="5">
        <v>120</v>
      </c>
      <c r="K229" s="4">
        <f t="shared" si="98"/>
        <v>44398</v>
      </c>
      <c r="L229" s="20">
        <f t="shared" si="101"/>
        <v>7</v>
      </c>
      <c r="M229" s="20">
        <f t="shared" si="102"/>
        <v>2021</v>
      </c>
      <c r="N229" s="57">
        <v>380</v>
      </c>
      <c r="P229" s="7">
        <f t="shared" si="87"/>
        <v>380</v>
      </c>
      <c r="Q229" s="8">
        <f t="shared" si="67"/>
        <v>305964.34999999986</v>
      </c>
      <c r="R229" s="44" t="s">
        <v>91</v>
      </c>
    </row>
    <row r="230" spans="1:19" ht="15" customHeight="1" x14ac:dyDescent="0.35">
      <c r="A230" s="4">
        <v>44279</v>
      </c>
      <c r="B230" s="20">
        <f t="shared" si="96"/>
        <v>3</v>
      </c>
      <c r="C230" s="20">
        <f t="shared" si="97"/>
        <v>2021</v>
      </c>
      <c r="D230" s="5" t="s">
        <v>327</v>
      </c>
      <c r="E230" s="5" t="s">
        <v>61</v>
      </c>
      <c r="F230" s="6" t="s">
        <v>60</v>
      </c>
      <c r="G230" s="6" t="s">
        <v>183</v>
      </c>
      <c r="H230" s="5">
        <v>2</v>
      </c>
      <c r="I230" s="5" t="s">
        <v>51</v>
      </c>
      <c r="J230" s="5">
        <v>60</v>
      </c>
      <c r="K230" s="4">
        <f t="shared" si="98"/>
        <v>44339</v>
      </c>
      <c r="L230" s="20">
        <f t="shared" si="101"/>
        <v>5</v>
      </c>
      <c r="M230" s="20">
        <f t="shared" si="102"/>
        <v>2021</v>
      </c>
      <c r="N230" s="57">
        <v>90</v>
      </c>
      <c r="P230" s="7">
        <f t="shared" si="87"/>
        <v>90</v>
      </c>
      <c r="Q230" s="8">
        <f t="shared" si="67"/>
        <v>306054.34999999986</v>
      </c>
      <c r="R230" s="44" t="s">
        <v>91</v>
      </c>
    </row>
    <row r="231" spans="1:19" ht="15" customHeight="1" x14ac:dyDescent="0.35">
      <c r="A231" s="4">
        <v>44279</v>
      </c>
      <c r="B231" s="20">
        <f t="shared" si="96"/>
        <v>3</v>
      </c>
      <c r="C231" s="20">
        <f t="shared" si="97"/>
        <v>2021</v>
      </c>
      <c r="D231" s="5" t="s">
        <v>328</v>
      </c>
      <c r="E231" s="5" t="s">
        <v>63</v>
      </c>
      <c r="F231" s="6" t="s">
        <v>64</v>
      </c>
      <c r="G231" s="6" t="s">
        <v>304</v>
      </c>
      <c r="H231" s="5">
        <v>5</v>
      </c>
      <c r="I231" s="5" t="s">
        <v>50</v>
      </c>
      <c r="J231" s="5" t="s">
        <v>154</v>
      </c>
      <c r="K231" s="4">
        <f t="shared" si="98"/>
        <v>44399</v>
      </c>
      <c r="L231" s="20">
        <f t="shared" si="101"/>
        <v>7</v>
      </c>
      <c r="M231" s="20">
        <f t="shared" si="102"/>
        <v>2021</v>
      </c>
      <c r="N231" s="57">
        <v>8250</v>
      </c>
      <c r="O231" s="7">
        <f t="shared" ref="O231:O234" si="103">-N231</f>
        <v>-8250</v>
      </c>
      <c r="P231" s="7">
        <f t="shared" si="87"/>
        <v>0</v>
      </c>
      <c r="Q231" s="8">
        <f t="shared" si="67"/>
        <v>314304.34999999986</v>
      </c>
      <c r="R231" s="44" t="s">
        <v>91</v>
      </c>
      <c r="S231" s="11" t="s">
        <v>377</v>
      </c>
    </row>
    <row r="232" spans="1:19" ht="15" customHeight="1" x14ac:dyDescent="0.35">
      <c r="A232" s="4">
        <v>44279</v>
      </c>
      <c r="B232" s="20">
        <f t="shared" si="96"/>
        <v>3</v>
      </c>
      <c r="C232" s="20">
        <f t="shared" si="97"/>
        <v>2021</v>
      </c>
      <c r="D232" s="5" t="s">
        <v>328</v>
      </c>
      <c r="E232" s="5" t="s">
        <v>63</v>
      </c>
      <c r="F232" s="6" t="s">
        <v>64</v>
      </c>
      <c r="G232" s="6" t="s">
        <v>224</v>
      </c>
      <c r="H232" s="5">
        <v>5</v>
      </c>
      <c r="I232" s="5" t="s">
        <v>50</v>
      </c>
      <c r="J232" s="5" t="s">
        <v>154</v>
      </c>
      <c r="K232" s="4">
        <f t="shared" si="98"/>
        <v>44399</v>
      </c>
      <c r="L232" s="20">
        <f t="shared" si="101"/>
        <v>7</v>
      </c>
      <c r="M232" s="20">
        <f t="shared" si="102"/>
        <v>2021</v>
      </c>
      <c r="N232" s="57">
        <v>1170</v>
      </c>
      <c r="O232" s="7">
        <f t="shared" si="103"/>
        <v>-1170</v>
      </c>
      <c r="P232" s="7">
        <f t="shared" si="87"/>
        <v>0</v>
      </c>
      <c r="Q232" s="8">
        <f t="shared" si="67"/>
        <v>315474.34999999986</v>
      </c>
      <c r="R232" s="44" t="s">
        <v>91</v>
      </c>
      <c r="S232" s="11" t="s">
        <v>378</v>
      </c>
    </row>
    <row r="233" spans="1:19" ht="15" customHeight="1" x14ac:dyDescent="0.35">
      <c r="A233" s="4">
        <v>44279</v>
      </c>
      <c r="B233" s="20">
        <f t="shared" si="96"/>
        <v>3</v>
      </c>
      <c r="C233" s="20">
        <f t="shared" si="97"/>
        <v>2021</v>
      </c>
      <c r="D233" s="5" t="s">
        <v>328</v>
      </c>
      <c r="E233" s="5" t="s">
        <v>63</v>
      </c>
      <c r="F233" s="6" t="s">
        <v>64</v>
      </c>
      <c r="G233" s="6" t="s">
        <v>66</v>
      </c>
      <c r="H233" s="5">
        <v>5</v>
      </c>
      <c r="I233" s="5" t="s">
        <v>50</v>
      </c>
      <c r="J233" s="5" t="s">
        <v>154</v>
      </c>
      <c r="K233" s="4">
        <f t="shared" si="98"/>
        <v>44399</v>
      </c>
      <c r="L233" s="20">
        <f t="shared" si="101"/>
        <v>7</v>
      </c>
      <c r="M233" s="20">
        <f t="shared" si="102"/>
        <v>2021</v>
      </c>
      <c r="N233" s="57">
        <v>275</v>
      </c>
      <c r="O233" s="7">
        <f t="shared" si="103"/>
        <v>-275</v>
      </c>
      <c r="P233" s="7">
        <f t="shared" si="87"/>
        <v>0</v>
      </c>
      <c r="Q233" s="8">
        <f t="shared" si="67"/>
        <v>315749.34999999986</v>
      </c>
      <c r="R233" s="44" t="s">
        <v>91</v>
      </c>
      <c r="S233" s="11" t="s">
        <v>379</v>
      </c>
    </row>
    <row r="234" spans="1:19" ht="15" customHeight="1" x14ac:dyDescent="0.35">
      <c r="A234" s="4">
        <v>44279</v>
      </c>
      <c r="B234" s="20">
        <f t="shared" si="96"/>
        <v>3</v>
      </c>
      <c r="C234" s="20">
        <f t="shared" si="97"/>
        <v>2021</v>
      </c>
      <c r="D234" s="5" t="s">
        <v>328</v>
      </c>
      <c r="E234" s="5" t="s">
        <v>63</v>
      </c>
      <c r="F234" s="6" t="s">
        <v>64</v>
      </c>
      <c r="G234" s="6" t="s">
        <v>46</v>
      </c>
      <c r="H234" s="5">
        <v>4</v>
      </c>
      <c r="I234" s="5" t="s">
        <v>50</v>
      </c>
      <c r="J234" s="5" t="s">
        <v>154</v>
      </c>
      <c r="K234" s="4">
        <f t="shared" si="98"/>
        <v>44399</v>
      </c>
      <c r="L234" s="20">
        <f t="shared" si="101"/>
        <v>7</v>
      </c>
      <c r="M234" s="20">
        <f t="shared" si="102"/>
        <v>2021</v>
      </c>
      <c r="N234" s="57">
        <v>380</v>
      </c>
      <c r="O234" s="7">
        <f t="shared" si="103"/>
        <v>-380</v>
      </c>
      <c r="P234" s="7">
        <f t="shared" si="87"/>
        <v>0</v>
      </c>
      <c r="Q234" s="8">
        <f t="shared" si="67"/>
        <v>316129.34999999986</v>
      </c>
      <c r="R234" s="44" t="s">
        <v>91</v>
      </c>
      <c r="S234" s="11" t="s">
        <v>380</v>
      </c>
    </row>
    <row r="235" spans="1:19" ht="15" customHeight="1" x14ac:dyDescent="0.35">
      <c r="A235" s="4">
        <v>44280</v>
      </c>
      <c r="B235" s="20">
        <f t="shared" si="96"/>
        <v>3</v>
      </c>
      <c r="C235" s="20">
        <f t="shared" si="97"/>
        <v>2021</v>
      </c>
      <c r="D235" s="5" t="s">
        <v>329</v>
      </c>
      <c r="E235" s="5" t="s">
        <v>264</v>
      </c>
      <c r="F235" s="6" t="s">
        <v>269</v>
      </c>
      <c r="G235" s="6" t="s">
        <v>24</v>
      </c>
      <c r="H235" s="5">
        <v>1</v>
      </c>
      <c r="I235" s="5" t="s">
        <v>5</v>
      </c>
      <c r="J235" s="5">
        <v>0</v>
      </c>
      <c r="K235" s="4">
        <f t="shared" si="98"/>
        <v>44280</v>
      </c>
      <c r="L235" s="20">
        <f t="shared" si="101"/>
        <v>3</v>
      </c>
      <c r="M235" s="20">
        <f t="shared" si="102"/>
        <v>2021</v>
      </c>
      <c r="N235" s="57">
        <v>240</v>
      </c>
      <c r="O235" s="7">
        <f t="shared" ref="O235" si="104">-N235</f>
        <v>-240</v>
      </c>
      <c r="P235" s="7">
        <f t="shared" si="87"/>
        <v>0</v>
      </c>
      <c r="Q235" s="8">
        <f t="shared" si="67"/>
        <v>316369.34999999986</v>
      </c>
      <c r="R235" s="44" t="s">
        <v>5</v>
      </c>
      <c r="S235" s="1" t="s">
        <v>321</v>
      </c>
    </row>
    <row r="236" spans="1:19" ht="15" customHeight="1" x14ac:dyDescent="0.35">
      <c r="A236" s="4">
        <v>44285</v>
      </c>
      <c r="B236" s="20">
        <f t="shared" si="96"/>
        <v>3</v>
      </c>
      <c r="C236" s="20">
        <f t="shared" si="97"/>
        <v>2021</v>
      </c>
      <c r="D236" s="5" t="s">
        <v>330</v>
      </c>
      <c r="E236" s="5" t="s">
        <v>22</v>
      </c>
      <c r="F236" s="6" t="s">
        <v>23</v>
      </c>
      <c r="G236" s="6" t="s">
        <v>308</v>
      </c>
      <c r="H236" s="5">
        <v>2</v>
      </c>
      <c r="I236" s="5" t="s">
        <v>50</v>
      </c>
      <c r="J236" s="5">
        <v>120</v>
      </c>
      <c r="K236" s="4">
        <f t="shared" si="98"/>
        <v>44405</v>
      </c>
      <c r="L236" s="20">
        <f t="shared" si="101"/>
        <v>7</v>
      </c>
      <c r="M236" s="20">
        <f t="shared" si="102"/>
        <v>2021</v>
      </c>
      <c r="N236" s="57">
        <v>3510</v>
      </c>
      <c r="P236" s="7">
        <f t="shared" si="87"/>
        <v>3510</v>
      </c>
      <c r="Q236" s="8">
        <f t="shared" si="67"/>
        <v>319879.34999999986</v>
      </c>
      <c r="R236" s="44" t="s">
        <v>91</v>
      </c>
    </row>
    <row r="237" spans="1:19" x14ac:dyDescent="0.35">
      <c r="A237" s="4">
        <v>44287</v>
      </c>
      <c r="B237" s="20">
        <f t="shared" si="96"/>
        <v>4</v>
      </c>
      <c r="C237" s="20">
        <f t="shared" si="97"/>
        <v>2021</v>
      </c>
      <c r="D237" s="5" t="s">
        <v>331</v>
      </c>
      <c r="E237" s="5" t="s">
        <v>19</v>
      </c>
      <c r="F237" s="1" t="s">
        <v>20</v>
      </c>
      <c r="G237" s="2" t="s">
        <v>69</v>
      </c>
      <c r="H237" s="5">
        <v>3</v>
      </c>
      <c r="I237" s="5" t="s">
        <v>72</v>
      </c>
      <c r="J237" s="5">
        <v>45</v>
      </c>
      <c r="K237" s="4">
        <f t="shared" si="98"/>
        <v>44332</v>
      </c>
      <c r="L237" s="20">
        <f t="shared" si="101"/>
        <v>5</v>
      </c>
      <c r="M237" s="20">
        <f t="shared" si="102"/>
        <v>2021</v>
      </c>
      <c r="N237" s="57">
        <v>5412</v>
      </c>
      <c r="O237" s="7">
        <v>-5100</v>
      </c>
      <c r="P237" s="7">
        <f t="shared" si="87"/>
        <v>312</v>
      </c>
      <c r="Q237" s="8">
        <f t="shared" si="67"/>
        <v>325291.34999999986</v>
      </c>
      <c r="R237" s="5" t="s">
        <v>91</v>
      </c>
      <c r="S237" s="104" t="s">
        <v>357</v>
      </c>
    </row>
    <row r="238" spans="1:19" ht="15" customHeight="1" x14ac:dyDescent="0.35">
      <c r="A238" s="4">
        <v>44287</v>
      </c>
      <c r="B238" s="20">
        <f t="shared" si="96"/>
        <v>4</v>
      </c>
      <c r="C238" s="20">
        <f t="shared" si="97"/>
        <v>2021</v>
      </c>
      <c r="D238" s="5" t="s">
        <v>331</v>
      </c>
      <c r="E238" s="5" t="s">
        <v>19</v>
      </c>
      <c r="F238" s="1" t="s">
        <v>20</v>
      </c>
      <c r="G238" s="73" t="s">
        <v>101</v>
      </c>
      <c r="H238" s="5">
        <v>1</v>
      </c>
      <c r="I238" s="5" t="s">
        <v>72</v>
      </c>
      <c r="J238" s="5">
        <v>45</v>
      </c>
      <c r="K238" s="4">
        <f t="shared" si="98"/>
        <v>44332</v>
      </c>
      <c r="L238" s="20">
        <f t="shared" si="101"/>
        <v>5</v>
      </c>
      <c r="M238" s="20">
        <f t="shared" si="102"/>
        <v>2021</v>
      </c>
      <c r="N238" s="57">
        <v>459</v>
      </c>
      <c r="P238" s="7">
        <f t="shared" si="87"/>
        <v>459</v>
      </c>
      <c r="Q238" s="8">
        <f t="shared" si="67"/>
        <v>325750.34999999986</v>
      </c>
      <c r="R238" s="5" t="s">
        <v>91</v>
      </c>
      <c r="S238" s="103" t="s">
        <v>358</v>
      </c>
    </row>
    <row r="239" spans="1:19" ht="15" customHeight="1" x14ac:dyDescent="0.35">
      <c r="A239" s="4">
        <v>44287</v>
      </c>
      <c r="B239" s="20">
        <f t="shared" si="96"/>
        <v>4</v>
      </c>
      <c r="C239" s="20">
        <f t="shared" si="97"/>
        <v>2021</v>
      </c>
      <c r="D239" s="5" t="s">
        <v>331</v>
      </c>
      <c r="E239" s="5" t="s">
        <v>19</v>
      </c>
      <c r="F239" s="1" t="s">
        <v>20</v>
      </c>
      <c r="G239" s="74" t="s">
        <v>56</v>
      </c>
      <c r="H239" s="5">
        <v>5</v>
      </c>
      <c r="I239" s="5" t="s">
        <v>72</v>
      </c>
      <c r="J239" s="5">
        <v>45</v>
      </c>
      <c r="K239" s="4">
        <f t="shared" si="98"/>
        <v>44332</v>
      </c>
      <c r="L239" s="20">
        <f t="shared" si="101"/>
        <v>5</v>
      </c>
      <c r="M239" s="20">
        <f t="shared" si="102"/>
        <v>2021</v>
      </c>
      <c r="N239" s="57">
        <v>250</v>
      </c>
      <c r="P239" s="7">
        <f t="shared" si="87"/>
        <v>250</v>
      </c>
      <c r="Q239" s="8">
        <f t="shared" si="67"/>
        <v>326000.34999999986</v>
      </c>
      <c r="R239" s="5" t="s">
        <v>91</v>
      </c>
      <c r="S239" s="103" t="s">
        <v>358</v>
      </c>
    </row>
    <row r="240" spans="1:19" ht="15" customHeight="1" x14ac:dyDescent="0.35">
      <c r="A240" s="4">
        <v>44287</v>
      </c>
      <c r="B240" s="20">
        <f t="shared" si="96"/>
        <v>4</v>
      </c>
      <c r="C240" s="20">
        <f t="shared" si="97"/>
        <v>2021</v>
      </c>
      <c r="D240" s="5" t="s">
        <v>331</v>
      </c>
      <c r="E240" s="5" t="s">
        <v>19</v>
      </c>
      <c r="F240" s="1" t="s">
        <v>20</v>
      </c>
      <c r="G240" s="73" t="s">
        <v>46</v>
      </c>
      <c r="H240" s="5">
        <v>5</v>
      </c>
      <c r="I240" s="5" t="s">
        <v>72</v>
      </c>
      <c r="J240" s="5">
        <v>45</v>
      </c>
      <c r="K240" s="4">
        <f t="shared" si="98"/>
        <v>44332</v>
      </c>
      <c r="L240" s="20">
        <f t="shared" si="101"/>
        <v>5</v>
      </c>
      <c r="M240" s="20">
        <f t="shared" si="102"/>
        <v>2021</v>
      </c>
      <c r="N240" s="57">
        <v>500</v>
      </c>
      <c r="P240" s="7">
        <f t="shared" si="87"/>
        <v>500</v>
      </c>
      <c r="Q240" s="8">
        <f t="shared" si="67"/>
        <v>326500.34999999986</v>
      </c>
      <c r="R240" s="5" t="s">
        <v>91</v>
      </c>
      <c r="S240" s="103" t="s">
        <v>358</v>
      </c>
    </row>
    <row r="241" spans="1:19" ht="15" customHeight="1" x14ac:dyDescent="0.35">
      <c r="A241" s="4">
        <v>44287</v>
      </c>
      <c r="B241" s="20">
        <f t="shared" si="96"/>
        <v>4</v>
      </c>
      <c r="C241" s="20">
        <f t="shared" si="97"/>
        <v>2021</v>
      </c>
      <c r="D241" s="5" t="s">
        <v>332</v>
      </c>
      <c r="E241" s="5" t="s">
        <v>19</v>
      </c>
      <c r="F241" s="1" t="s">
        <v>20</v>
      </c>
      <c r="G241" s="1" t="s">
        <v>183</v>
      </c>
      <c r="H241" s="5">
        <v>2</v>
      </c>
      <c r="I241" s="5" t="s">
        <v>72</v>
      </c>
      <c r="J241" s="5">
        <v>45</v>
      </c>
      <c r="K241" s="4">
        <f t="shared" si="98"/>
        <v>44332</v>
      </c>
      <c r="L241" s="20">
        <f t="shared" si="101"/>
        <v>5</v>
      </c>
      <c r="M241" s="20">
        <f t="shared" si="102"/>
        <v>2021</v>
      </c>
      <c r="N241" s="57">
        <v>90</v>
      </c>
      <c r="O241" s="7">
        <f t="shared" ref="O241" si="105">-N241</f>
        <v>-90</v>
      </c>
      <c r="P241" s="7">
        <f t="shared" si="87"/>
        <v>0</v>
      </c>
      <c r="Q241" s="8">
        <f t="shared" si="67"/>
        <v>326590.34999999986</v>
      </c>
      <c r="R241" s="5" t="s">
        <v>91</v>
      </c>
      <c r="S241" s="1" t="s">
        <v>321</v>
      </c>
    </row>
    <row r="242" spans="1:19" ht="15" customHeight="1" x14ac:dyDescent="0.35">
      <c r="A242" s="4">
        <v>44294</v>
      </c>
      <c r="B242" s="20">
        <f t="shared" si="96"/>
        <v>4</v>
      </c>
      <c r="C242" s="20">
        <f t="shared" si="97"/>
        <v>2021</v>
      </c>
      <c r="D242" s="5" t="s">
        <v>333</v>
      </c>
      <c r="E242" s="5" t="s">
        <v>286</v>
      </c>
      <c r="F242" s="1" t="s">
        <v>287</v>
      </c>
      <c r="G242" s="1" t="s">
        <v>99</v>
      </c>
      <c r="H242" s="5">
        <v>1</v>
      </c>
      <c r="I242" s="5" t="s">
        <v>5</v>
      </c>
      <c r="J242" s="5">
        <v>0</v>
      </c>
      <c r="K242" s="4">
        <f t="shared" si="98"/>
        <v>44294</v>
      </c>
      <c r="L242" s="20">
        <f t="shared" si="101"/>
        <v>4</v>
      </c>
      <c r="M242" s="20">
        <f t="shared" si="102"/>
        <v>2021</v>
      </c>
      <c r="N242" s="57">
        <v>1870</v>
      </c>
      <c r="O242" s="7">
        <f t="shared" ref="O242:O250" si="106">-N242</f>
        <v>-1870</v>
      </c>
      <c r="P242" s="7">
        <f t="shared" si="87"/>
        <v>0</v>
      </c>
      <c r="Q242" s="8">
        <f t="shared" si="67"/>
        <v>328460.34999999986</v>
      </c>
      <c r="R242" s="5" t="s">
        <v>5</v>
      </c>
      <c r="S242" s="1" t="s">
        <v>318</v>
      </c>
    </row>
    <row r="243" spans="1:19" ht="15" customHeight="1" x14ac:dyDescent="0.35">
      <c r="A243" s="4">
        <v>44294</v>
      </c>
      <c r="B243" s="20">
        <f t="shared" si="96"/>
        <v>4</v>
      </c>
      <c r="C243" s="20">
        <f t="shared" si="97"/>
        <v>2021</v>
      </c>
      <c r="D243" s="5" t="s">
        <v>333</v>
      </c>
      <c r="E243" s="5" t="s">
        <v>286</v>
      </c>
      <c r="F243" s="1" t="s">
        <v>287</v>
      </c>
      <c r="G243" s="1" t="s">
        <v>185</v>
      </c>
      <c r="H243" s="5">
        <v>1</v>
      </c>
      <c r="I243" s="5" t="s">
        <v>5</v>
      </c>
      <c r="J243" s="5">
        <v>0</v>
      </c>
      <c r="K243" s="4">
        <f t="shared" si="98"/>
        <v>44294</v>
      </c>
      <c r="L243" s="20">
        <f t="shared" si="101"/>
        <v>4</v>
      </c>
      <c r="M243" s="20">
        <f t="shared" si="102"/>
        <v>2021</v>
      </c>
      <c r="N243" s="57">
        <v>255</v>
      </c>
      <c r="O243" s="7">
        <f t="shared" si="106"/>
        <v>-255</v>
      </c>
      <c r="P243" s="7">
        <f t="shared" si="87"/>
        <v>0</v>
      </c>
      <c r="Q243" s="8">
        <f t="shared" si="67"/>
        <v>328715.34999999986</v>
      </c>
      <c r="R243" s="5" t="s">
        <v>5</v>
      </c>
      <c r="S243" s="1" t="s">
        <v>318</v>
      </c>
    </row>
    <row r="244" spans="1:19" ht="15" customHeight="1" x14ac:dyDescent="0.35">
      <c r="A244" s="4">
        <v>44294</v>
      </c>
      <c r="B244" s="20">
        <f t="shared" si="96"/>
        <v>4</v>
      </c>
      <c r="C244" s="20">
        <f t="shared" si="97"/>
        <v>2021</v>
      </c>
      <c r="D244" s="5" t="s">
        <v>333</v>
      </c>
      <c r="E244" s="5" t="s">
        <v>286</v>
      </c>
      <c r="F244" s="1" t="s">
        <v>287</v>
      </c>
      <c r="G244" s="1" t="s">
        <v>46</v>
      </c>
      <c r="H244" s="5">
        <v>1</v>
      </c>
      <c r="I244" s="5" t="s">
        <v>5</v>
      </c>
      <c r="J244" s="5">
        <v>0</v>
      </c>
      <c r="K244" s="4">
        <f t="shared" si="98"/>
        <v>44294</v>
      </c>
      <c r="L244" s="20">
        <f t="shared" si="101"/>
        <v>4</v>
      </c>
      <c r="M244" s="20">
        <f t="shared" si="102"/>
        <v>2021</v>
      </c>
      <c r="N244" s="57">
        <v>100</v>
      </c>
      <c r="O244" s="7">
        <f t="shared" si="106"/>
        <v>-100</v>
      </c>
      <c r="P244" s="7">
        <f t="shared" si="87"/>
        <v>0</v>
      </c>
      <c r="Q244" s="8">
        <f t="shared" si="67"/>
        <v>328815.34999999986</v>
      </c>
      <c r="R244" s="5" t="s">
        <v>5</v>
      </c>
      <c r="S244" s="1" t="s">
        <v>318</v>
      </c>
    </row>
    <row r="245" spans="1:19" ht="15" customHeight="1" x14ac:dyDescent="0.35">
      <c r="A245" s="4">
        <v>44294</v>
      </c>
      <c r="B245" s="20">
        <f t="shared" si="96"/>
        <v>4</v>
      </c>
      <c r="C245" s="20">
        <f t="shared" si="97"/>
        <v>2021</v>
      </c>
      <c r="D245" s="5" t="s">
        <v>334</v>
      </c>
      <c r="E245" s="5" t="s">
        <v>63</v>
      </c>
      <c r="F245" s="1" t="s">
        <v>64</v>
      </c>
      <c r="G245" s="75" t="s">
        <v>310</v>
      </c>
      <c r="H245" s="5">
        <v>5</v>
      </c>
      <c r="I245" s="5" t="s">
        <v>50</v>
      </c>
      <c r="J245" s="5">
        <v>120</v>
      </c>
      <c r="K245" s="4">
        <f t="shared" si="98"/>
        <v>44414</v>
      </c>
      <c r="L245" s="20">
        <f t="shared" si="101"/>
        <v>8</v>
      </c>
      <c r="M245" s="20">
        <f t="shared" si="102"/>
        <v>2021</v>
      </c>
      <c r="N245" s="57">
        <v>8690</v>
      </c>
      <c r="O245" s="7">
        <f t="shared" si="106"/>
        <v>-8690</v>
      </c>
      <c r="P245" s="7">
        <f t="shared" si="87"/>
        <v>0</v>
      </c>
      <c r="Q245" s="8">
        <f t="shared" si="67"/>
        <v>337505.34999999986</v>
      </c>
      <c r="R245" s="5" t="s">
        <v>91</v>
      </c>
      <c r="S245" s="1" t="s">
        <v>381</v>
      </c>
    </row>
    <row r="246" spans="1:19" ht="15" customHeight="1" x14ac:dyDescent="0.35">
      <c r="A246" s="4">
        <v>44294</v>
      </c>
      <c r="B246" s="20">
        <f t="shared" si="96"/>
        <v>4</v>
      </c>
      <c r="C246" s="20">
        <f t="shared" si="97"/>
        <v>2021</v>
      </c>
      <c r="D246" s="5" t="s">
        <v>334</v>
      </c>
      <c r="E246" s="5" t="s">
        <v>63</v>
      </c>
      <c r="F246" s="1" t="s">
        <v>64</v>
      </c>
      <c r="G246" s="76" t="s">
        <v>65</v>
      </c>
      <c r="H246" s="5">
        <v>6</v>
      </c>
      <c r="I246" s="5" t="s">
        <v>50</v>
      </c>
      <c r="J246" s="5">
        <v>120</v>
      </c>
      <c r="K246" s="4">
        <f t="shared" ref="K246:K252" si="107">A246+J246</f>
        <v>44414</v>
      </c>
      <c r="L246" s="20">
        <f t="shared" si="101"/>
        <v>8</v>
      </c>
      <c r="M246" s="20">
        <f t="shared" si="102"/>
        <v>2021</v>
      </c>
      <c r="N246" s="57">
        <v>1731.6000000000001</v>
      </c>
      <c r="O246" s="7">
        <f t="shared" si="106"/>
        <v>-1731.6000000000001</v>
      </c>
      <c r="P246" s="7">
        <f t="shared" si="87"/>
        <v>0</v>
      </c>
      <c r="Q246" s="8">
        <f t="shared" si="67"/>
        <v>339236.94999999984</v>
      </c>
      <c r="R246" s="5" t="s">
        <v>91</v>
      </c>
      <c r="S246" s="11" t="s">
        <v>381</v>
      </c>
    </row>
    <row r="247" spans="1:19" ht="15" customHeight="1" x14ac:dyDescent="0.35">
      <c r="A247" s="4">
        <v>44294</v>
      </c>
      <c r="B247" s="20">
        <f t="shared" si="96"/>
        <v>4</v>
      </c>
      <c r="C247" s="20">
        <f t="shared" si="97"/>
        <v>2021</v>
      </c>
      <c r="D247" s="5" t="s">
        <v>334</v>
      </c>
      <c r="E247" s="5" t="s">
        <v>63</v>
      </c>
      <c r="F247" s="1" t="s">
        <v>64</v>
      </c>
      <c r="G247" s="77" t="s">
        <v>66</v>
      </c>
      <c r="H247" s="5">
        <v>10</v>
      </c>
      <c r="I247" s="5" t="s">
        <v>50</v>
      </c>
      <c r="J247" s="5">
        <v>120</v>
      </c>
      <c r="K247" s="4">
        <f t="shared" si="107"/>
        <v>44414</v>
      </c>
      <c r="L247" s="20">
        <f t="shared" si="101"/>
        <v>8</v>
      </c>
      <c r="M247" s="20">
        <f t="shared" si="102"/>
        <v>2021</v>
      </c>
      <c r="N247" s="57">
        <v>550</v>
      </c>
      <c r="O247" s="7">
        <f t="shared" si="106"/>
        <v>-550</v>
      </c>
      <c r="P247" s="7">
        <f t="shared" si="87"/>
        <v>0</v>
      </c>
      <c r="Q247" s="8">
        <f t="shared" si="67"/>
        <v>339786.94999999984</v>
      </c>
      <c r="R247" s="5" t="s">
        <v>91</v>
      </c>
      <c r="S247" s="11" t="s">
        <v>381</v>
      </c>
    </row>
    <row r="248" spans="1:19" ht="15" customHeight="1" x14ac:dyDescent="0.35">
      <c r="A248" s="4">
        <v>44294</v>
      </c>
      <c r="B248" s="20">
        <f t="shared" si="96"/>
        <v>4</v>
      </c>
      <c r="C248" s="20">
        <f t="shared" si="97"/>
        <v>2021</v>
      </c>
      <c r="D248" s="5" t="s">
        <v>334</v>
      </c>
      <c r="E248" s="5" t="s">
        <v>63</v>
      </c>
      <c r="F248" s="1" t="s">
        <v>64</v>
      </c>
      <c r="G248" s="78" t="s">
        <v>46</v>
      </c>
      <c r="H248" s="5">
        <v>2</v>
      </c>
      <c r="I248" s="5" t="s">
        <v>50</v>
      </c>
      <c r="J248" s="5">
        <v>120</v>
      </c>
      <c r="K248" s="4">
        <f t="shared" si="107"/>
        <v>44414</v>
      </c>
      <c r="L248" s="20">
        <f t="shared" si="101"/>
        <v>8</v>
      </c>
      <c r="M248" s="20">
        <f t="shared" si="102"/>
        <v>2021</v>
      </c>
      <c r="N248" s="57">
        <v>190</v>
      </c>
      <c r="O248" s="7">
        <f t="shared" si="106"/>
        <v>-190</v>
      </c>
      <c r="P248" s="7">
        <f t="shared" si="87"/>
        <v>0</v>
      </c>
      <c r="Q248" s="8">
        <f t="shared" si="67"/>
        <v>339976.94999999984</v>
      </c>
      <c r="R248" s="5" t="s">
        <v>91</v>
      </c>
      <c r="S248" s="11" t="s">
        <v>381</v>
      </c>
    </row>
    <row r="249" spans="1:19" ht="15" customHeight="1" x14ac:dyDescent="0.35">
      <c r="A249" s="4">
        <v>44294</v>
      </c>
      <c r="B249" s="20">
        <f t="shared" si="96"/>
        <v>4</v>
      </c>
      <c r="C249" s="20">
        <f t="shared" si="97"/>
        <v>2021</v>
      </c>
      <c r="D249" s="5" t="s">
        <v>334</v>
      </c>
      <c r="E249" s="5" t="s">
        <v>63</v>
      </c>
      <c r="F249" s="1" t="s">
        <v>64</v>
      </c>
      <c r="G249" s="74" t="s">
        <v>311</v>
      </c>
      <c r="H249" s="5">
        <v>2</v>
      </c>
      <c r="I249" s="5" t="s">
        <v>50</v>
      </c>
      <c r="J249" s="5">
        <v>120</v>
      </c>
      <c r="K249" s="4">
        <f t="shared" si="107"/>
        <v>44414</v>
      </c>
      <c r="L249" s="20">
        <f t="shared" si="101"/>
        <v>8</v>
      </c>
      <c r="M249" s="20">
        <f t="shared" si="102"/>
        <v>2021</v>
      </c>
      <c r="N249" s="57">
        <v>720</v>
      </c>
      <c r="O249" s="7">
        <f t="shared" si="106"/>
        <v>-720</v>
      </c>
      <c r="P249" s="7">
        <f t="shared" si="87"/>
        <v>0</v>
      </c>
      <c r="Q249" s="8">
        <f t="shared" si="67"/>
        <v>340696.94999999984</v>
      </c>
      <c r="R249" s="5" t="s">
        <v>91</v>
      </c>
      <c r="S249" s="11" t="s">
        <v>381</v>
      </c>
    </row>
    <row r="250" spans="1:19" ht="15" customHeight="1" x14ac:dyDescent="0.35">
      <c r="A250" s="4">
        <v>44294</v>
      </c>
      <c r="B250" s="20">
        <f t="shared" si="96"/>
        <v>4</v>
      </c>
      <c r="C250" s="20">
        <f t="shared" si="97"/>
        <v>2021</v>
      </c>
      <c r="D250" s="5" t="s">
        <v>334</v>
      </c>
      <c r="E250" s="5" t="s">
        <v>63</v>
      </c>
      <c r="F250" s="1" t="s">
        <v>64</v>
      </c>
      <c r="G250" s="1" t="s">
        <v>312</v>
      </c>
      <c r="H250" s="5">
        <v>4</v>
      </c>
      <c r="I250" s="5" t="s">
        <v>50</v>
      </c>
      <c r="J250" s="5">
        <v>120</v>
      </c>
      <c r="K250" s="4">
        <f t="shared" si="107"/>
        <v>44414</v>
      </c>
      <c r="L250" s="20">
        <f t="shared" si="101"/>
        <v>8</v>
      </c>
      <c r="M250" s="20">
        <f t="shared" si="102"/>
        <v>2021</v>
      </c>
      <c r="N250" s="32">
        <v>220</v>
      </c>
      <c r="O250" s="7">
        <f t="shared" si="106"/>
        <v>-220</v>
      </c>
      <c r="P250" s="7">
        <f t="shared" si="87"/>
        <v>0</v>
      </c>
      <c r="Q250" s="8">
        <f t="shared" si="67"/>
        <v>340916.94999999984</v>
      </c>
      <c r="R250" s="5" t="s">
        <v>91</v>
      </c>
      <c r="S250" s="11" t="s">
        <v>381</v>
      </c>
    </row>
    <row r="251" spans="1:19" ht="15" customHeight="1" x14ac:dyDescent="0.35">
      <c r="A251" s="4">
        <v>44295</v>
      </c>
      <c r="B251" s="20">
        <f t="shared" si="96"/>
        <v>4</v>
      </c>
      <c r="C251" s="20">
        <f t="shared" si="97"/>
        <v>2021</v>
      </c>
      <c r="D251" s="5" t="s">
        <v>335</v>
      </c>
      <c r="E251" s="5" t="s">
        <v>6</v>
      </c>
      <c r="F251" s="1" t="s">
        <v>7</v>
      </c>
      <c r="G251" s="2" t="s">
        <v>313</v>
      </c>
      <c r="H251" s="5">
        <v>2</v>
      </c>
      <c r="I251" s="5" t="s">
        <v>5</v>
      </c>
      <c r="J251" s="5">
        <v>0</v>
      </c>
      <c r="K251" s="4">
        <f t="shared" si="107"/>
        <v>44295</v>
      </c>
      <c r="L251" s="20">
        <f t="shared" si="101"/>
        <v>4</v>
      </c>
      <c r="M251" s="20">
        <f t="shared" si="102"/>
        <v>2021</v>
      </c>
      <c r="N251" s="32">
        <v>520</v>
      </c>
      <c r="O251" s="7">
        <f t="shared" ref="O251" si="108">-N251</f>
        <v>-520</v>
      </c>
      <c r="P251" s="7">
        <f t="shared" si="87"/>
        <v>0</v>
      </c>
      <c r="Q251" s="8">
        <f t="shared" si="67"/>
        <v>341436.94999999984</v>
      </c>
      <c r="R251" s="5" t="s">
        <v>5</v>
      </c>
      <c r="S251" s="1" t="s">
        <v>322</v>
      </c>
    </row>
    <row r="252" spans="1:19" ht="15" customHeight="1" x14ac:dyDescent="0.35">
      <c r="A252" s="4">
        <v>44313</v>
      </c>
      <c r="B252" s="20">
        <f t="shared" si="96"/>
        <v>4</v>
      </c>
      <c r="C252" s="20">
        <f t="shared" si="97"/>
        <v>2021</v>
      </c>
      <c r="D252" s="5" t="s">
        <v>336</v>
      </c>
      <c r="E252" s="5" t="s">
        <v>61</v>
      </c>
      <c r="F252" s="6" t="s">
        <v>60</v>
      </c>
      <c r="G252" s="15" t="s">
        <v>99</v>
      </c>
      <c r="H252" s="17">
        <v>2</v>
      </c>
      <c r="I252" s="5" t="s">
        <v>51</v>
      </c>
      <c r="J252" s="5">
        <v>60</v>
      </c>
      <c r="K252" s="4">
        <f t="shared" si="107"/>
        <v>44373</v>
      </c>
      <c r="L252" s="20">
        <f t="shared" ref="L252:L260" si="109">MONTH(K252)</f>
        <v>6</v>
      </c>
      <c r="M252" s="20">
        <f t="shared" ref="M252:M260" si="110">YEAR(K252)</f>
        <v>2021</v>
      </c>
      <c r="N252" s="57">
        <v>3476</v>
      </c>
      <c r="P252" s="7">
        <f t="shared" si="87"/>
        <v>3476</v>
      </c>
      <c r="Q252" s="8">
        <f t="shared" si="67"/>
        <v>344912.94999999984</v>
      </c>
      <c r="R252" s="5" t="s">
        <v>91</v>
      </c>
    </row>
    <row r="253" spans="1:19" ht="15" customHeight="1" x14ac:dyDescent="0.35">
      <c r="A253" s="4">
        <v>44313</v>
      </c>
      <c r="B253" s="20">
        <f t="shared" ref="B253:B254" si="111">MONTH(A253)</f>
        <v>4</v>
      </c>
      <c r="C253" s="20">
        <f t="shared" ref="C253:C254" si="112">YEAR(A253)</f>
        <v>2021</v>
      </c>
      <c r="D253" s="5" t="s">
        <v>336</v>
      </c>
      <c r="E253" s="5" t="s">
        <v>63</v>
      </c>
      <c r="F253" s="6" t="s">
        <v>60</v>
      </c>
      <c r="G253" s="2" t="s">
        <v>293</v>
      </c>
      <c r="H253" s="17">
        <v>1</v>
      </c>
      <c r="I253" s="5" t="s">
        <v>51</v>
      </c>
      <c r="J253" s="5">
        <v>60</v>
      </c>
      <c r="K253" s="4">
        <v>44373</v>
      </c>
      <c r="L253" s="20">
        <f t="shared" si="109"/>
        <v>6</v>
      </c>
      <c r="M253" s="20">
        <f t="shared" si="110"/>
        <v>2021</v>
      </c>
      <c r="N253" s="57">
        <v>1738</v>
      </c>
      <c r="P253" s="7">
        <f t="shared" si="87"/>
        <v>1738</v>
      </c>
      <c r="Q253" s="8">
        <f t="shared" si="67"/>
        <v>346650.94999999984</v>
      </c>
      <c r="R253" s="5" t="s">
        <v>91</v>
      </c>
    </row>
    <row r="254" spans="1:19" ht="15" customHeight="1" x14ac:dyDescent="0.35">
      <c r="A254" s="4">
        <v>44313</v>
      </c>
      <c r="B254" s="20">
        <f t="shared" si="111"/>
        <v>4</v>
      </c>
      <c r="C254" s="20">
        <f t="shared" si="112"/>
        <v>2021</v>
      </c>
      <c r="D254" s="5" t="s">
        <v>336</v>
      </c>
      <c r="E254" s="5" t="s">
        <v>179</v>
      </c>
      <c r="F254" s="6" t="s">
        <v>60</v>
      </c>
      <c r="G254" s="2" t="s">
        <v>100</v>
      </c>
      <c r="H254" s="5">
        <v>5</v>
      </c>
      <c r="I254" s="5" t="s">
        <v>51</v>
      </c>
      <c r="J254" s="5">
        <v>60</v>
      </c>
      <c r="K254" s="4">
        <v>44373</v>
      </c>
      <c r="L254" s="20">
        <f t="shared" si="109"/>
        <v>6</v>
      </c>
      <c r="M254" s="20">
        <f t="shared" si="110"/>
        <v>2021</v>
      </c>
      <c r="N254" s="57">
        <v>2268</v>
      </c>
      <c r="P254" s="7">
        <f t="shared" si="87"/>
        <v>2268</v>
      </c>
      <c r="Q254" s="8">
        <f t="shared" si="67"/>
        <v>348918.94999999984</v>
      </c>
      <c r="R254" s="5" t="s">
        <v>91</v>
      </c>
    </row>
    <row r="255" spans="1:19" ht="15" customHeight="1" x14ac:dyDescent="0.35">
      <c r="A255" s="4">
        <v>44315</v>
      </c>
      <c r="B255" s="20">
        <f t="shared" ref="B255" si="113">MONTH(A255)</f>
        <v>4</v>
      </c>
      <c r="C255" s="20">
        <f t="shared" ref="C255" si="114">YEAR(A255)</f>
        <v>2021</v>
      </c>
      <c r="D255" s="5" t="s">
        <v>339</v>
      </c>
      <c r="E255" s="5" t="s">
        <v>63</v>
      </c>
      <c r="F255" s="1" t="s">
        <v>64</v>
      </c>
      <c r="G255" s="98" t="s">
        <v>310</v>
      </c>
      <c r="H255" s="5">
        <v>5</v>
      </c>
      <c r="I255" s="5" t="s">
        <v>50</v>
      </c>
      <c r="J255" s="5">
        <v>120</v>
      </c>
      <c r="K255" s="4">
        <f t="shared" ref="K255:K260" si="115">A255+J255</f>
        <v>44435</v>
      </c>
      <c r="L255" s="20">
        <f t="shared" si="109"/>
        <v>8</v>
      </c>
      <c r="M255" s="20">
        <f t="shared" si="110"/>
        <v>2021</v>
      </c>
      <c r="N255" s="57">
        <v>8690</v>
      </c>
      <c r="O255" s="7">
        <f t="shared" ref="O255:O260" si="116">-N255</f>
        <v>-8690</v>
      </c>
      <c r="P255" s="7">
        <f t="shared" si="87"/>
        <v>0</v>
      </c>
      <c r="Q255" s="8">
        <f t="shared" si="67"/>
        <v>357608.94999999984</v>
      </c>
      <c r="R255" s="5" t="s">
        <v>91</v>
      </c>
      <c r="S255" s="11" t="s">
        <v>381</v>
      </c>
    </row>
    <row r="256" spans="1:19" ht="15" customHeight="1" x14ac:dyDescent="0.35">
      <c r="A256" s="4">
        <v>44315</v>
      </c>
      <c r="B256" s="20">
        <f t="shared" ref="B256:B260" si="117">MONTH(A256)</f>
        <v>4</v>
      </c>
      <c r="C256" s="20">
        <f t="shared" ref="C256:C260" si="118">YEAR(A256)</f>
        <v>2021</v>
      </c>
      <c r="D256" s="5" t="s">
        <v>339</v>
      </c>
      <c r="E256" s="5" t="s">
        <v>63</v>
      </c>
      <c r="F256" s="1" t="s">
        <v>64</v>
      </c>
      <c r="G256" s="76" t="s">
        <v>224</v>
      </c>
      <c r="H256" s="5">
        <v>5</v>
      </c>
      <c r="I256" s="5" t="s">
        <v>50</v>
      </c>
      <c r="J256" s="5">
        <v>120</v>
      </c>
      <c r="K256" s="4">
        <f t="shared" si="115"/>
        <v>44435</v>
      </c>
      <c r="L256" s="20">
        <f t="shared" si="109"/>
        <v>8</v>
      </c>
      <c r="M256" s="20">
        <f t="shared" si="110"/>
        <v>2021</v>
      </c>
      <c r="N256" s="57">
        <v>1230</v>
      </c>
      <c r="O256" s="7">
        <f t="shared" si="116"/>
        <v>-1230</v>
      </c>
      <c r="P256" s="7">
        <f t="shared" si="87"/>
        <v>0</v>
      </c>
      <c r="Q256" s="8">
        <f t="shared" si="67"/>
        <v>358838.94999999984</v>
      </c>
      <c r="R256" s="5" t="s">
        <v>91</v>
      </c>
      <c r="S256" s="11" t="s">
        <v>381</v>
      </c>
    </row>
    <row r="257" spans="1:19" ht="15" customHeight="1" x14ac:dyDescent="0.35">
      <c r="A257" s="4">
        <v>44315</v>
      </c>
      <c r="B257" s="20">
        <f t="shared" si="117"/>
        <v>4</v>
      </c>
      <c r="C257" s="20">
        <f t="shared" si="118"/>
        <v>2021</v>
      </c>
      <c r="D257" s="5" t="s">
        <v>339</v>
      </c>
      <c r="E257" s="5" t="s">
        <v>63</v>
      </c>
      <c r="F257" s="1" t="s">
        <v>64</v>
      </c>
      <c r="G257" s="77" t="s">
        <v>66</v>
      </c>
      <c r="H257" s="5">
        <v>10</v>
      </c>
      <c r="I257" s="5" t="s">
        <v>50</v>
      </c>
      <c r="J257" s="5">
        <v>120</v>
      </c>
      <c r="K257" s="4">
        <f t="shared" si="115"/>
        <v>44435</v>
      </c>
      <c r="L257" s="20">
        <f t="shared" si="109"/>
        <v>8</v>
      </c>
      <c r="M257" s="20">
        <f t="shared" si="110"/>
        <v>2021</v>
      </c>
      <c r="N257" s="57">
        <v>550</v>
      </c>
      <c r="O257" s="7">
        <f t="shared" si="116"/>
        <v>-550</v>
      </c>
      <c r="P257" s="7">
        <f t="shared" si="87"/>
        <v>0</v>
      </c>
      <c r="Q257" s="8">
        <f t="shared" si="67"/>
        <v>359388.94999999984</v>
      </c>
      <c r="R257" s="5" t="s">
        <v>91</v>
      </c>
      <c r="S257" s="11" t="s">
        <v>381</v>
      </c>
    </row>
    <row r="258" spans="1:19" ht="15" customHeight="1" x14ac:dyDescent="0.35">
      <c r="A258" s="4">
        <v>44315</v>
      </c>
      <c r="B258" s="20">
        <f t="shared" si="117"/>
        <v>4</v>
      </c>
      <c r="C258" s="20">
        <f t="shared" si="118"/>
        <v>2021</v>
      </c>
      <c r="D258" s="5" t="s">
        <v>339</v>
      </c>
      <c r="E258" s="5" t="s">
        <v>63</v>
      </c>
      <c r="F258" s="1" t="s">
        <v>64</v>
      </c>
      <c r="G258" s="78" t="s">
        <v>46</v>
      </c>
      <c r="H258" s="5">
        <v>4</v>
      </c>
      <c r="I258" s="5" t="s">
        <v>50</v>
      </c>
      <c r="J258" s="5">
        <v>120</v>
      </c>
      <c r="K258" s="4">
        <f t="shared" si="115"/>
        <v>44435</v>
      </c>
      <c r="L258" s="20">
        <f t="shared" si="109"/>
        <v>8</v>
      </c>
      <c r="M258" s="20">
        <f t="shared" si="110"/>
        <v>2021</v>
      </c>
      <c r="N258" s="57">
        <v>380</v>
      </c>
      <c r="O258" s="7">
        <f t="shared" si="116"/>
        <v>-380</v>
      </c>
      <c r="P258" s="7">
        <f t="shared" si="87"/>
        <v>0</v>
      </c>
      <c r="Q258" s="8">
        <f t="shared" si="67"/>
        <v>359768.94999999984</v>
      </c>
      <c r="R258" s="5" t="s">
        <v>91</v>
      </c>
      <c r="S258" s="11" t="s">
        <v>381</v>
      </c>
    </row>
    <row r="259" spans="1:19" ht="15" customHeight="1" x14ac:dyDescent="0.35">
      <c r="A259" s="4">
        <v>44315</v>
      </c>
      <c r="B259" s="20">
        <f t="shared" si="117"/>
        <v>4</v>
      </c>
      <c r="C259" s="20">
        <f t="shared" si="118"/>
        <v>2021</v>
      </c>
      <c r="D259" s="5" t="s">
        <v>339</v>
      </c>
      <c r="E259" s="5" t="s">
        <v>63</v>
      </c>
      <c r="F259" s="1" t="s">
        <v>64</v>
      </c>
      <c r="G259" s="74" t="s">
        <v>311</v>
      </c>
      <c r="H259" s="5">
        <v>1</v>
      </c>
      <c r="I259" s="5" t="s">
        <v>50</v>
      </c>
      <c r="J259" s="5">
        <v>120</v>
      </c>
      <c r="K259" s="4">
        <f t="shared" si="115"/>
        <v>44435</v>
      </c>
      <c r="L259" s="20">
        <f t="shared" si="109"/>
        <v>8</v>
      </c>
      <c r="M259" s="20">
        <f t="shared" si="110"/>
        <v>2021</v>
      </c>
      <c r="N259" s="57">
        <v>360</v>
      </c>
      <c r="O259" s="7">
        <f t="shared" si="116"/>
        <v>-360</v>
      </c>
      <c r="P259" s="7">
        <f t="shared" si="87"/>
        <v>0</v>
      </c>
      <c r="Q259" s="8">
        <f t="shared" ref="Q259:Q292" si="119">SUM(Q258+N259)</f>
        <v>360128.94999999984</v>
      </c>
      <c r="R259" s="5" t="s">
        <v>91</v>
      </c>
      <c r="S259" s="11" t="s">
        <v>381</v>
      </c>
    </row>
    <row r="260" spans="1:19" ht="15" customHeight="1" x14ac:dyDescent="0.35">
      <c r="A260" s="4">
        <v>44315</v>
      </c>
      <c r="B260" s="20">
        <f t="shared" si="117"/>
        <v>4</v>
      </c>
      <c r="C260" s="20">
        <f t="shared" si="118"/>
        <v>2021</v>
      </c>
      <c r="D260" s="5" t="s">
        <v>339</v>
      </c>
      <c r="E260" s="5" t="s">
        <v>63</v>
      </c>
      <c r="F260" s="1" t="s">
        <v>64</v>
      </c>
      <c r="G260" s="1" t="s">
        <v>340</v>
      </c>
      <c r="H260" s="5">
        <v>1</v>
      </c>
      <c r="I260" s="5" t="s">
        <v>50</v>
      </c>
      <c r="J260" s="5">
        <v>120</v>
      </c>
      <c r="K260" s="4">
        <f t="shared" si="115"/>
        <v>44435</v>
      </c>
      <c r="L260" s="20">
        <f t="shared" si="109"/>
        <v>8</v>
      </c>
      <c r="M260" s="20">
        <f t="shared" si="110"/>
        <v>2021</v>
      </c>
      <c r="N260" s="57">
        <v>375</v>
      </c>
      <c r="O260" s="7">
        <f t="shared" si="116"/>
        <v>-375</v>
      </c>
      <c r="P260" s="7">
        <f t="shared" si="87"/>
        <v>0</v>
      </c>
      <c r="Q260" s="8">
        <f t="shared" si="119"/>
        <v>360503.94999999984</v>
      </c>
      <c r="R260" s="5" t="s">
        <v>91</v>
      </c>
      <c r="S260" s="11" t="s">
        <v>381</v>
      </c>
    </row>
    <row r="261" spans="1:19" ht="15" customHeight="1" x14ac:dyDescent="0.35">
      <c r="A261" s="4">
        <v>44319</v>
      </c>
      <c r="B261" s="5">
        <v>5</v>
      </c>
      <c r="C261" s="5">
        <v>2021</v>
      </c>
      <c r="D261" s="5" t="s">
        <v>337</v>
      </c>
      <c r="E261" s="5" t="s">
        <v>22</v>
      </c>
      <c r="F261" s="1" t="s">
        <v>23</v>
      </c>
      <c r="G261" s="2" t="s">
        <v>99</v>
      </c>
      <c r="H261" s="5">
        <v>5</v>
      </c>
      <c r="I261" s="5" t="s">
        <v>50</v>
      </c>
      <c r="J261" s="5">
        <v>120</v>
      </c>
      <c r="K261" s="4">
        <f>A261+J261</f>
        <v>44439</v>
      </c>
      <c r="L261" s="5">
        <f>MONTH(K261)</f>
        <v>8</v>
      </c>
      <c r="M261" s="5">
        <f>YEAR(K261)</f>
        <v>2021</v>
      </c>
      <c r="N261" s="57">
        <v>8690</v>
      </c>
      <c r="P261" s="7">
        <f t="shared" si="87"/>
        <v>8690</v>
      </c>
      <c r="Q261" s="8">
        <f t="shared" si="119"/>
        <v>369193.94999999984</v>
      </c>
      <c r="R261" s="5" t="s">
        <v>91</v>
      </c>
    </row>
    <row r="262" spans="1:19" ht="15" customHeight="1" x14ac:dyDescent="0.35">
      <c r="A262" s="4">
        <v>44319</v>
      </c>
      <c r="B262" s="5">
        <v>5</v>
      </c>
      <c r="C262" s="5">
        <v>2021</v>
      </c>
      <c r="D262" s="5" t="s">
        <v>337</v>
      </c>
      <c r="E262" s="5" t="s">
        <v>22</v>
      </c>
      <c r="F262" s="1" t="s">
        <v>23</v>
      </c>
      <c r="G262" s="2" t="s">
        <v>343</v>
      </c>
      <c r="H262" s="5">
        <v>1</v>
      </c>
      <c r="I262" s="5" t="s">
        <v>50</v>
      </c>
      <c r="J262" s="5">
        <v>120</v>
      </c>
      <c r="K262" s="4">
        <f>A262+J262</f>
        <v>44439</v>
      </c>
      <c r="L262" s="5">
        <f>MONTH(K262)</f>
        <v>8</v>
      </c>
      <c r="M262" s="5">
        <f>YEAR(K262)</f>
        <v>2021</v>
      </c>
      <c r="N262" s="57">
        <v>1716</v>
      </c>
      <c r="P262" s="7">
        <f t="shared" si="87"/>
        <v>1716</v>
      </c>
      <c r="Q262" s="8">
        <f t="shared" si="119"/>
        <v>370909.94999999984</v>
      </c>
      <c r="R262" s="5" t="s">
        <v>91</v>
      </c>
    </row>
    <row r="263" spans="1:19" ht="15" customHeight="1" x14ac:dyDescent="0.35">
      <c r="A263" s="4">
        <v>44319</v>
      </c>
      <c r="B263" s="5">
        <v>5</v>
      </c>
      <c r="C263" s="5">
        <v>2021</v>
      </c>
      <c r="D263" s="5" t="s">
        <v>337</v>
      </c>
      <c r="E263" s="5" t="s">
        <v>22</v>
      </c>
      <c r="F263" s="1" t="s">
        <v>23</v>
      </c>
      <c r="G263" s="2" t="s">
        <v>344</v>
      </c>
      <c r="H263" s="5">
        <v>4</v>
      </c>
      <c r="I263" s="5" t="s">
        <v>50</v>
      </c>
      <c r="J263" s="5">
        <v>120</v>
      </c>
      <c r="K263" s="4">
        <f>A263+J263</f>
        <v>44439</v>
      </c>
      <c r="L263" s="5">
        <f>MONTH(K263)</f>
        <v>8</v>
      </c>
      <c r="M263" s="5">
        <f>YEAR(K263)</f>
        <v>2021</v>
      </c>
      <c r="N263" s="57">
        <v>1814.4</v>
      </c>
      <c r="P263" s="7">
        <f t="shared" si="87"/>
        <v>1814.4</v>
      </c>
      <c r="Q263" s="8">
        <f t="shared" si="119"/>
        <v>372724.34999999986</v>
      </c>
      <c r="R263" s="5" t="s">
        <v>91</v>
      </c>
    </row>
    <row r="264" spans="1:19" ht="15" customHeight="1" x14ac:dyDescent="0.35">
      <c r="A264" s="4">
        <v>44319</v>
      </c>
      <c r="B264" s="5">
        <v>5</v>
      </c>
      <c r="C264" s="5">
        <v>2021</v>
      </c>
      <c r="D264" s="5" t="s">
        <v>337</v>
      </c>
      <c r="E264" s="5" t="s">
        <v>22</v>
      </c>
      <c r="F264" s="1" t="s">
        <v>23</v>
      </c>
      <c r="G264" s="2" t="s">
        <v>101</v>
      </c>
      <c r="H264" s="5">
        <v>4</v>
      </c>
      <c r="I264" s="5" t="s">
        <v>50</v>
      </c>
      <c r="J264" s="5">
        <v>120</v>
      </c>
      <c r="K264" s="4">
        <f>A264+J264</f>
        <v>44439</v>
      </c>
      <c r="L264" s="5">
        <f>MONTH(K264)</f>
        <v>8</v>
      </c>
      <c r="M264" s="5">
        <f>YEAR(K264)</f>
        <v>2021</v>
      </c>
      <c r="N264" s="57">
        <v>1814.4</v>
      </c>
      <c r="P264" s="7">
        <f t="shared" si="87"/>
        <v>1814.4</v>
      </c>
      <c r="Q264" s="8">
        <f t="shared" si="119"/>
        <v>374538.74999999988</v>
      </c>
      <c r="R264" s="5" t="s">
        <v>91</v>
      </c>
    </row>
    <row r="265" spans="1:19" ht="15" customHeight="1" x14ac:dyDescent="0.35">
      <c r="A265" s="4">
        <v>44322</v>
      </c>
      <c r="B265" s="5">
        <v>5</v>
      </c>
      <c r="C265" s="5">
        <v>2021</v>
      </c>
      <c r="D265" s="5" t="s">
        <v>345</v>
      </c>
      <c r="E265" s="5" t="s">
        <v>34</v>
      </c>
      <c r="F265" s="6" t="s">
        <v>35</v>
      </c>
      <c r="G265" s="6" t="s">
        <v>69</v>
      </c>
      <c r="H265" s="5">
        <v>1</v>
      </c>
      <c r="I265" s="5" t="s">
        <v>5</v>
      </c>
      <c r="J265" s="5">
        <v>0</v>
      </c>
      <c r="K265" s="4">
        <f t="shared" ref="K265" si="120">A265+J265</f>
        <v>44322</v>
      </c>
      <c r="L265" s="20">
        <f t="shared" ref="L265" si="121">MONTH(K265)</f>
        <v>5</v>
      </c>
      <c r="M265" s="20">
        <f t="shared" ref="M265" si="122">YEAR(K265)</f>
        <v>2021</v>
      </c>
      <c r="N265" s="99">
        <v>1826</v>
      </c>
      <c r="O265" s="7">
        <f t="shared" ref="O265:O269" si="123">-N265</f>
        <v>-1826</v>
      </c>
      <c r="P265" s="7">
        <f t="shared" si="87"/>
        <v>0</v>
      </c>
      <c r="Q265" s="8">
        <f t="shared" si="119"/>
        <v>376364.74999999988</v>
      </c>
      <c r="R265" s="44" t="s">
        <v>5</v>
      </c>
      <c r="S265" s="1" t="s">
        <v>353</v>
      </c>
    </row>
    <row r="266" spans="1:19" ht="15" customHeight="1" x14ac:dyDescent="0.35">
      <c r="A266" s="4">
        <v>44322</v>
      </c>
      <c r="B266" s="5">
        <v>5</v>
      </c>
      <c r="C266" s="5">
        <v>2021</v>
      </c>
      <c r="D266" s="5" t="s">
        <v>345</v>
      </c>
      <c r="E266" s="5" t="s">
        <v>34</v>
      </c>
      <c r="F266" s="6" t="s">
        <v>35</v>
      </c>
      <c r="G266" s="2" t="s">
        <v>347</v>
      </c>
      <c r="H266" s="5">
        <v>1</v>
      </c>
      <c r="I266" s="5" t="s">
        <v>5</v>
      </c>
      <c r="J266" s="5">
        <v>0</v>
      </c>
      <c r="K266" s="4">
        <f t="shared" ref="K266:K268" si="124">A266+J266</f>
        <v>44322</v>
      </c>
      <c r="L266" s="20">
        <f t="shared" ref="L266:L268" si="125">MONTH(K266)</f>
        <v>5</v>
      </c>
      <c r="M266" s="20">
        <f t="shared" ref="M266:M268" si="126">YEAR(K266)</f>
        <v>2021</v>
      </c>
      <c r="N266" s="99">
        <v>50</v>
      </c>
      <c r="O266" s="7">
        <f t="shared" si="123"/>
        <v>-50</v>
      </c>
      <c r="P266" s="7">
        <f t="shared" si="87"/>
        <v>0</v>
      </c>
      <c r="Q266" s="8">
        <f t="shared" si="119"/>
        <v>376414.74999999988</v>
      </c>
      <c r="R266" s="44" t="s">
        <v>5</v>
      </c>
      <c r="S266" s="1" t="s">
        <v>353</v>
      </c>
    </row>
    <row r="267" spans="1:19" ht="15" customHeight="1" x14ac:dyDescent="0.35">
      <c r="A267" s="4">
        <v>44323</v>
      </c>
      <c r="B267" s="5">
        <v>5</v>
      </c>
      <c r="C267" s="5">
        <v>2021</v>
      </c>
      <c r="D267" s="5" t="s">
        <v>346</v>
      </c>
      <c r="E267" s="5" t="s">
        <v>6</v>
      </c>
      <c r="F267" s="1" t="s">
        <v>7</v>
      </c>
      <c r="G267" s="6" t="s">
        <v>69</v>
      </c>
      <c r="H267" s="5">
        <v>1</v>
      </c>
      <c r="I267" s="5" t="s">
        <v>5</v>
      </c>
      <c r="J267" s="5">
        <v>0</v>
      </c>
      <c r="K267" s="4">
        <f t="shared" si="124"/>
        <v>44323</v>
      </c>
      <c r="L267" s="20">
        <f t="shared" si="125"/>
        <v>5</v>
      </c>
      <c r="M267" s="20">
        <f t="shared" si="126"/>
        <v>2021</v>
      </c>
      <c r="N267" s="32">
        <v>1826</v>
      </c>
      <c r="O267" s="7">
        <f t="shared" si="123"/>
        <v>-1826</v>
      </c>
      <c r="P267" s="7">
        <f t="shared" si="87"/>
        <v>0</v>
      </c>
      <c r="Q267" s="8">
        <f t="shared" si="119"/>
        <v>378240.74999999988</v>
      </c>
      <c r="R267" s="44" t="s">
        <v>5</v>
      </c>
      <c r="S267" s="1" t="s">
        <v>352</v>
      </c>
    </row>
    <row r="268" spans="1:19" ht="15" customHeight="1" x14ac:dyDescent="0.35">
      <c r="A268" s="4">
        <v>44323</v>
      </c>
      <c r="B268" s="5">
        <v>5</v>
      </c>
      <c r="C268" s="5">
        <v>2021</v>
      </c>
      <c r="D268" s="5" t="s">
        <v>346</v>
      </c>
      <c r="E268" s="5" t="s">
        <v>6</v>
      </c>
      <c r="F268" s="1" t="s">
        <v>7</v>
      </c>
      <c r="G268" s="1" t="s">
        <v>185</v>
      </c>
      <c r="H268" s="5">
        <v>4</v>
      </c>
      <c r="I268" s="5" t="s">
        <v>5</v>
      </c>
      <c r="J268" s="5">
        <v>0</v>
      </c>
      <c r="K268" s="4">
        <f t="shared" si="124"/>
        <v>44323</v>
      </c>
      <c r="L268" s="20">
        <f t="shared" si="125"/>
        <v>5</v>
      </c>
      <c r="M268" s="20">
        <f t="shared" si="126"/>
        <v>2021</v>
      </c>
      <c r="N268" s="32">
        <v>1020</v>
      </c>
      <c r="O268" s="7">
        <f t="shared" si="123"/>
        <v>-1020</v>
      </c>
      <c r="P268" s="7">
        <f t="shared" si="87"/>
        <v>0</v>
      </c>
      <c r="Q268" s="8">
        <f t="shared" si="119"/>
        <v>379260.74999999988</v>
      </c>
      <c r="R268" s="44" t="s">
        <v>5</v>
      </c>
      <c r="S268" s="1" t="s">
        <v>352</v>
      </c>
    </row>
    <row r="269" spans="1:19" ht="15" customHeight="1" x14ac:dyDescent="0.35">
      <c r="A269" s="4">
        <v>44335</v>
      </c>
      <c r="B269" s="5">
        <v>5</v>
      </c>
      <c r="C269" s="5">
        <v>2021</v>
      </c>
      <c r="D269" s="5" t="s">
        <v>348</v>
      </c>
      <c r="E269" s="5" t="s">
        <v>34</v>
      </c>
      <c r="F269" s="6" t="s">
        <v>35</v>
      </c>
      <c r="G269" s="6" t="s">
        <v>69</v>
      </c>
      <c r="H269" s="5">
        <v>1</v>
      </c>
      <c r="I269" s="5" t="s">
        <v>5</v>
      </c>
      <c r="J269" s="5">
        <v>0</v>
      </c>
      <c r="K269" s="4">
        <f t="shared" ref="K269:K285" si="127">A269+J269</f>
        <v>44335</v>
      </c>
      <c r="L269" s="20">
        <f t="shared" ref="L269" si="128">MONTH(K269)</f>
        <v>5</v>
      </c>
      <c r="M269" s="20">
        <f t="shared" ref="M269" si="129">YEAR(K269)</f>
        <v>2021</v>
      </c>
      <c r="N269" s="32">
        <v>1826</v>
      </c>
      <c r="O269" s="7">
        <f t="shared" si="123"/>
        <v>-1826</v>
      </c>
      <c r="P269" s="7">
        <f t="shared" si="87"/>
        <v>0</v>
      </c>
      <c r="Q269" s="8">
        <f t="shared" si="119"/>
        <v>381086.74999999988</v>
      </c>
      <c r="R269" s="44" t="s">
        <v>5</v>
      </c>
      <c r="S269" s="1" t="s">
        <v>354</v>
      </c>
    </row>
    <row r="270" spans="1:19" ht="15" customHeight="1" x14ac:dyDescent="0.35">
      <c r="A270" s="4">
        <v>44337</v>
      </c>
      <c r="B270" s="5">
        <v>5</v>
      </c>
      <c r="C270" s="5">
        <v>2021</v>
      </c>
      <c r="D270" s="5" t="s">
        <v>349</v>
      </c>
      <c r="E270" s="5" t="s">
        <v>19</v>
      </c>
      <c r="F270" s="1" t="s">
        <v>20</v>
      </c>
      <c r="G270" s="2" t="s">
        <v>69</v>
      </c>
      <c r="H270" s="5">
        <v>3</v>
      </c>
      <c r="I270" s="5" t="s">
        <v>72</v>
      </c>
      <c r="J270" s="5">
        <v>45</v>
      </c>
      <c r="K270" s="4">
        <f t="shared" si="127"/>
        <v>44382</v>
      </c>
      <c r="L270" s="20">
        <v>5</v>
      </c>
      <c r="M270" s="20">
        <v>2021</v>
      </c>
      <c r="N270" s="32">
        <v>5610</v>
      </c>
      <c r="O270" s="62"/>
      <c r="P270" s="7">
        <f t="shared" si="87"/>
        <v>5610</v>
      </c>
      <c r="Q270" s="8">
        <f t="shared" si="119"/>
        <v>386696.74999999988</v>
      </c>
      <c r="R270" s="44" t="s">
        <v>91</v>
      </c>
      <c r="S270" s="103" t="s">
        <v>356</v>
      </c>
    </row>
    <row r="271" spans="1:19" ht="15" customHeight="1" x14ac:dyDescent="0.35">
      <c r="A271" s="4">
        <v>44337</v>
      </c>
      <c r="B271" s="5">
        <v>5</v>
      </c>
      <c r="C271" s="5">
        <v>2021</v>
      </c>
      <c r="D271" s="5" t="s">
        <v>349</v>
      </c>
      <c r="E271" s="5" t="s">
        <v>19</v>
      </c>
      <c r="F271" s="1" t="s">
        <v>20</v>
      </c>
      <c r="G271" s="74" t="s">
        <v>56</v>
      </c>
      <c r="H271" s="5">
        <v>5</v>
      </c>
      <c r="I271" s="5" t="s">
        <v>72</v>
      </c>
      <c r="J271" s="5">
        <v>45</v>
      </c>
      <c r="K271" s="4">
        <f t="shared" si="127"/>
        <v>44382</v>
      </c>
      <c r="L271" s="20">
        <v>5</v>
      </c>
      <c r="M271" s="20">
        <v>2021</v>
      </c>
      <c r="N271" s="32">
        <v>250</v>
      </c>
      <c r="O271" s="62"/>
      <c r="P271" s="7">
        <f t="shared" si="87"/>
        <v>250</v>
      </c>
      <c r="Q271" s="8">
        <f t="shared" si="119"/>
        <v>386946.74999999988</v>
      </c>
      <c r="R271" s="44" t="s">
        <v>91</v>
      </c>
      <c r="S271" s="103" t="s">
        <v>356</v>
      </c>
    </row>
    <row r="272" spans="1:19" ht="15" customHeight="1" x14ac:dyDescent="0.35">
      <c r="A272" s="4">
        <v>44337</v>
      </c>
      <c r="B272" s="5">
        <v>5</v>
      </c>
      <c r="C272" s="5">
        <v>2021</v>
      </c>
      <c r="D272" s="5" t="s">
        <v>349</v>
      </c>
      <c r="E272" s="5" t="s">
        <v>19</v>
      </c>
      <c r="F272" s="1" t="s">
        <v>20</v>
      </c>
      <c r="G272" s="73" t="s">
        <v>46</v>
      </c>
      <c r="H272" s="5">
        <v>5</v>
      </c>
      <c r="I272" s="5" t="s">
        <v>72</v>
      </c>
      <c r="J272" s="5">
        <v>45</v>
      </c>
      <c r="K272" s="4">
        <f t="shared" si="127"/>
        <v>44382</v>
      </c>
      <c r="L272" s="20">
        <v>5</v>
      </c>
      <c r="M272" s="20">
        <v>2021</v>
      </c>
      <c r="N272" s="32">
        <v>500</v>
      </c>
      <c r="O272" s="62"/>
      <c r="P272" s="7">
        <f t="shared" ref="P272:P292" si="130">SUM(N272+O272)</f>
        <v>500</v>
      </c>
      <c r="Q272" s="8">
        <f t="shared" si="119"/>
        <v>387446.74999999988</v>
      </c>
      <c r="R272" s="44" t="s">
        <v>91</v>
      </c>
      <c r="S272" s="103" t="s">
        <v>356</v>
      </c>
    </row>
    <row r="273" spans="1:19" ht="15" customHeight="1" x14ac:dyDescent="0.35">
      <c r="A273" s="4">
        <v>44337</v>
      </c>
      <c r="B273" s="5">
        <v>5</v>
      </c>
      <c r="C273" s="5">
        <v>2021</v>
      </c>
      <c r="D273" s="5" t="s">
        <v>349</v>
      </c>
      <c r="E273" s="5" t="s">
        <v>19</v>
      </c>
      <c r="F273" s="1" t="s">
        <v>20</v>
      </c>
      <c r="G273" s="1" t="s">
        <v>183</v>
      </c>
      <c r="H273" s="5">
        <v>2</v>
      </c>
      <c r="I273" s="5" t="s">
        <v>72</v>
      </c>
      <c r="J273" s="5">
        <v>45</v>
      </c>
      <c r="K273" s="4">
        <f t="shared" si="127"/>
        <v>44382</v>
      </c>
      <c r="L273" s="20">
        <v>5</v>
      </c>
      <c r="M273" s="20">
        <v>2021</v>
      </c>
      <c r="N273" s="32">
        <v>90</v>
      </c>
      <c r="O273" s="62"/>
      <c r="P273" s="7">
        <f t="shared" si="130"/>
        <v>90</v>
      </c>
      <c r="Q273" s="8">
        <f t="shared" si="119"/>
        <v>387536.74999999988</v>
      </c>
      <c r="R273" s="44" t="s">
        <v>91</v>
      </c>
      <c r="S273" s="103" t="s">
        <v>356</v>
      </c>
    </row>
    <row r="274" spans="1:19" ht="15" customHeight="1" x14ac:dyDescent="0.35">
      <c r="A274" s="4">
        <v>44341</v>
      </c>
      <c r="B274" s="20">
        <f t="shared" ref="B274:B284" si="131">MONTH(A274)</f>
        <v>5</v>
      </c>
      <c r="C274" s="20">
        <f t="shared" ref="C274:C284" si="132">YEAR(A274)</f>
        <v>2021</v>
      </c>
      <c r="D274" s="5" t="s">
        <v>325</v>
      </c>
      <c r="E274" s="5" t="s">
        <v>233</v>
      </c>
      <c r="F274" s="6" t="s">
        <v>234</v>
      </c>
      <c r="G274" s="102" t="s">
        <v>100</v>
      </c>
      <c r="H274" s="17">
        <v>1</v>
      </c>
      <c r="I274" s="5" t="s">
        <v>5</v>
      </c>
      <c r="J274" s="5">
        <v>0</v>
      </c>
      <c r="K274" s="4">
        <f t="shared" si="127"/>
        <v>44341</v>
      </c>
      <c r="L274" s="20">
        <v>5</v>
      </c>
      <c r="M274" s="20">
        <v>2021</v>
      </c>
      <c r="N274" s="32">
        <v>459</v>
      </c>
      <c r="O274" s="7">
        <f t="shared" ref="O274:O286" si="133">-N274</f>
        <v>-459</v>
      </c>
      <c r="P274" s="7">
        <f t="shared" si="130"/>
        <v>0</v>
      </c>
      <c r="Q274" s="8">
        <f t="shared" si="119"/>
        <v>387995.74999999988</v>
      </c>
      <c r="R274" s="44" t="s">
        <v>5</v>
      </c>
      <c r="S274" s="1" t="s">
        <v>355</v>
      </c>
    </row>
    <row r="275" spans="1:19" ht="15" customHeight="1" x14ac:dyDescent="0.35">
      <c r="A275" s="4">
        <v>44341</v>
      </c>
      <c r="B275" s="20">
        <f t="shared" si="131"/>
        <v>5</v>
      </c>
      <c r="C275" s="20">
        <f t="shared" si="132"/>
        <v>2021</v>
      </c>
      <c r="D275" s="5" t="s">
        <v>325</v>
      </c>
      <c r="E275" s="5" t="s">
        <v>233</v>
      </c>
      <c r="F275" s="6" t="s">
        <v>234</v>
      </c>
      <c r="G275" s="102" t="s">
        <v>101</v>
      </c>
      <c r="H275" s="17">
        <v>1</v>
      </c>
      <c r="I275" s="5" t="s">
        <v>5</v>
      </c>
      <c r="J275" s="5">
        <v>0</v>
      </c>
      <c r="K275" s="4">
        <f t="shared" si="127"/>
        <v>44341</v>
      </c>
      <c r="L275" s="20">
        <v>5</v>
      </c>
      <c r="M275" s="20">
        <v>2021</v>
      </c>
      <c r="N275" s="32">
        <v>459</v>
      </c>
      <c r="O275" s="7">
        <f t="shared" si="133"/>
        <v>-459</v>
      </c>
      <c r="P275" s="7">
        <f t="shared" si="130"/>
        <v>0</v>
      </c>
      <c r="Q275" s="8">
        <f t="shared" si="119"/>
        <v>388454.74999999988</v>
      </c>
      <c r="R275" s="44" t="s">
        <v>5</v>
      </c>
      <c r="S275" s="1" t="s">
        <v>355</v>
      </c>
    </row>
    <row r="276" spans="1:19" ht="15" customHeight="1" x14ac:dyDescent="0.35">
      <c r="A276" s="4">
        <v>44341</v>
      </c>
      <c r="B276" s="20">
        <f t="shared" si="131"/>
        <v>5</v>
      </c>
      <c r="C276" s="20">
        <f t="shared" si="132"/>
        <v>2021</v>
      </c>
      <c r="D276" s="5" t="s">
        <v>325</v>
      </c>
      <c r="E276" s="5" t="s">
        <v>233</v>
      </c>
      <c r="F276" s="6" t="s">
        <v>234</v>
      </c>
      <c r="G276" s="100" t="s">
        <v>17</v>
      </c>
      <c r="H276" s="17">
        <v>1</v>
      </c>
      <c r="I276" s="5" t="s">
        <v>5</v>
      </c>
      <c r="J276" s="5">
        <v>0</v>
      </c>
      <c r="K276" s="4">
        <f t="shared" si="127"/>
        <v>44341</v>
      </c>
      <c r="L276" s="20">
        <v>5</v>
      </c>
      <c r="M276" s="20">
        <v>2021</v>
      </c>
      <c r="N276" s="32">
        <v>100</v>
      </c>
      <c r="O276" s="7">
        <f t="shared" si="133"/>
        <v>-100</v>
      </c>
      <c r="P276" s="7">
        <f t="shared" si="130"/>
        <v>0</v>
      </c>
      <c r="Q276" s="8">
        <f t="shared" si="119"/>
        <v>388554.74999999988</v>
      </c>
      <c r="R276" s="44" t="s">
        <v>5</v>
      </c>
      <c r="S276" s="1" t="s">
        <v>355</v>
      </c>
    </row>
    <row r="277" spans="1:19" ht="15" customHeight="1" x14ac:dyDescent="0.35">
      <c r="A277" s="4">
        <v>44341</v>
      </c>
      <c r="B277" s="20">
        <f t="shared" si="131"/>
        <v>5</v>
      </c>
      <c r="C277" s="20">
        <f t="shared" si="132"/>
        <v>2021</v>
      </c>
      <c r="D277" s="5" t="s">
        <v>325</v>
      </c>
      <c r="E277" s="5" t="s">
        <v>233</v>
      </c>
      <c r="F277" s="6" t="s">
        <v>234</v>
      </c>
      <c r="G277" s="102" t="s">
        <v>299</v>
      </c>
      <c r="H277" s="17">
        <v>1</v>
      </c>
      <c r="I277" s="5" t="s">
        <v>5</v>
      </c>
      <c r="J277" s="5">
        <v>0</v>
      </c>
      <c r="K277" s="4">
        <f t="shared" si="127"/>
        <v>44341</v>
      </c>
      <c r="L277" s="20">
        <v>5</v>
      </c>
      <c r="M277" s="20">
        <v>2021</v>
      </c>
      <c r="N277" s="32">
        <v>380</v>
      </c>
      <c r="O277" s="7">
        <f t="shared" si="133"/>
        <v>-380</v>
      </c>
      <c r="P277" s="7">
        <f t="shared" si="130"/>
        <v>0</v>
      </c>
      <c r="Q277" s="8">
        <f t="shared" si="119"/>
        <v>388934.74999999988</v>
      </c>
      <c r="R277" s="44" t="s">
        <v>5</v>
      </c>
      <c r="S277" s="1" t="s">
        <v>355</v>
      </c>
    </row>
    <row r="278" spans="1:19" ht="15" customHeight="1" x14ac:dyDescent="0.35">
      <c r="A278" s="4">
        <v>44341</v>
      </c>
      <c r="B278" s="20">
        <f t="shared" si="131"/>
        <v>5</v>
      </c>
      <c r="C278" s="20">
        <f t="shared" si="132"/>
        <v>2021</v>
      </c>
      <c r="D278" s="5" t="s">
        <v>325</v>
      </c>
      <c r="E278" s="5" t="s">
        <v>233</v>
      </c>
      <c r="F278" s="6" t="s">
        <v>234</v>
      </c>
      <c r="G278" s="101" t="s">
        <v>24</v>
      </c>
      <c r="H278" s="17">
        <v>1</v>
      </c>
      <c r="I278" s="5" t="s">
        <v>5</v>
      </c>
      <c r="J278" s="5">
        <v>0</v>
      </c>
      <c r="K278" s="4">
        <f t="shared" si="127"/>
        <v>44341</v>
      </c>
      <c r="L278" s="20">
        <v>5</v>
      </c>
      <c r="M278" s="20">
        <v>2021</v>
      </c>
      <c r="N278" s="32">
        <v>246</v>
      </c>
      <c r="O278" s="7">
        <f t="shared" si="133"/>
        <v>-246</v>
      </c>
      <c r="P278" s="7">
        <f t="shared" si="130"/>
        <v>0</v>
      </c>
      <c r="Q278" s="8">
        <f t="shared" si="119"/>
        <v>389180.74999999988</v>
      </c>
      <c r="R278" s="44" t="s">
        <v>5</v>
      </c>
      <c r="S278" s="1" t="s">
        <v>355</v>
      </c>
    </row>
    <row r="279" spans="1:19" ht="15" customHeight="1" x14ac:dyDescent="0.35">
      <c r="A279" s="4">
        <v>44341</v>
      </c>
      <c r="B279" s="20">
        <f t="shared" si="131"/>
        <v>5</v>
      </c>
      <c r="C279" s="20">
        <f t="shared" si="132"/>
        <v>2021</v>
      </c>
      <c r="D279" s="5" t="s">
        <v>325</v>
      </c>
      <c r="E279" s="5" t="s">
        <v>233</v>
      </c>
      <c r="F279" s="6" t="s">
        <v>234</v>
      </c>
      <c r="G279" s="101" t="s">
        <v>183</v>
      </c>
      <c r="H279" s="17">
        <v>2</v>
      </c>
      <c r="I279" s="5" t="s">
        <v>5</v>
      </c>
      <c r="J279" s="5">
        <v>0</v>
      </c>
      <c r="K279" s="4">
        <f t="shared" si="127"/>
        <v>44341</v>
      </c>
      <c r="L279" s="20">
        <v>5</v>
      </c>
      <c r="M279" s="20">
        <v>2021</v>
      </c>
      <c r="N279" s="32">
        <v>90</v>
      </c>
      <c r="O279" s="7">
        <f t="shared" si="133"/>
        <v>-90</v>
      </c>
      <c r="P279" s="7">
        <f t="shared" si="130"/>
        <v>0</v>
      </c>
      <c r="Q279" s="8">
        <f t="shared" si="119"/>
        <v>389270.74999999988</v>
      </c>
      <c r="R279" s="44" t="s">
        <v>5</v>
      </c>
      <c r="S279" s="1" t="s">
        <v>355</v>
      </c>
    </row>
    <row r="280" spans="1:19" ht="15" customHeight="1" x14ac:dyDescent="0.35">
      <c r="A280" s="4">
        <v>44341</v>
      </c>
      <c r="B280" s="20">
        <f t="shared" si="131"/>
        <v>5</v>
      </c>
      <c r="C280" s="20">
        <f t="shared" si="132"/>
        <v>2021</v>
      </c>
      <c r="D280" s="5" t="s">
        <v>325</v>
      </c>
      <c r="E280" s="5" t="s">
        <v>233</v>
      </c>
      <c r="F280" s="6" t="s">
        <v>234</v>
      </c>
      <c r="G280" s="101" t="s">
        <v>300</v>
      </c>
      <c r="H280" s="17">
        <v>1</v>
      </c>
      <c r="I280" s="5" t="s">
        <v>5</v>
      </c>
      <c r="J280" s="5">
        <v>0</v>
      </c>
      <c r="K280" s="4">
        <f t="shared" si="127"/>
        <v>44341</v>
      </c>
      <c r="L280" s="20">
        <v>5</v>
      </c>
      <c r="M280" s="20">
        <v>2021</v>
      </c>
      <c r="N280" s="32">
        <v>68</v>
      </c>
      <c r="O280" s="7">
        <f t="shared" si="133"/>
        <v>-68</v>
      </c>
      <c r="P280" s="7">
        <f t="shared" si="130"/>
        <v>0</v>
      </c>
      <c r="Q280" s="8">
        <f t="shared" si="119"/>
        <v>389338.74999999988</v>
      </c>
      <c r="R280" s="44" t="s">
        <v>5</v>
      </c>
      <c r="S280" s="1" t="s">
        <v>355</v>
      </c>
    </row>
    <row r="281" spans="1:19" ht="15" customHeight="1" x14ac:dyDescent="0.35">
      <c r="A281" s="4">
        <v>44341</v>
      </c>
      <c r="B281" s="20">
        <f t="shared" si="131"/>
        <v>5</v>
      </c>
      <c r="C281" s="20">
        <f t="shared" si="132"/>
        <v>2021</v>
      </c>
      <c r="D281" s="5" t="s">
        <v>325</v>
      </c>
      <c r="E281" s="5" t="s">
        <v>233</v>
      </c>
      <c r="F281" s="6" t="s">
        <v>234</v>
      </c>
      <c r="G281" s="101" t="s">
        <v>301</v>
      </c>
      <c r="H281" s="17">
        <v>2</v>
      </c>
      <c r="I281" s="5" t="s">
        <v>5</v>
      </c>
      <c r="J281" s="5">
        <v>0</v>
      </c>
      <c r="K281" s="4">
        <f t="shared" si="127"/>
        <v>44341</v>
      </c>
      <c r="L281" s="20">
        <v>5</v>
      </c>
      <c r="M281" s="20">
        <v>2021</v>
      </c>
      <c r="N281" s="32">
        <v>130</v>
      </c>
      <c r="O281" s="7">
        <f t="shared" si="133"/>
        <v>-130</v>
      </c>
      <c r="P281" s="7">
        <f t="shared" si="130"/>
        <v>0</v>
      </c>
      <c r="Q281" s="8">
        <f t="shared" si="119"/>
        <v>389468.74999999988</v>
      </c>
      <c r="R281" s="44" t="s">
        <v>5</v>
      </c>
      <c r="S281" s="1" t="s">
        <v>355</v>
      </c>
    </row>
    <row r="282" spans="1:19" ht="15" customHeight="1" x14ac:dyDescent="0.35">
      <c r="A282" s="4">
        <v>44341</v>
      </c>
      <c r="B282" s="20">
        <f t="shared" si="131"/>
        <v>5</v>
      </c>
      <c r="C282" s="20">
        <f t="shared" si="132"/>
        <v>2021</v>
      </c>
      <c r="D282" s="5" t="s">
        <v>325</v>
      </c>
      <c r="E282" s="5" t="s">
        <v>233</v>
      </c>
      <c r="F282" s="6" t="s">
        <v>234</v>
      </c>
      <c r="G282" s="1" t="s">
        <v>302</v>
      </c>
      <c r="H282" s="17">
        <v>1</v>
      </c>
      <c r="I282" s="5" t="s">
        <v>5</v>
      </c>
      <c r="J282" s="5">
        <v>0</v>
      </c>
      <c r="K282" s="4">
        <f t="shared" si="127"/>
        <v>44341</v>
      </c>
      <c r="L282" s="20">
        <v>5</v>
      </c>
      <c r="M282" s="20">
        <v>2021</v>
      </c>
      <c r="N282" s="32">
        <v>42</v>
      </c>
      <c r="O282" s="7">
        <f t="shared" si="133"/>
        <v>-42</v>
      </c>
      <c r="P282" s="7">
        <f t="shared" si="130"/>
        <v>0</v>
      </c>
      <c r="Q282" s="8">
        <f t="shared" si="119"/>
        <v>389510.74999999988</v>
      </c>
      <c r="R282" s="44" t="s">
        <v>5</v>
      </c>
      <c r="S282" s="1" t="s">
        <v>355</v>
      </c>
    </row>
    <row r="283" spans="1:19" ht="15" customHeight="1" x14ac:dyDescent="0.35">
      <c r="A283" s="4">
        <v>44341</v>
      </c>
      <c r="B283" s="20">
        <f t="shared" si="131"/>
        <v>5</v>
      </c>
      <c r="C283" s="20">
        <f t="shared" si="132"/>
        <v>2021</v>
      </c>
      <c r="D283" s="5" t="s">
        <v>325</v>
      </c>
      <c r="E283" s="5" t="s">
        <v>233</v>
      </c>
      <c r="F283" s="6" t="s">
        <v>234</v>
      </c>
      <c r="G283" s="1" t="s">
        <v>303</v>
      </c>
      <c r="H283" s="17">
        <v>1</v>
      </c>
      <c r="I283" s="5" t="s">
        <v>5</v>
      </c>
      <c r="J283" s="5">
        <v>0</v>
      </c>
      <c r="K283" s="4">
        <f t="shared" si="127"/>
        <v>44341</v>
      </c>
      <c r="L283" s="20">
        <v>5</v>
      </c>
      <c r="M283" s="20">
        <v>2021</v>
      </c>
      <c r="N283" s="32">
        <v>60</v>
      </c>
      <c r="O283" s="7">
        <f t="shared" si="133"/>
        <v>-60</v>
      </c>
      <c r="P283" s="7">
        <f t="shared" si="130"/>
        <v>0</v>
      </c>
      <c r="Q283" s="8">
        <f t="shared" si="119"/>
        <v>389570.74999999988</v>
      </c>
      <c r="R283" s="44" t="s">
        <v>5</v>
      </c>
      <c r="S283" s="1" t="s">
        <v>355</v>
      </c>
    </row>
    <row r="284" spans="1:19" ht="15" customHeight="1" x14ac:dyDescent="0.35">
      <c r="A284" s="4">
        <v>44341</v>
      </c>
      <c r="B284" s="20">
        <f t="shared" si="131"/>
        <v>5</v>
      </c>
      <c r="C284" s="20">
        <f t="shared" si="132"/>
        <v>2021</v>
      </c>
      <c r="D284" s="5" t="s">
        <v>325</v>
      </c>
      <c r="E284" s="5" t="s">
        <v>233</v>
      </c>
      <c r="F284" s="6" t="s">
        <v>234</v>
      </c>
      <c r="G284" s="15" t="s">
        <v>69</v>
      </c>
      <c r="H284" s="17">
        <v>1</v>
      </c>
      <c r="I284" s="5" t="s">
        <v>5</v>
      </c>
      <c r="J284" s="5">
        <v>0</v>
      </c>
      <c r="K284" s="4">
        <f t="shared" si="127"/>
        <v>44341</v>
      </c>
      <c r="L284" s="20">
        <v>5</v>
      </c>
      <c r="M284" s="20">
        <v>2021</v>
      </c>
      <c r="N284" s="32">
        <v>1870</v>
      </c>
      <c r="O284" s="7">
        <f t="shared" si="133"/>
        <v>-1870</v>
      </c>
      <c r="P284" s="7">
        <f t="shared" si="130"/>
        <v>0</v>
      </c>
      <c r="Q284" s="8">
        <f t="shared" si="119"/>
        <v>391440.74999999988</v>
      </c>
      <c r="R284" s="44" t="s">
        <v>5</v>
      </c>
      <c r="S284" s="1" t="s">
        <v>355</v>
      </c>
    </row>
    <row r="285" spans="1:19" ht="15" customHeight="1" x14ac:dyDescent="0.35">
      <c r="A285" s="4">
        <v>44341</v>
      </c>
      <c r="B285" s="20">
        <f t="shared" ref="B285" si="134">MONTH(A285)</f>
        <v>5</v>
      </c>
      <c r="C285" s="20">
        <f t="shared" ref="C285" si="135">YEAR(A285)</f>
        <v>2021</v>
      </c>
      <c r="D285" s="5" t="s">
        <v>325</v>
      </c>
      <c r="E285" s="5" t="s">
        <v>233</v>
      </c>
      <c r="F285" s="6" t="s">
        <v>234</v>
      </c>
      <c r="G285" s="77" t="s">
        <v>66</v>
      </c>
      <c r="H285" s="17">
        <v>1</v>
      </c>
      <c r="I285" s="5" t="s">
        <v>5</v>
      </c>
      <c r="J285" s="5">
        <v>0</v>
      </c>
      <c r="K285" s="4">
        <f t="shared" si="127"/>
        <v>44341</v>
      </c>
      <c r="L285" s="20">
        <v>5</v>
      </c>
      <c r="M285" s="20">
        <v>2021</v>
      </c>
      <c r="N285" s="32">
        <v>55</v>
      </c>
      <c r="O285" s="7">
        <f t="shared" si="133"/>
        <v>-55</v>
      </c>
      <c r="P285" s="7">
        <f t="shared" si="130"/>
        <v>0</v>
      </c>
      <c r="Q285" s="8">
        <f t="shared" si="119"/>
        <v>391495.74999999988</v>
      </c>
      <c r="R285" s="44" t="s">
        <v>5</v>
      </c>
      <c r="S285" s="1" t="s">
        <v>355</v>
      </c>
    </row>
    <row r="286" spans="1:19" ht="15" customHeight="1" x14ac:dyDescent="0.35">
      <c r="A286" s="4">
        <v>44341</v>
      </c>
      <c r="B286" s="20">
        <f t="shared" ref="B286:B287" si="136">MONTH(A286)</f>
        <v>5</v>
      </c>
      <c r="C286" s="20">
        <f t="shared" ref="C286:C287" si="137">YEAR(A286)</f>
        <v>2021</v>
      </c>
      <c r="D286" s="5" t="s">
        <v>350</v>
      </c>
      <c r="E286" s="5" t="s">
        <v>34</v>
      </c>
      <c r="F286" s="6" t="s">
        <v>35</v>
      </c>
      <c r="G286" s="1" t="s">
        <v>17</v>
      </c>
      <c r="H286" s="17">
        <v>1</v>
      </c>
      <c r="I286" s="5" t="s">
        <v>5</v>
      </c>
      <c r="J286" s="5">
        <v>0</v>
      </c>
      <c r="K286" s="4">
        <v>44341</v>
      </c>
      <c r="L286" s="20">
        <v>5</v>
      </c>
      <c r="M286" s="20">
        <v>2021</v>
      </c>
      <c r="N286" s="32">
        <v>100</v>
      </c>
      <c r="O286" s="7">
        <f t="shared" si="133"/>
        <v>-100</v>
      </c>
      <c r="P286" s="7">
        <f t="shared" si="130"/>
        <v>0</v>
      </c>
      <c r="Q286" s="8">
        <f t="shared" si="119"/>
        <v>391595.74999999988</v>
      </c>
      <c r="R286" s="44" t="s">
        <v>5</v>
      </c>
      <c r="S286" s="1" t="s">
        <v>366</v>
      </c>
    </row>
    <row r="287" spans="1:19" ht="15" customHeight="1" x14ac:dyDescent="0.35">
      <c r="A287" s="4">
        <v>44348</v>
      </c>
      <c r="B287" s="5">
        <f t="shared" si="136"/>
        <v>6</v>
      </c>
      <c r="C287" s="5">
        <f t="shared" si="137"/>
        <v>2021</v>
      </c>
      <c r="D287" s="5" t="s">
        <v>367</v>
      </c>
      <c r="E287" s="5" t="s">
        <v>63</v>
      </c>
      <c r="F287" s="1" t="s">
        <v>64</v>
      </c>
      <c r="G287" s="98" t="s">
        <v>310</v>
      </c>
      <c r="H287" s="5">
        <v>4</v>
      </c>
      <c r="I287" s="5" t="s">
        <v>50</v>
      </c>
      <c r="J287" s="5">
        <v>120</v>
      </c>
      <c r="K287" s="4">
        <f>A287+J287</f>
        <v>44468</v>
      </c>
      <c r="L287" s="20">
        <f t="shared" ref="L287:L289" si="138">MONTH(K287)</f>
        <v>9</v>
      </c>
      <c r="M287" s="20">
        <f t="shared" ref="M287:M289" si="139">YEAR(K287)</f>
        <v>2021</v>
      </c>
      <c r="N287" s="32">
        <v>6952</v>
      </c>
      <c r="O287" s="62"/>
      <c r="P287" s="7">
        <f t="shared" si="130"/>
        <v>6952</v>
      </c>
      <c r="Q287" s="8">
        <f t="shared" si="119"/>
        <v>398547.74999999988</v>
      </c>
      <c r="R287" s="44" t="s">
        <v>91</v>
      </c>
    </row>
    <row r="288" spans="1:19" ht="15" customHeight="1" x14ac:dyDescent="0.35">
      <c r="A288" s="4">
        <v>44348</v>
      </c>
      <c r="B288" s="5">
        <f t="shared" ref="B288:B292" si="140">MONTH(A288)</f>
        <v>6</v>
      </c>
      <c r="C288" s="5">
        <f t="shared" ref="C288:C292" si="141">YEAR(A288)</f>
        <v>2021</v>
      </c>
      <c r="D288" s="5" t="s">
        <v>368</v>
      </c>
      <c r="E288" s="5" t="s">
        <v>179</v>
      </c>
      <c r="F288" s="6" t="s">
        <v>60</v>
      </c>
      <c r="G288" s="2" t="s">
        <v>372</v>
      </c>
      <c r="H288" s="5">
        <v>3</v>
      </c>
      <c r="I288" s="5" t="s">
        <v>51</v>
      </c>
      <c r="J288" s="5">
        <v>60</v>
      </c>
      <c r="K288" s="4">
        <v>44373</v>
      </c>
      <c r="L288" s="20">
        <f t="shared" si="138"/>
        <v>6</v>
      </c>
      <c r="M288" s="20">
        <f t="shared" si="139"/>
        <v>2021</v>
      </c>
      <c r="N288" s="32">
        <v>1530</v>
      </c>
      <c r="O288" s="62"/>
      <c r="P288" s="7">
        <f t="shared" si="130"/>
        <v>1530</v>
      </c>
      <c r="Q288" s="8">
        <f t="shared" si="119"/>
        <v>400077.74999999988</v>
      </c>
      <c r="R288" s="44" t="s">
        <v>91</v>
      </c>
    </row>
    <row r="289" spans="1:20" ht="15" customHeight="1" x14ac:dyDescent="0.35">
      <c r="A289" s="4">
        <v>44348</v>
      </c>
      <c r="B289" s="5">
        <f t="shared" si="140"/>
        <v>6</v>
      </c>
      <c r="C289" s="5">
        <f t="shared" si="141"/>
        <v>2021</v>
      </c>
      <c r="D289" s="5" t="s">
        <v>368</v>
      </c>
      <c r="E289" s="5" t="s">
        <v>179</v>
      </c>
      <c r="F289" s="6" t="s">
        <v>60</v>
      </c>
      <c r="G289" s="2" t="s">
        <v>371</v>
      </c>
      <c r="H289" s="5">
        <v>5</v>
      </c>
      <c r="I289" s="5" t="s">
        <v>51</v>
      </c>
      <c r="J289" s="5">
        <v>60</v>
      </c>
      <c r="K289" s="4">
        <v>44373</v>
      </c>
      <c r="L289" s="20">
        <f t="shared" si="138"/>
        <v>6</v>
      </c>
      <c r="M289" s="20">
        <f t="shared" si="139"/>
        <v>2021</v>
      </c>
      <c r="N289" s="57">
        <v>2295</v>
      </c>
      <c r="P289" s="7">
        <f t="shared" si="130"/>
        <v>2295</v>
      </c>
      <c r="Q289" s="8">
        <f t="shared" si="119"/>
        <v>402372.74999999988</v>
      </c>
      <c r="R289" s="44" t="s">
        <v>91</v>
      </c>
    </row>
    <row r="290" spans="1:20" ht="15" customHeight="1" x14ac:dyDescent="0.35">
      <c r="A290" s="4">
        <v>44348</v>
      </c>
      <c r="B290" s="5">
        <f t="shared" si="140"/>
        <v>6</v>
      </c>
      <c r="C290" s="5">
        <f t="shared" si="141"/>
        <v>2021</v>
      </c>
      <c r="D290" s="5" t="s">
        <v>369</v>
      </c>
      <c r="E290" s="5" t="s">
        <v>179</v>
      </c>
      <c r="F290" s="6" t="s">
        <v>60</v>
      </c>
      <c r="G290" s="6" t="s">
        <v>44</v>
      </c>
      <c r="H290" s="5">
        <v>3</v>
      </c>
      <c r="I290" s="5" t="s">
        <v>51</v>
      </c>
      <c r="J290" s="5">
        <v>60</v>
      </c>
      <c r="K290" s="4">
        <v>44373</v>
      </c>
      <c r="L290" s="20">
        <f t="shared" ref="L290:L292" si="142">MONTH(K290)</f>
        <v>6</v>
      </c>
      <c r="M290" s="20">
        <f t="shared" ref="M290:M292" si="143">YEAR(K290)</f>
        <v>2021</v>
      </c>
      <c r="N290" s="57">
        <v>690</v>
      </c>
      <c r="P290" s="7">
        <f t="shared" si="130"/>
        <v>690</v>
      </c>
      <c r="Q290" s="8">
        <f t="shared" si="119"/>
        <v>403062.74999999988</v>
      </c>
      <c r="R290" s="44" t="s">
        <v>91</v>
      </c>
    </row>
    <row r="291" spans="1:20" x14ac:dyDescent="0.35">
      <c r="A291" s="4">
        <v>44348</v>
      </c>
      <c r="B291" s="5">
        <f t="shared" si="140"/>
        <v>6</v>
      </c>
      <c r="C291" s="5">
        <f t="shared" si="141"/>
        <v>2021</v>
      </c>
      <c r="D291" s="5" t="s">
        <v>370</v>
      </c>
      <c r="E291" s="5" t="s">
        <v>63</v>
      </c>
      <c r="F291" s="1" t="s">
        <v>64</v>
      </c>
      <c r="G291" s="15" t="s">
        <v>66</v>
      </c>
      <c r="H291" s="17">
        <v>10</v>
      </c>
      <c r="I291" s="5" t="s">
        <v>50</v>
      </c>
      <c r="J291" s="5">
        <v>120</v>
      </c>
      <c r="K291" s="4">
        <f t="shared" ref="K291:K292" si="144">A291+J291</f>
        <v>44468</v>
      </c>
      <c r="L291" s="20">
        <f t="shared" si="142"/>
        <v>9</v>
      </c>
      <c r="M291" s="20">
        <f t="shared" si="143"/>
        <v>2021</v>
      </c>
      <c r="N291" s="57">
        <v>550</v>
      </c>
      <c r="P291" s="7">
        <f t="shared" si="130"/>
        <v>550</v>
      </c>
      <c r="Q291" s="8">
        <f t="shared" si="119"/>
        <v>403612.74999999988</v>
      </c>
      <c r="R291" s="44" t="s">
        <v>91</v>
      </c>
      <c r="S291" s="66"/>
      <c r="T291"/>
    </row>
    <row r="292" spans="1:20" x14ac:dyDescent="0.35">
      <c r="A292" s="4">
        <v>44348</v>
      </c>
      <c r="B292" s="5">
        <f t="shared" si="140"/>
        <v>6</v>
      </c>
      <c r="C292" s="5">
        <f t="shared" si="141"/>
        <v>2021</v>
      </c>
      <c r="D292" s="5" t="s">
        <v>370</v>
      </c>
      <c r="E292" s="5" t="s">
        <v>63</v>
      </c>
      <c r="F292" s="1" t="s">
        <v>64</v>
      </c>
      <c r="G292" s="6" t="s">
        <v>46</v>
      </c>
      <c r="H292" s="5">
        <v>4</v>
      </c>
      <c r="I292" s="5" t="s">
        <v>50</v>
      </c>
      <c r="J292" s="5">
        <v>120</v>
      </c>
      <c r="K292" s="4">
        <f t="shared" si="144"/>
        <v>44468</v>
      </c>
      <c r="L292" s="20">
        <f t="shared" si="142"/>
        <v>9</v>
      </c>
      <c r="M292" s="20">
        <f t="shared" si="143"/>
        <v>2021</v>
      </c>
      <c r="N292" s="7">
        <v>380</v>
      </c>
      <c r="P292" s="7">
        <f t="shared" si="130"/>
        <v>380</v>
      </c>
      <c r="Q292" s="8">
        <f t="shared" si="119"/>
        <v>403992.74999999988</v>
      </c>
      <c r="R292" s="44" t="s">
        <v>91</v>
      </c>
      <c r="S292" s="12"/>
    </row>
    <row r="293" spans="1:20" x14ac:dyDescent="0.35">
      <c r="A293" s="4"/>
      <c r="B293" s="5"/>
      <c r="C293" s="5"/>
      <c r="K293" s="4"/>
      <c r="Q293" s="68"/>
      <c r="R293" s="44"/>
      <c r="S293" s="12"/>
    </row>
    <row r="294" spans="1:20" x14ac:dyDescent="0.35">
      <c r="A294" s="4"/>
      <c r="B294" s="5"/>
      <c r="C294" s="5"/>
      <c r="K294" s="4"/>
      <c r="Q294" s="68"/>
      <c r="R294" s="44"/>
      <c r="S294" s="12"/>
    </row>
    <row r="295" spans="1:20" x14ac:dyDescent="0.35">
      <c r="A295" s="4"/>
      <c r="B295" s="5"/>
      <c r="C295" s="5"/>
      <c r="K295" s="4"/>
      <c r="Q295" s="68"/>
      <c r="R295" s="44"/>
      <c r="S295" s="12"/>
    </row>
    <row r="296" spans="1:20" x14ac:dyDescent="0.35">
      <c r="A296" s="4"/>
      <c r="B296" s="5"/>
      <c r="C296" s="5"/>
      <c r="K296" s="4"/>
      <c r="Q296" s="68"/>
      <c r="R296" s="44"/>
      <c r="S296" s="12"/>
    </row>
    <row r="297" spans="1:20" x14ac:dyDescent="0.35">
      <c r="A297" s="4"/>
      <c r="B297" s="5"/>
      <c r="C297" s="5"/>
      <c r="K297" s="4"/>
      <c r="Q297" s="68"/>
      <c r="R297" s="44"/>
      <c r="S297" s="12"/>
    </row>
    <row r="298" spans="1:20" x14ac:dyDescent="0.35">
      <c r="Q298" s="68"/>
      <c r="R298" s="44"/>
      <c r="S298" s="12"/>
    </row>
    <row r="299" spans="1:20" x14ac:dyDescent="0.35">
      <c r="K299" s="13" t="s">
        <v>199</v>
      </c>
      <c r="N299" s="38">
        <f>SUM(N2:N298)</f>
        <v>403992.74999999988</v>
      </c>
      <c r="O299" s="40">
        <f>SUM(O2:O298)</f>
        <v>-325431.54999999993</v>
      </c>
      <c r="P299" s="42">
        <f>SUM(P2:P298)</f>
        <v>78561.2</v>
      </c>
      <c r="Q299" s="69">
        <f>SUM(N299+O299)</f>
        <v>78561.199999999953</v>
      </c>
    </row>
    <row r="300" spans="1:20" x14ac:dyDescent="0.35">
      <c r="N300" s="39" t="s">
        <v>202</v>
      </c>
      <c r="O300" s="41" t="s">
        <v>200</v>
      </c>
      <c r="P300" s="43" t="s">
        <v>201</v>
      </c>
      <c r="Q300" s="70"/>
    </row>
    <row r="301" spans="1:20" x14ac:dyDescent="0.35">
      <c r="N301" s="36"/>
      <c r="O301" s="36"/>
      <c r="P301" s="36"/>
      <c r="Q301" s="36"/>
    </row>
    <row r="302" spans="1:20" x14ac:dyDescent="0.35">
      <c r="Q302" s="68"/>
    </row>
    <row r="303" spans="1:20" x14ac:dyDescent="0.35">
      <c r="O303" s="40">
        <f>SUM(O299)</f>
        <v>-325431.54999999993</v>
      </c>
      <c r="P303" s="35" t="s">
        <v>198</v>
      </c>
      <c r="Q303" s="72" t="s">
        <v>200</v>
      </c>
    </row>
    <row r="304" spans="1:20" x14ac:dyDescent="0.35">
      <c r="O304" s="7">
        <v>0.5</v>
      </c>
      <c r="P304" s="35" t="s">
        <v>198</v>
      </c>
      <c r="Q304" s="67" t="s">
        <v>291</v>
      </c>
    </row>
    <row r="305" spans="15:19" x14ac:dyDescent="0.35">
      <c r="P305" s="35"/>
      <c r="Q305" s="67"/>
    </row>
    <row r="306" spans="15:19" ht="16" thickBot="1" x14ac:dyDescent="0.4">
      <c r="O306" s="37">
        <f>SUM(O303:O305)</f>
        <v>-325431.04999999993</v>
      </c>
      <c r="P306" s="35" t="s">
        <v>198</v>
      </c>
      <c r="Q306" s="65" t="s">
        <v>375</v>
      </c>
    </row>
    <row r="307" spans="15:19" ht="16" thickTop="1" x14ac:dyDescent="0.35">
      <c r="Q307" s="68"/>
    </row>
    <row r="308" spans="15:19" x14ac:dyDescent="0.35">
      <c r="Q308" s="68"/>
    </row>
    <row r="309" spans="15:19" x14ac:dyDescent="0.35">
      <c r="P309" s="7">
        <v>6271</v>
      </c>
      <c r="Q309" s="71" t="s">
        <v>364</v>
      </c>
      <c r="R309" s="58"/>
      <c r="S309" s="52"/>
    </row>
    <row r="310" spans="15:19" x14ac:dyDescent="0.35">
      <c r="P310" s="7">
        <v>1700</v>
      </c>
      <c r="Q310" s="71" t="s">
        <v>365</v>
      </c>
      <c r="R310" s="58"/>
      <c r="S310" s="52"/>
    </row>
    <row r="311" spans="15:19" ht="16" thickBot="1" x14ac:dyDescent="0.4">
      <c r="P311" s="37">
        <f>SUM(P309:P310)</f>
        <v>7971</v>
      </c>
      <c r="Q311" s="1" t="s">
        <v>376</v>
      </c>
    </row>
    <row r="312" spans="15:19" ht="16" thickTop="1" x14ac:dyDescent="0.35"/>
  </sheetData>
  <phoneticPr fontId="2" type="noConversion"/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20752-F2F2-4FAE-B189-EE1EFB967CD2}">
  <sheetPr>
    <pageSetUpPr fitToPage="1"/>
  </sheetPr>
  <dimension ref="A1:AE23"/>
  <sheetViews>
    <sheetView topLeftCell="A4" workbookViewId="0">
      <selection activeCell="G23" sqref="G23"/>
    </sheetView>
  </sheetViews>
  <sheetFormatPr defaultRowHeight="14.5" x14ac:dyDescent="0.35"/>
  <cols>
    <col min="1" max="1" width="33.90625" bestFit="1" customWidth="1"/>
    <col min="2" max="6" width="9.90625" bestFit="1" customWidth="1"/>
    <col min="7" max="7" width="10.7265625" bestFit="1" customWidth="1"/>
    <col min="8" max="15" width="1.6328125" customWidth="1"/>
    <col min="16" max="16" width="33.90625" bestFit="1" customWidth="1"/>
    <col min="17" max="17" width="12.7265625" bestFit="1" customWidth="1"/>
    <col min="18" max="18" width="9.54296875" bestFit="1" customWidth="1"/>
    <col min="19" max="23" width="8.90625" bestFit="1" customWidth="1"/>
    <col min="24" max="24" width="9.90625" bestFit="1" customWidth="1"/>
    <col min="25" max="29" width="8.90625" bestFit="1" customWidth="1"/>
    <col min="30" max="30" width="9.90625" bestFit="1" customWidth="1"/>
    <col min="31" max="31" width="10.7265625" bestFit="1" customWidth="1"/>
  </cols>
  <sheetData>
    <row r="1" spans="1:31" x14ac:dyDescent="0.35">
      <c r="A1" t="s">
        <v>208</v>
      </c>
      <c r="P1" t="s">
        <v>208</v>
      </c>
    </row>
    <row r="4" spans="1:31" x14ac:dyDescent="0.35">
      <c r="A4" s="21" t="s">
        <v>203</v>
      </c>
      <c r="B4" s="21" t="s">
        <v>91</v>
      </c>
      <c r="P4" s="21" t="s">
        <v>203</v>
      </c>
      <c r="Q4" s="21" t="s">
        <v>231</v>
      </c>
      <c r="R4" s="21" t="s">
        <v>91</v>
      </c>
    </row>
    <row r="5" spans="1:31" x14ac:dyDescent="0.35">
      <c r="A5" s="21" t="s">
        <v>1</v>
      </c>
      <c r="B5">
        <v>0</v>
      </c>
      <c r="C5">
        <v>45</v>
      </c>
      <c r="D5">
        <v>60</v>
      </c>
      <c r="E5" t="s">
        <v>154</v>
      </c>
      <c r="F5">
        <v>120</v>
      </c>
      <c r="G5" t="s">
        <v>135</v>
      </c>
      <c r="Q5">
        <v>2019</v>
      </c>
      <c r="R5" t="s">
        <v>359</v>
      </c>
      <c r="S5">
        <v>2020</v>
      </c>
      <c r="X5" t="s">
        <v>360</v>
      </c>
      <c r="Y5">
        <v>2021</v>
      </c>
      <c r="AD5" t="s">
        <v>361</v>
      </c>
      <c r="AE5" t="s">
        <v>135</v>
      </c>
    </row>
    <row r="6" spans="1:31" x14ac:dyDescent="0.35">
      <c r="A6" t="s">
        <v>35</v>
      </c>
      <c r="B6" s="25">
        <v>15111</v>
      </c>
      <c r="C6" s="25"/>
      <c r="D6" s="25"/>
      <c r="E6" s="25"/>
      <c r="F6" s="25"/>
      <c r="G6" s="25">
        <v>15111</v>
      </c>
      <c r="P6" s="21" t="s">
        <v>1</v>
      </c>
      <c r="Q6">
        <v>0</v>
      </c>
      <c r="S6">
        <v>0</v>
      </c>
      <c r="T6">
        <v>45</v>
      </c>
      <c r="U6">
        <v>60</v>
      </c>
      <c r="V6" t="s">
        <v>154</v>
      </c>
      <c r="W6">
        <v>120</v>
      </c>
      <c r="Y6">
        <v>0</v>
      </c>
      <c r="Z6">
        <v>45</v>
      </c>
      <c r="AA6">
        <v>60</v>
      </c>
      <c r="AB6" t="s">
        <v>154</v>
      </c>
      <c r="AC6">
        <v>120</v>
      </c>
    </row>
    <row r="7" spans="1:31" x14ac:dyDescent="0.35">
      <c r="A7" t="s">
        <v>47</v>
      </c>
      <c r="B7" s="25"/>
      <c r="C7" s="25"/>
      <c r="D7" s="25">
        <v>5606</v>
      </c>
      <c r="E7" s="25"/>
      <c r="F7" s="25"/>
      <c r="G7" s="25">
        <v>5606</v>
      </c>
      <c r="P7" t="s">
        <v>35</v>
      </c>
      <c r="Q7" s="25"/>
      <c r="R7" s="25"/>
      <c r="S7" s="25">
        <v>9334</v>
      </c>
      <c r="T7" s="25"/>
      <c r="U7" s="25"/>
      <c r="V7" s="25"/>
      <c r="W7" s="25"/>
      <c r="X7" s="25">
        <v>9334</v>
      </c>
      <c r="Y7" s="25">
        <v>5777</v>
      </c>
      <c r="Z7" s="25"/>
      <c r="AA7" s="25"/>
      <c r="AB7" s="25"/>
      <c r="AC7" s="25"/>
      <c r="AD7" s="25">
        <v>5777</v>
      </c>
      <c r="AE7" s="25">
        <v>15111</v>
      </c>
    </row>
    <row r="8" spans="1:31" x14ac:dyDescent="0.35">
      <c r="A8" t="s">
        <v>60</v>
      </c>
      <c r="B8" s="25"/>
      <c r="C8" s="25"/>
      <c r="D8" s="25">
        <v>22737.8</v>
      </c>
      <c r="E8" s="25"/>
      <c r="F8" s="25"/>
      <c r="G8" s="25">
        <v>22737.8</v>
      </c>
      <c r="P8" t="s">
        <v>47</v>
      </c>
      <c r="Q8" s="25"/>
      <c r="R8" s="25"/>
      <c r="S8" s="25"/>
      <c r="T8" s="25"/>
      <c r="U8" s="25">
        <v>5606</v>
      </c>
      <c r="V8" s="25"/>
      <c r="W8" s="25"/>
      <c r="X8" s="25">
        <v>5606</v>
      </c>
      <c r="Y8" s="25"/>
      <c r="Z8" s="25"/>
      <c r="AA8" s="25"/>
      <c r="AB8" s="25"/>
      <c r="AC8" s="25"/>
      <c r="AD8" s="25"/>
      <c r="AE8" s="25">
        <v>5606</v>
      </c>
    </row>
    <row r="9" spans="1:31" x14ac:dyDescent="0.35">
      <c r="A9" t="s">
        <v>7</v>
      </c>
      <c r="B9" s="25">
        <v>45134</v>
      </c>
      <c r="C9" s="25"/>
      <c r="D9" s="25"/>
      <c r="E9" s="25"/>
      <c r="F9" s="25"/>
      <c r="G9" s="25">
        <v>45134</v>
      </c>
      <c r="P9" t="s">
        <v>60</v>
      </c>
      <c r="Q9" s="25"/>
      <c r="R9" s="25"/>
      <c r="S9" s="25"/>
      <c r="T9" s="25"/>
      <c r="U9" s="25">
        <v>4191.2000000000007</v>
      </c>
      <c r="V9" s="25"/>
      <c r="W9" s="25"/>
      <c r="X9" s="25">
        <v>4191.2000000000007</v>
      </c>
      <c r="Y9" s="25"/>
      <c r="Z9" s="25"/>
      <c r="AA9" s="25">
        <v>18546.599999999999</v>
      </c>
      <c r="AB9" s="25"/>
      <c r="AC9" s="25"/>
      <c r="AD9" s="25">
        <v>18546.599999999999</v>
      </c>
      <c r="AE9" s="25">
        <v>22737.8</v>
      </c>
    </row>
    <row r="10" spans="1:31" x14ac:dyDescent="0.35">
      <c r="A10" t="s">
        <v>20</v>
      </c>
      <c r="B10" s="25">
        <v>340</v>
      </c>
      <c r="C10" s="25">
        <v>47073.7</v>
      </c>
      <c r="D10" s="25"/>
      <c r="E10" s="25"/>
      <c r="F10" s="25"/>
      <c r="G10" s="25">
        <v>47413.7</v>
      </c>
      <c r="P10" t="s">
        <v>7</v>
      </c>
      <c r="Q10" s="25">
        <v>2973</v>
      </c>
      <c r="R10" s="25">
        <v>2973</v>
      </c>
      <c r="S10" s="25">
        <v>34235</v>
      </c>
      <c r="T10" s="25"/>
      <c r="U10" s="25"/>
      <c r="V10" s="25"/>
      <c r="W10" s="25"/>
      <c r="X10" s="25">
        <v>34235</v>
      </c>
      <c r="Y10" s="25">
        <v>7926</v>
      </c>
      <c r="Z10" s="25"/>
      <c r="AA10" s="25"/>
      <c r="AB10" s="25"/>
      <c r="AC10" s="25"/>
      <c r="AD10" s="25">
        <v>7926</v>
      </c>
      <c r="AE10" s="25">
        <v>45134</v>
      </c>
    </row>
    <row r="11" spans="1:31" x14ac:dyDescent="0.35">
      <c r="A11" t="s">
        <v>43</v>
      </c>
      <c r="B11" s="25">
        <v>4008</v>
      </c>
      <c r="C11" s="25"/>
      <c r="D11" s="25"/>
      <c r="E11" s="25"/>
      <c r="F11" s="25"/>
      <c r="G11" s="25">
        <v>4008</v>
      </c>
      <c r="P11" t="s">
        <v>20</v>
      </c>
      <c r="Q11" s="25"/>
      <c r="R11" s="25"/>
      <c r="S11" s="25"/>
      <c r="T11" s="25">
        <v>28025.7</v>
      </c>
      <c r="U11" s="25"/>
      <c r="V11" s="25"/>
      <c r="W11" s="25"/>
      <c r="X11" s="25">
        <v>28025.7</v>
      </c>
      <c r="Y11" s="25">
        <v>340</v>
      </c>
      <c r="Z11" s="25">
        <v>19048</v>
      </c>
      <c r="AA11" s="25"/>
      <c r="AB11" s="25"/>
      <c r="AC11" s="25"/>
      <c r="AD11" s="25">
        <v>19388</v>
      </c>
      <c r="AE11" s="25">
        <v>47413.7</v>
      </c>
    </row>
    <row r="12" spans="1:31" x14ac:dyDescent="0.35">
      <c r="A12" t="s">
        <v>23</v>
      </c>
      <c r="B12" s="25"/>
      <c r="C12" s="25"/>
      <c r="D12" s="25"/>
      <c r="E12" s="25">
        <v>49425.600000000006</v>
      </c>
      <c r="F12" s="25">
        <v>56132.800000000003</v>
      </c>
      <c r="G12" s="25">
        <v>105558.40000000001</v>
      </c>
      <c r="P12" t="s">
        <v>43</v>
      </c>
      <c r="Q12" s="25"/>
      <c r="R12" s="25"/>
      <c r="S12" s="25">
        <v>4008</v>
      </c>
      <c r="T12" s="25"/>
      <c r="U12" s="25"/>
      <c r="V12" s="25"/>
      <c r="W12" s="25"/>
      <c r="X12" s="25">
        <v>4008</v>
      </c>
      <c r="Y12" s="25"/>
      <c r="Z12" s="25"/>
      <c r="AA12" s="25"/>
      <c r="AB12" s="25"/>
      <c r="AC12" s="25"/>
      <c r="AD12" s="25"/>
      <c r="AE12" s="25">
        <v>4008</v>
      </c>
    </row>
    <row r="13" spans="1:31" x14ac:dyDescent="0.35">
      <c r="A13" t="s">
        <v>14</v>
      </c>
      <c r="B13" s="25">
        <v>2067</v>
      </c>
      <c r="C13" s="25"/>
      <c r="D13" s="25"/>
      <c r="E13" s="25"/>
      <c r="F13" s="25"/>
      <c r="G13" s="25">
        <v>2067</v>
      </c>
      <c r="P13" t="s">
        <v>23</v>
      </c>
      <c r="Q13" s="25"/>
      <c r="R13" s="25"/>
      <c r="S13" s="25"/>
      <c r="T13" s="25"/>
      <c r="U13" s="25"/>
      <c r="V13" s="25">
        <v>49425.600000000006</v>
      </c>
      <c r="W13" s="25">
        <v>2860</v>
      </c>
      <c r="X13" s="25">
        <v>52285.600000000006</v>
      </c>
      <c r="Y13" s="25"/>
      <c r="Z13" s="25"/>
      <c r="AA13" s="25"/>
      <c r="AB13" s="25"/>
      <c r="AC13" s="25">
        <v>53272.800000000003</v>
      </c>
      <c r="AD13" s="25">
        <v>53272.800000000003</v>
      </c>
      <c r="AE13" s="25">
        <v>105558.40000000001</v>
      </c>
    </row>
    <row r="14" spans="1:31" x14ac:dyDescent="0.35">
      <c r="A14" t="s">
        <v>54</v>
      </c>
      <c r="B14" s="25">
        <v>10282</v>
      </c>
      <c r="C14" s="25"/>
      <c r="D14" s="25"/>
      <c r="E14" s="25"/>
      <c r="F14" s="25"/>
      <c r="G14" s="25">
        <v>10282</v>
      </c>
      <c r="P14" t="s">
        <v>14</v>
      </c>
      <c r="Q14" s="25"/>
      <c r="R14" s="25"/>
      <c r="S14" s="25">
        <v>2067</v>
      </c>
      <c r="T14" s="25"/>
      <c r="U14" s="25"/>
      <c r="V14" s="25"/>
      <c r="W14" s="25"/>
      <c r="X14" s="25">
        <v>2067</v>
      </c>
      <c r="Y14" s="25"/>
      <c r="Z14" s="25"/>
      <c r="AA14" s="25"/>
      <c r="AB14" s="25"/>
      <c r="AC14" s="25"/>
      <c r="AD14" s="25"/>
      <c r="AE14" s="25">
        <v>2067</v>
      </c>
    </row>
    <row r="15" spans="1:31" x14ac:dyDescent="0.35">
      <c r="A15" t="s">
        <v>64</v>
      </c>
      <c r="B15" s="25">
        <v>0</v>
      </c>
      <c r="C15" s="25"/>
      <c r="D15" s="25"/>
      <c r="E15" s="25">
        <v>70831</v>
      </c>
      <c r="F15" s="25">
        <v>31568.6</v>
      </c>
      <c r="G15" s="25">
        <v>102399.6</v>
      </c>
      <c r="P15" t="s">
        <v>54</v>
      </c>
      <c r="Q15" s="25"/>
      <c r="R15" s="25"/>
      <c r="S15" s="25">
        <v>9082</v>
      </c>
      <c r="T15" s="25"/>
      <c r="U15" s="25"/>
      <c r="V15" s="25"/>
      <c r="W15" s="25"/>
      <c r="X15" s="25">
        <v>9082</v>
      </c>
      <c r="Y15" s="25">
        <v>1200</v>
      </c>
      <c r="Z15" s="25"/>
      <c r="AA15" s="25"/>
      <c r="AB15" s="25"/>
      <c r="AC15" s="25"/>
      <c r="AD15" s="25">
        <v>1200</v>
      </c>
      <c r="AE15" s="25">
        <v>10282</v>
      </c>
    </row>
    <row r="16" spans="1:31" x14ac:dyDescent="0.35">
      <c r="A16" t="s">
        <v>178</v>
      </c>
      <c r="B16" s="25">
        <v>1082.8000000000002</v>
      </c>
      <c r="C16" s="25"/>
      <c r="D16" s="25"/>
      <c r="E16" s="25"/>
      <c r="F16" s="25"/>
      <c r="G16" s="25">
        <v>1082.8000000000002</v>
      </c>
      <c r="P16" t="s">
        <v>64</v>
      </c>
      <c r="Q16" s="25"/>
      <c r="R16" s="25"/>
      <c r="S16" s="25"/>
      <c r="T16" s="25"/>
      <c r="U16" s="25"/>
      <c r="V16" s="25">
        <v>50446</v>
      </c>
      <c r="W16" s="25"/>
      <c r="X16" s="25">
        <v>50446</v>
      </c>
      <c r="Y16" s="25">
        <v>0</v>
      </c>
      <c r="Z16" s="25"/>
      <c r="AA16" s="25"/>
      <c r="AB16" s="25">
        <v>20385</v>
      </c>
      <c r="AC16" s="25">
        <v>31568.6</v>
      </c>
      <c r="AD16" s="25">
        <v>51953.599999999999</v>
      </c>
      <c r="AE16" s="25">
        <v>102399.6</v>
      </c>
    </row>
    <row r="17" spans="1:31" x14ac:dyDescent="0.35">
      <c r="A17" t="s">
        <v>229</v>
      </c>
      <c r="B17" s="25">
        <v>799.2</v>
      </c>
      <c r="C17" s="25"/>
      <c r="D17" s="25"/>
      <c r="E17" s="25"/>
      <c r="F17" s="25"/>
      <c r="G17" s="25">
        <v>799.2</v>
      </c>
      <c r="P17" t="s">
        <v>178</v>
      </c>
      <c r="Q17" s="25"/>
      <c r="R17" s="25"/>
      <c r="S17" s="25">
        <v>1082.8000000000002</v>
      </c>
      <c r="T17" s="25"/>
      <c r="U17" s="25"/>
      <c r="V17" s="25"/>
      <c r="W17" s="25"/>
      <c r="X17" s="25">
        <v>1082.8000000000002</v>
      </c>
      <c r="Y17" s="25"/>
      <c r="Z17" s="25"/>
      <c r="AA17" s="25"/>
      <c r="AB17" s="25"/>
      <c r="AC17" s="25"/>
      <c r="AD17" s="25"/>
      <c r="AE17" s="25">
        <v>1082.8000000000002</v>
      </c>
    </row>
    <row r="18" spans="1:31" x14ac:dyDescent="0.35">
      <c r="A18" t="s">
        <v>234</v>
      </c>
      <c r="B18" s="25">
        <v>21013</v>
      </c>
      <c r="C18" s="25"/>
      <c r="D18" s="25"/>
      <c r="E18" s="25"/>
      <c r="F18" s="25"/>
      <c r="G18" s="25">
        <v>21013</v>
      </c>
      <c r="P18" t="s">
        <v>229</v>
      </c>
      <c r="Q18" s="25"/>
      <c r="R18" s="25"/>
      <c r="S18" s="25">
        <v>799.2</v>
      </c>
      <c r="T18" s="25"/>
      <c r="U18" s="25"/>
      <c r="V18" s="25"/>
      <c r="W18" s="25"/>
      <c r="X18" s="25">
        <v>799.2</v>
      </c>
      <c r="Y18" s="25"/>
      <c r="Z18" s="25"/>
      <c r="AA18" s="25"/>
      <c r="AB18" s="25"/>
      <c r="AC18" s="25"/>
      <c r="AD18" s="25"/>
      <c r="AE18" s="25">
        <v>799.2</v>
      </c>
    </row>
    <row r="19" spans="1:31" x14ac:dyDescent="0.35">
      <c r="A19" t="s">
        <v>269</v>
      </c>
      <c r="B19" s="25">
        <v>5726</v>
      </c>
      <c r="C19" s="25"/>
      <c r="D19" s="25"/>
      <c r="E19" s="25"/>
      <c r="F19" s="25"/>
      <c r="G19" s="25">
        <v>5726</v>
      </c>
      <c r="P19" t="s">
        <v>234</v>
      </c>
      <c r="Q19" s="25"/>
      <c r="R19" s="25"/>
      <c r="S19" s="25"/>
      <c r="T19" s="25"/>
      <c r="U19" s="25"/>
      <c r="V19" s="25"/>
      <c r="W19" s="25"/>
      <c r="X19" s="25"/>
      <c r="Y19" s="25">
        <v>21013</v>
      </c>
      <c r="Z19" s="25"/>
      <c r="AA19" s="25"/>
      <c r="AB19" s="25"/>
      <c r="AC19" s="25"/>
      <c r="AD19" s="25">
        <v>21013</v>
      </c>
      <c r="AE19" s="25">
        <v>21013</v>
      </c>
    </row>
    <row r="20" spans="1:31" x14ac:dyDescent="0.35">
      <c r="A20" t="s">
        <v>287</v>
      </c>
      <c r="B20" s="25">
        <v>4247</v>
      </c>
      <c r="C20" s="25"/>
      <c r="D20" s="25"/>
      <c r="E20" s="25"/>
      <c r="F20" s="25"/>
      <c r="G20" s="25">
        <v>4247</v>
      </c>
      <c r="P20" t="s">
        <v>269</v>
      </c>
      <c r="Q20" s="25"/>
      <c r="R20" s="25"/>
      <c r="S20" s="25"/>
      <c r="T20" s="25"/>
      <c r="U20" s="25"/>
      <c r="V20" s="25"/>
      <c r="W20" s="25"/>
      <c r="X20" s="25"/>
      <c r="Y20" s="25">
        <v>5726</v>
      </c>
      <c r="Z20" s="25"/>
      <c r="AA20" s="25"/>
      <c r="AB20" s="25"/>
      <c r="AC20" s="25"/>
      <c r="AD20" s="25">
        <v>5726</v>
      </c>
      <c r="AE20" s="25">
        <v>5726</v>
      </c>
    </row>
    <row r="21" spans="1:31" x14ac:dyDescent="0.35">
      <c r="A21" t="s">
        <v>296</v>
      </c>
      <c r="B21" s="25">
        <v>10807.25</v>
      </c>
      <c r="C21" s="25"/>
      <c r="D21" s="25"/>
      <c r="E21" s="25"/>
      <c r="F21" s="25"/>
      <c r="G21" s="25">
        <v>10807.25</v>
      </c>
      <c r="P21" t="s">
        <v>287</v>
      </c>
      <c r="Q21" s="25"/>
      <c r="R21" s="25"/>
      <c r="S21" s="25"/>
      <c r="T21" s="25"/>
      <c r="U21" s="25"/>
      <c r="V21" s="25"/>
      <c r="W21" s="25"/>
      <c r="X21" s="25"/>
      <c r="Y21" s="25">
        <v>4247</v>
      </c>
      <c r="Z21" s="25"/>
      <c r="AA21" s="25"/>
      <c r="AB21" s="25"/>
      <c r="AC21" s="25"/>
      <c r="AD21" s="25">
        <v>4247</v>
      </c>
      <c r="AE21" s="25">
        <v>4247</v>
      </c>
    </row>
    <row r="22" spans="1:31" x14ac:dyDescent="0.35">
      <c r="A22" t="s">
        <v>135</v>
      </c>
      <c r="B22" s="25">
        <v>120617.25</v>
      </c>
      <c r="C22" s="25">
        <v>47073.7</v>
      </c>
      <c r="D22" s="25">
        <v>28343.8</v>
      </c>
      <c r="E22" s="25">
        <v>120256.6</v>
      </c>
      <c r="F22" s="25">
        <v>87701.4</v>
      </c>
      <c r="G22" s="25">
        <v>403992.75</v>
      </c>
      <c r="P22" t="s">
        <v>296</v>
      </c>
      <c r="Q22" s="25"/>
      <c r="R22" s="25"/>
      <c r="S22" s="25"/>
      <c r="T22" s="25"/>
      <c r="U22" s="25"/>
      <c r="V22" s="25"/>
      <c r="W22" s="25"/>
      <c r="X22" s="25"/>
      <c r="Y22" s="25">
        <v>10807.25</v>
      </c>
      <c r="Z22" s="25"/>
      <c r="AA22" s="25"/>
      <c r="AB22" s="25"/>
      <c r="AC22" s="25"/>
      <c r="AD22" s="25">
        <v>10807.25</v>
      </c>
      <c r="AE22" s="25">
        <v>10807.25</v>
      </c>
    </row>
    <row r="23" spans="1:31" x14ac:dyDescent="0.35">
      <c r="P23" t="s">
        <v>135</v>
      </c>
      <c r="Q23" s="25">
        <v>2973</v>
      </c>
      <c r="R23" s="25">
        <v>2973</v>
      </c>
      <c r="S23" s="25">
        <v>60608</v>
      </c>
      <c r="T23" s="25">
        <v>28025.7</v>
      </c>
      <c r="U23" s="25">
        <v>9797.2000000000007</v>
      </c>
      <c r="V23" s="25">
        <v>99871.6</v>
      </c>
      <c r="W23" s="25">
        <v>2860</v>
      </c>
      <c r="X23" s="25">
        <v>201162.5</v>
      </c>
      <c r="Y23" s="25">
        <v>57036.25</v>
      </c>
      <c r="Z23" s="25">
        <v>19048</v>
      </c>
      <c r="AA23" s="25">
        <v>18546.599999999999</v>
      </c>
      <c r="AB23" s="25">
        <v>20385</v>
      </c>
      <c r="AC23" s="25">
        <v>84841.4</v>
      </c>
      <c r="AD23" s="25">
        <v>199857.25</v>
      </c>
      <c r="AE23" s="25">
        <v>403992.75</v>
      </c>
    </row>
  </sheetData>
  <pageMargins left="0.39370078740157483" right="0" top="0.39370078740157483" bottom="0" header="0.31496062992125984" footer="0.31496062992125984"/>
  <pageSetup scale="82" orientation="portrait" r:id="rId3"/>
  <headerFooter>
    <oddFooter>&amp;R&amp;F&amp;A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AFBA4-359C-4A2F-B07A-E984E720F062}">
  <sheetPr>
    <tabColor rgb="FF00B050"/>
  </sheetPr>
  <dimension ref="A1:G144"/>
  <sheetViews>
    <sheetView topLeftCell="A129" workbookViewId="0">
      <selection activeCell="E145" sqref="E145"/>
    </sheetView>
  </sheetViews>
  <sheetFormatPr defaultRowHeight="14.5" x14ac:dyDescent="0.35"/>
  <cols>
    <col min="1" max="1" width="12.08984375" style="79" bestFit="1" customWidth="1"/>
    <col min="2" max="2" width="11.08984375" style="79" bestFit="1" customWidth="1"/>
    <col min="3" max="3" width="19.08984375" style="79" bestFit="1" customWidth="1"/>
    <col min="4" max="4" width="33.90625" style="79" bestFit="1" customWidth="1"/>
    <col min="5" max="5" width="9.08984375" style="79" bestFit="1" customWidth="1"/>
    <col min="6" max="6" width="8.7265625" style="79"/>
    <col min="7" max="7" width="9.08984375" style="79" bestFit="1" customWidth="1"/>
    <col min="8" max="16384" width="8.7265625" style="79"/>
  </cols>
  <sheetData>
    <row r="1" spans="1:5" x14ac:dyDescent="0.35">
      <c r="A1"/>
      <c r="B1"/>
      <c r="C1"/>
      <c r="D1"/>
    </row>
    <row r="2" spans="1:5" x14ac:dyDescent="0.35">
      <c r="A2"/>
      <c r="B2"/>
      <c r="C2"/>
      <c r="D2"/>
    </row>
    <row r="3" spans="1:5" x14ac:dyDescent="0.35">
      <c r="A3" s="96" t="s">
        <v>167</v>
      </c>
      <c r="B3" s="93" t="s">
        <v>315</v>
      </c>
      <c r="C3" s="94" t="s">
        <v>2</v>
      </c>
      <c r="D3" s="94" t="s">
        <v>1</v>
      </c>
      <c r="E3" s="97" t="s">
        <v>314</v>
      </c>
    </row>
    <row r="4" spans="1:5" x14ac:dyDescent="0.35">
      <c r="A4">
        <v>12</v>
      </c>
      <c r="B4" s="82">
        <v>43822</v>
      </c>
      <c r="C4" t="s">
        <v>319</v>
      </c>
      <c r="D4" t="s">
        <v>7</v>
      </c>
      <c r="E4" s="23">
        <v>80</v>
      </c>
    </row>
    <row r="5" spans="1:5" x14ac:dyDescent="0.35">
      <c r="A5" s="24" t="s">
        <v>227</v>
      </c>
      <c r="B5" s="24"/>
      <c r="C5" s="24"/>
      <c r="D5" s="24"/>
      <c r="E5" s="29">
        <f>SUM(E4)</f>
        <v>80</v>
      </c>
    </row>
    <row r="6" spans="1:5" x14ac:dyDescent="0.35">
      <c r="A6">
        <v>6</v>
      </c>
      <c r="B6" s="82">
        <v>43984</v>
      </c>
      <c r="C6" t="s">
        <v>10</v>
      </c>
      <c r="D6" t="s">
        <v>7</v>
      </c>
      <c r="E6" s="23">
        <v>80</v>
      </c>
    </row>
    <row r="7" spans="1:5" x14ac:dyDescent="0.35">
      <c r="A7"/>
      <c r="B7" s="82">
        <v>43993</v>
      </c>
      <c r="C7" t="s">
        <v>11</v>
      </c>
      <c r="D7" t="s">
        <v>14</v>
      </c>
      <c r="E7" s="23">
        <v>80</v>
      </c>
    </row>
    <row r="8" spans="1:5" x14ac:dyDescent="0.35">
      <c r="A8"/>
      <c r="B8" s="82">
        <v>43999</v>
      </c>
      <c r="C8" t="s">
        <v>12</v>
      </c>
      <c r="D8" t="s">
        <v>7</v>
      </c>
      <c r="E8" s="23">
        <v>80</v>
      </c>
    </row>
    <row r="9" spans="1:5" x14ac:dyDescent="0.35">
      <c r="A9"/>
      <c r="B9" s="82">
        <v>44004</v>
      </c>
      <c r="C9" t="s">
        <v>18</v>
      </c>
      <c r="D9" t="s">
        <v>20</v>
      </c>
      <c r="E9" s="23">
        <v>80</v>
      </c>
    </row>
    <row r="10" spans="1:5" x14ac:dyDescent="0.35">
      <c r="A10" s="24" t="s">
        <v>145</v>
      </c>
      <c r="B10" s="24"/>
      <c r="C10" s="24"/>
      <c r="D10" s="24"/>
      <c r="E10" s="30">
        <f>SUM(E6:E9)</f>
        <v>320</v>
      </c>
    </row>
    <row r="11" spans="1:5" s="80" customFormat="1" x14ac:dyDescent="0.35">
      <c r="A11" s="87" t="s">
        <v>317</v>
      </c>
      <c r="B11" s="87"/>
      <c r="C11" s="87"/>
      <c r="D11" s="87"/>
      <c r="E11" s="89">
        <f>SUM(E10,E5)</f>
        <v>400</v>
      </c>
    </row>
    <row r="12" spans="1:5" s="80" customFormat="1" x14ac:dyDescent="0.35">
      <c r="A12" s="88"/>
      <c r="B12" s="88"/>
      <c r="C12" s="88"/>
      <c r="D12" s="88"/>
      <c r="E12" s="59"/>
    </row>
    <row r="13" spans="1:5" s="80" customFormat="1" x14ac:dyDescent="0.35">
      <c r="A13" s="88"/>
      <c r="B13" s="88"/>
      <c r="C13" s="88"/>
      <c r="D13" s="88"/>
      <c r="E13" s="59"/>
    </row>
    <row r="14" spans="1:5" s="80" customFormat="1" x14ac:dyDescent="0.35">
      <c r="A14" s="92" t="s">
        <v>167</v>
      </c>
      <c r="B14" s="93" t="s">
        <v>315</v>
      </c>
      <c r="C14" s="94" t="s">
        <v>2</v>
      </c>
      <c r="D14" s="94" t="s">
        <v>1</v>
      </c>
      <c r="E14" s="95" t="s">
        <v>314</v>
      </c>
    </row>
    <row r="15" spans="1:5" x14ac:dyDescent="0.35">
      <c r="A15">
        <v>7</v>
      </c>
      <c r="B15" s="82">
        <v>44013</v>
      </c>
      <c r="C15" t="s">
        <v>21</v>
      </c>
      <c r="D15" t="s">
        <v>23</v>
      </c>
      <c r="E15" s="23">
        <v>80</v>
      </c>
    </row>
    <row r="16" spans="1:5" x14ac:dyDescent="0.35">
      <c r="A16"/>
      <c r="B16" s="82">
        <v>44026</v>
      </c>
      <c r="C16" t="s">
        <v>26</v>
      </c>
      <c r="D16" t="s">
        <v>20</v>
      </c>
      <c r="E16" s="23">
        <v>80</v>
      </c>
    </row>
    <row r="17" spans="1:5" x14ac:dyDescent="0.35">
      <c r="A17"/>
      <c r="B17" s="82">
        <v>44027</v>
      </c>
      <c r="C17" t="s">
        <v>27</v>
      </c>
      <c r="D17" t="s">
        <v>7</v>
      </c>
      <c r="E17" s="23">
        <v>80</v>
      </c>
    </row>
    <row r="18" spans="1:5" x14ac:dyDescent="0.35">
      <c r="A18" s="24" t="s">
        <v>146</v>
      </c>
      <c r="B18" s="24"/>
      <c r="C18" s="24"/>
      <c r="D18" s="24"/>
      <c r="E18" s="30">
        <f>SUM(E15:E17)</f>
        <v>240</v>
      </c>
    </row>
    <row r="19" spans="1:5" x14ac:dyDescent="0.35">
      <c r="A19">
        <v>8</v>
      </c>
      <c r="B19" s="82">
        <v>44044</v>
      </c>
      <c r="C19" t="s">
        <v>30</v>
      </c>
      <c r="D19" t="s">
        <v>23</v>
      </c>
      <c r="E19" s="23">
        <v>80</v>
      </c>
    </row>
    <row r="20" spans="1:5" x14ac:dyDescent="0.35">
      <c r="A20"/>
      <c r="B20" s="82">
        <v>44051</v>
      </c>
      <c r="C20" t="s">
        <v>31</v>
      </c>
      <c r="D20" t="s">
        <v>23</v>
      </c>
      <c r="E20" s="23">
        <v>80</v>
      </c>
    </row>
    <row r="21" spans="1:5" x14ac:dyDescent="0.35">
      <c r="A21"/>
      <c r="B21"/>
      <c r="C21" t="s">
        <v>32</v>
      </c>
      <c r="D21" t="s">
        <v>23</v>
      </c>
      <c r="E21" s="23">
        <v>80</v>
      </c>
    </row>
    <row r="22" spans="1:5" x14ac:dyDescent="0.35">
      <c r="A22"/>
      <c r="B22" s="82">
        <v>44053</v>
      </c>
      <c r="C22" t="s">
        <v>33</v>
      </c>
      <c r="D22" t="s">
        <v>35</v>
      </c>
      <c r="E22" s="23">
        <v>80</v>
      </c>
    </row>
    <row r="23" spans="1:5" x14ac:dyDescent="0.35">
      <c r="A23"/>
      <c r="B23"/>
      <c r="C23" t="s">
        <v>36</v>
      </c>
      <c r="D23" t="s">
        <v>20</v>
      </c>
      <c r="E23" s="23">
        <v>80</v>
      </c>
    </row>
    <row r="24" spans="1:5" x14ac:dyDescent="0.35">
      <c r="A24"/>
      <c r="B24" s="82">
        <v>44055</v>
      </c>
      <c r="C24" t="s">
        <v>37</v>
      </c>
      <c r="D24" t="s">
        <v>7</v>
      </c>
      <c r="E24" s="23">
        <v>80</v>
      </c>
    </row>
    <row r="25" spans="1:5" x14ac:dyDescent="0.35">
      <c r="A25"/>
      <c r="B25" s="82">
        <v>44056</v>
      </c>
      <c r="C25" t="s">
        <v>38</v>
      </c>
      <c r="D25" t="s">
        <v>7</v>
      </c>
      <c r="E25" s="23">
        <v>80</v>
      </c>
    </row>
    <row r="26" spans="1:5" x14ac:dyDescent="0.35">
      <c r="A26"/>
      <c r="B26" s="82">
        <v>44062</v>
      </c>
      <c r="C26" t="s">
        <v>40</v>
      </c>
      <c r="D26" t="s">
        <v>20</v>
      </c>
      <c r="E26" s="23">
        <v>80</v>
      </c>
    </row>
    <row r="27" spans="1:5" x14ac:dyDescent="0.35">
      <c r="A27"/>
      <c r="B27"/>
      <c r="C27" t="s">
        <v>41</v>
      </c>
      <c r="D27" t="s">
        <v>43</v>
      </c>
      <c r="E27" s="23">
        <v>80</v>
      </c>
    </row>
    <row r="28" spans="1:5" x14ac:dyDescent="0.35">
      <c r="A28"/>
      <c r="B28" s="82">
        <v>44065</v>
      </c>
      <c r="C28" t="s">
        <v>49</v>
      </c>
      <c r="D28" t="s">
        <v>47</v>
      </c>
      <c r="E28" s="23">
        <v>80</v>
      </c>
    </row>
    <row r="29" spans="1:5" x14ac:dyDescent="0.35">
      <c r="A29"/>
      <c r="B29"/>
      <c r="C29" t="s">
        <v>52</v>
      </c>
      <c r="D29" t="s">
        <v>54</v>
      </c>
      <c r="E29" s="23">
        <v>80</v>
      </c>
    </row>
    <row r="30" spans="1:5" x14ac:dyDescent="0.35">
      <c r="A30"/>
      <c r="B30" s="82">
        <v>44067</v>
      </c>
      <c r="C30" t="s">
        <v>55</v>
      </c>
      <c r="D30" t="s">
        <v>20</v>
      </c>
      <c r="E30" s="23">
        <v>80</v>
      </c>
    </row>
    <row r="31" spans="1:5" x14ac:dyDescent="0.35">
      <c r="A31"/>
      <c r="B31" s="82">
        <v>44068</v>
      </c>
      <c r="C31" t="s">
        <v>57</v>
      </c>
      <c r="D31" t="s">
        <v>60</v>
      </c>
      <c r="E31" s="23">
        <v>80</v>
      </c>
    </row>
    <row r="32" spans="1:5" x14ac:dyDescent="0.35">
      <c r="A32"/>
      <c r="B32"/>
      <c r="C32" t="s">
        <v>58</v>
      </c>
      <c r="D32" t="s">
        <v>7</v>
      </c>
      <c r="E32" s="23">
        <v>80</v>
      </c>
    </row>
    <row r="33" spans="1:5" x14ac:dyDescent="0.35">
      <c r="A33"/>
      <c r="B33" s="82">
        <v>44070</v>
      </c>
      <c r="C33" t="s">
        <v>62</v>
      </c>
      <c r="D33" t="s">
        <v>64</v>
      </c>
      <c r="E33" s="23">
        <v>80</v>
      </c>
    </row>
    <row r="34" spans="1:5" x14ac:dyDescent="0.35">
      <c r="A34" s="24" t="s">
        <v>147</v>
      </c>
      <c r="B34" s="24"/>
      <c r="C34" s="24"/>
      <c r="D34" s="24"/>
      <c r="E34" s="30">
        <f>SUM(E19:E33)</f>
        <v>1200</v>
      </c>
    </row>
    <row r="35" spans="1:5" x14ac:dyDescent="0.35">
      <c r="A35">
        <v>9</v>
      </c>
      <c r="B35" s="82">
        <v>44075</v>
      </c>
      <c r="C35" t="s">
        <v>68</v>
      </c>
      <c r="D35" t="s">
        <v>54</v>
      </c>
      <c r="E35" s="23">
        <v>80</v>
      </c>
    </row>
    <row r="36" spans="1:5" x14ac:dyDescent="0.35">
      <c r="A36"/>
      <c r="B36" s="82">
        <v>44076</v>
      </c>
      <c r="C36" t="s">
        <v>70</v>
      </c>
      <c r="D36" t="s">
        <v>7</v>
      </c>
      <c r="E36" s="23">
        <v>80</v>
      </c>
    </row>
    <row r="37" spans="1:5" x14ac:dyDescent="0.35">
      <c r="A37"/>
      <c r="B37" s="82">
        <v>44079</v>
      </c>
      <c r="C37" t="s">
        <v>95</v>
      </c>
      <c r="D37" t="s">
        <v>7</v>
      </c>
      <c r="E37" s="23">
        <v>80</v>
      </c>
    </row>
    <row r="38" spans="1:5" x14ac:dyDescent="0.35">
      <c r="A38"/>
      <c r="B38" s="82">
        <v>44091</v>
      </c>
      <c r="C38" t="s">
        <v>103</v>
      </c>
      <c r="D38" t="s">
        <v>23</v>
      </c>
      <c r="E38" s="23">
        <v>80</v>
      </c>
    </row>
    <row r="39" spans="1:5" x14ac:dyDescent="0.35">
      <c r="A39"/>
      <c r="B39"/>
      <c r="C39" t="s">
        <v>104</v>
      </c>
      <c r="D39" t="s">
        <v>7</v>
      </c>
      <c r="E39" s="23">
        <v>80</v>
      </c>
    </row>
    <row r="40" spans="1:5" x14ac:dyDescent="0.35">
      <c r="A40"/>
      <c r="B40" s="82">
        <v>44096</v>
      </c>
      <c r="C40" t="s">
        <v>105</v>
      </c>
      <c r="D40" t="s">
        <v>23</v>
      </c>
      <c r="E40" s="23">
        <v>80</v>
      </c>
    </row>
    <row r="41" spans="1:5" x14ac:dyDescent="0.35">
      <c r="A41"/>
      <c r="B41" s="82">
        <v>44097</v>
      </c>
      <c r="C41" t="s">
        <v>106</v>
      </c>
      <c r="D41" t="s">
        <v>64</v>
      </c>
      <c r="E41" s="23">
        <v>80</v>
      </c>
    </row>
    <row r="42" spans="1:5" x14ac:dyDescent="0.35">
      <c r="A42"/>
      <c r="B42"/>
      <c r="C42" t="s">
        <v>107</v>
      </c>
      <c r="D42" t="s">
        <v>7</v>
      </c>
      <c r="E42" s="23">
        <v>80</v>
      </c>
    </row>
    <row r="43" spans="1:5" x14ac:dyDescent="0.35">
      <c r="A43"/>
      <c r="B43" s="82">
        <v>44100</v>
      </c>
      <c r="C43" t="s">
        <v>109</v>
      </c>
      <c r="D43" t="s">
        <v>7</v>
      </c>
      <c r="E43" s="23">
        <v>80</v>
      </c>
    </row>
    <row r="44" spans="1:5" x14ac:dyDescent="0.35">
      <c r="A44" s="24" t="s">
        <v>148</v>
      </c>
      <c r="B44" s="24"/>
      <c r="C44" s="24"/>
      <c r="D44" s="24"/>
      <c r="E44" s="30">
        <f>SUM(E35:E43)</f>
        <v>720</v>
      </c>
    </row>
    <row r="45" spans="1:5" s="80" customFormat="1" x14ac:dyDescent="0.35">
      <c r="A45" s="87" t="s">
        <v>317</v>
      </c>
      <c r="B45" s="87"/>
      <c r="C45" s="87"/>
      <c r="D45" s="87"/>
      <c r="E45" s="89">
        <f>SUM(E44,E34,E18)</f>
        <v>2160</v>
      </c>
    </row>
    <row r="46" spans="1:5" s="80" customFormat="1" x14ac:dyDescent="0.35">
      <c r="A46" s="88"/>
      <c r="B46" s="88"/>
      <c r="C46" s="88"/>
      <c r="D46" s="88"/>
      <c r="E46" s="59"/>
    </row>
    <row r="47" spans="1:5" s="80" customFormat="1" x14ac:dyDescent="0.35">
      <c r="A47" s="88"/>
      <c r="B47" s="88"/>
      <c r="C47" s="88"/>
      <c r="D47" s="88"/>
      <c r="E47" s="59"/>
    </row>
    <row r="48" spans="1:5" s="80" customFormat="1" x14ac:dyDescent="0.35">
      <c r="A48" s="96" t="s">
        <v>167</v>
      </c>
      <c r="B48" s="93" t="s">
        <v>315</v>
      </c>
      <c r="C48" s="94" t="s">
        <v>2</v>
      </c>
      <c r="D48" s="94" t="s">
        <v>1</v>
      </c>
      <c r="E48" s="97" t="s">
        <v>314</v>
      </c>
    </row>
    <row r="49" spans="1:5" s="80" customFormat="1" x14ac:dyDescent="0.35">
      <c r="A49" s="88">
        <v>10</v>
      </c>
      <c r="B49" s="90">
        <v>44109</v>
      </c>
      <c r="C49" s="88" t="s">
        <v>110</v>
      </c>
      <c r="D49" s="88" t="s">
        <v>35</v>
      </c>
      <c r="E49" s="59">
        <v>80</v>
      </c>
    </row>
    <row r="50" spans="1:5" x14ac:dyDescent="0.35">
      <c r="A50"/>
      <c r="B50"/>
      <c r="C50" t="s">
        <v>113</v>
      </c>
      <c r="D50" t="s">
        <v>20</v>
      </c>
      <c r="E50" s="23">
        <v>80</v>
      </c>
    </row>
    <row r="51" spans="1:5" x14ac:dyDescent="0.35">
      <c r="A51"/>
      <c r="B51" s="82">
        <v>44112</v>
      </c>
      <c r="C51" t="s">
        <v>114</v>
      </c>
      <c r="D51" t="s">
        <v>23</v>
      </c>
      <c r="E51" s="23">
        <v>80</v>
      </c>
    </row>
    <row r="52" spans="1:5" x14ac:dyDescent="0.35">
      <c r="A52"/>
      <c r="B52" s="82">
        <v>44116</v>
      </c>
      <c r="C52" t="s">
        <v>116</v>
      </c>
      <c r="D52" t="s">
        <v>23</v>
      </c>
      <c r="E52" s="23">
        <v>80</v>
      </c>
    </row>
    <row r="53" spans="1:5" x14ac:dyDescent="0.35">
      <c r="A53"/>
      <c r="B53"/>
      <c r="C53" t="s">
        <v>120</v>
      </c>
      <c r="D53" t="s">
        <v>7</v>
      </c>
      <c r="E53" s="23">
        <v>80</v>
      </c>
    </row>
    <row r="54" spans="1:5" x14ac:dyDescent="0.35">
      <c r="A54"/>
      <c r="B54" s="82">
        <v>44123</v>
      </c>
      <c r="C54" t="s">
        <v>121</v>
      </c>
      <c r="D54" t="s">
        <v>47</v>
      </c>
      <c r="E54" s="23">
        <v>80</v>
      </c>
    </row>
    <row r="55" spans="1:5" x14ac:dyDescent="0.35">
      <c r="A55"/>
      <c r="B55" s="82">
        <v>44121</v>
      </c>
      <c r="C55" t="s">
        <v>122</v>
      </c>
      <c r="D55" t="s">
        <v>20</v>
      </c>
      <c r="E55" s="23">
        <v>80</v>
      </c>
    </row>
    <row r="56" spans="1:5" x14ac:dyDescent="0.35">
      <c r="A56"/>
      <c r="B56"/>
      <c r="C56" t="s">
        <v>124</v>
      </c>
      <c r="D56" t="s">
        <v>20</v>
      </c>
      <c r="E56" s="23">
        <v>80</v>
      </c>
    </row>
    <row r="57" spans="1:5" x14ac:dyDescent="0.35">
      <c r="A57"/>
      <c r="B57"/>
      <c r="C57" t="s">
        <v>126</v>
      </c>
      <c r="D57" t="s">
        <v>7</v>
      </c>
      <c r="E57" s="23">
        <v>80</v>
      </c>
    </row>
    <row r="58" spans="1:5" x14ac:dyDescent="0.35">
      <c r="A58"/>
      <c r="B58"/>
      <c r="C58" t="s">
        <v>127</v>
      </c>
      <c r="D58" t="s">
        <v>35</v>
      </c>
      <c r="E58" s="23">
        <v>80</v>
      </c>
    </row>
    <row r="59" spans="1:5" x14ac:dyDescent="0.35">
      <c r="A59"/>
      <c r="B59" s="82">
        <v>44125</v>
      </c>
      <c r="C59" t="s">
        <v>130</v>
      </c>
      <c r="D59" t="s">
        <v>35</v>
      </c>
      <c r="E59" s="23">
        <v>80</v>
      </c>
    </row>
    <row r="60" spans="1:5" x14ac:dyDescent="0.35">
      <c r="A60"/>
      <c r="B60"/>
      <c r="C60" t="s">
        <v>131</v>
      </c>
      <c r="D60" t="s">
        <v>64</v>
      </c>
      <c r="E60" s="23">
        <v>80</v>
      </c>
    </row>
    <row r="61" spans="1:5" x14ac:dyDescent="0.35">
      <c r="A61"/>
      <c r="B61" s="82">
        <v>44130</v>
      </c>
      <c r="C61" t="s">
        <v>134</v>
      </c>
      <c r="D61" t="s">
        <v>20</v>
      </c>
      <c r="E61" s="23">
        <v>80</v>
      </c>
    </row>
    <row r="62" spans="1:5" x14ac:dyDescent="0.35">
      <c r="A62"/>
      <c r="B62" s="82">
        <v>44135</v>
      </c>
      <c r="C62" t="s">
        <v>152</v>
      </c>
      <c r="D62" t="s">
        <v>7</v>
      </c>
      <c r="E62" s="23">
        <v>80</v>
      </c>
    </row>
    <row r="63" spans="1:5" x14ac:dyDescent="0.35">
      <c r="A63"/>
      <c r="B63"/>
      <c r="C63" t="s">
        <v>153</v>
      </c>
      <c r="D63" t="s">
        <v>35</v>
      </c>
      <c r="E63" s="23">
        <v>80</v>
      </c>
    </row>
    <row r="64" spans="1:5" x14ac:dyDescent="0.35">
      <c r="A64" s="24" t="s">
        <v>149</v>
      </c>
      <c r="B64" s="24"/>
      <c r="C64" s="24"/>
      <c r="D64" s="24"/>
      <c r="E64" s="30">
        <f>SUM(E49:E63)</f>
        <v>1200</v>
      </c>
    </row>
    <row r="65" spans="1:5" x14ac:dyDescent="0.35">
      <c r="A65">
        <v>11</v>
      </c>
      <c r="B65" s="82">
        <v>44144</v>
      </c>
      <c r="C65" t="s">
        <v>156</v>
      </c>
      <c r="D65" t="s">
        <v>43</v>
      </c>
      <c r="E65" s="23">
        <v>80</v>
      </c>
    </row>
    <row r="66" spans="1:5" x14ac:dyDescent="0.35">
      <c r="A66"/>
      <c r="B66" s="82">
        <v>44145</v>
      </c>
      <c r="C66" t="s">
        <v>158</v>
      </c>
      <c r="D66" t="s">
        <v>7</v>
      </c>
      <c r="E66" s="23">
        <v>80</v>
      </c>
    </row>
    <row r="67" spans="1:5" x14ac:dyDescent="0.35">
      <c r="A67"/>
      <c r="B67"/>
      <c r="C67" t="s">
        <v>159</v>
      </c>
      <c r="D67" t="s">
        <v>35</v>
      </c>
      <c r="E67" s="23">
        <v>80</v>
      </c>
    </row>
    <row r="68" spans="1:5" ht="15" customHeight="1" x14ac:dyDescent="0.35">
      <c r="A68"/>
      <c r="B68" s="82">
        <v>44146</v>
      </c>
      <c r="C68" t="s">
        <v>160</v>
      </c>
      <c r="D68" t="s">
        <v>60</v>
      </c>
      <c r="E68" s="23">
        <v>80</v>
      </c>
    </row>
    <row r="69" spans="1:5" ht="15" customHeight="1" x14ac:dyDescent="0.35">
      <c r="A69"/>
      <c r="B69" s="82">
        <v>44153</v>
      </c>
      <c r="C69" t="s">
        <v>170</v>
      </c>
      <c r="D69" t="s">
        <v>7</v>
      </c>
      <c r="E69" s="23">
        <v>80</v>
      </c>
    </row>
    <row r="70" spans="1:5" ht="15" customHeight="1" x14ac:dyDescent="0.35">
      <c r="A70"/>
      <c r="B70" s="82">
        <v>44159</v>
      </c>
      <c r="C70" t="s">
        <v>171</v>
      </c>
      <c r="D70" t="s">
        <v>7</v>
      </c>
      <c r="E70" s="23">
        <v>80</v>
      </c>
    </row>
    <row r="71" spans="1:5" ht="15" customHeight="1" x14ac:dyDescent="0.35">
      <c r="A71"/>
      <c r="B71" s="82">
        <v>44155</v>
      </c>
      <c r="C71" t="s">
        <v>172</v>
      </c>
      <c r="D71" t="s">
        <v>64</v>
      </c>
      <c r="E71" s="23">
        <v>80</v>
      </c>
    </row>
    <row r="72" spans="1:5" ht="15" customHeight="1" x14ac:dyDescent="0.35">
      <c r="A72"/>
      <c r="B72" s="82">
        <v>44156</v>
      </c>
      <c r="C72" t="s">
        <v>175</v>
      </c>
      <c r="D72" t="s">
        <v>54</v>
      </c>
      <c r="E72" s="23">
        <v>80</v>
      </c>
    </row>
    <row r="73" spans="1:5" ht="15" customHeight="1" x14ac:dyDescent="0.35">
      <c r="A73"/>
      <c r="B73" s="82">
        <v>44158</v>
      </c>
      <c r="C73" t="s">
        <v>177</v>
      </c>
      <c r="D73" t="s">
        <v>35</v>
      </c>
      <c r="E73" s="23">
        <v>80</v>
      </c>
    </row>
    <row r="74" spans="1:5" ht="15" customHeight="1" x14ac:dyDescent="0.35">
      <c r="A74"/>
      <c r="B74" s="82">
        <v>44159</v>
      </c>
      <c r="C74" t="s">
        <v>180</v>
      </c>
      <c r="D74" t="s">
        <v>178</v>
      </c>
      <c r="E74" s="23">
        <v>80</v>
      </c>
    </row>
    <row r="75" spans="1:5" ht="15" customHeight="1" x14ac:dyDescent="0.35">
      <c r="A75"/>
      <c r="B75"/>
      <c r="C75" t="s">
        <v>184</v>
      </c>
      <c r="D75" t="s">
        <v>20</v>
      </c>
      <c r="E75" s="23">
        <v>80</v>
      </c>
    </row>
    <row r="76" spans="1:5" ht="15" customHeight="1" x14ac:dyDescent="0.35">
      <c r="A76"/>
      <c r="B76" s="82">
        <v>44162</v>
      </c>
      <c r="C76" t="s">
        <v>186</v>
      </c>
      <c r="D76" t="s">
        <v>7</v>
      </c>
      <c r="E76" s="23">
        <v>80</v>
      </c>
    </row>
    <row r="77" spans="1:5" ht="15" customHeight="1" x14ac:dyDescent="0.35">
      <c r="A77"/>
      <c r="B77" s="82">
        <v>44163</v>
      </c>
      <c r="C77" t="s">
        <v>187</v>
      </c>
      <c r="D77" t="s">
        <v>60</v>
      </c>
      <c r="E77" s="23">
        <v>80</v>
      </c>
    </row>
    <row r="78" spans="1:5" ht="15" customHeight="1" x14ac:dyDescent="0.35">
      <c r="A78"/>
      <c r="B78" s="82">
        <v>44165</v>
      </c>
      <c r="C78" t="s">
        <v>188</v>
      </c>
      <c r="D78" t="s">
        <v>54</v>
      </c>
      <c r="E78" s="23">
        <v>80</v>
      </c>
    </row>
    <row r="79" spans="1:5" ht="15" customHeight="1" x14ac:dyDescent="0.35">
      <c r="A79"/>
      <c r="B79"/>
      <c r="C79" t="s">
        <v>342</v>
      </c>
      <c r="D79" t="s">
        <v>64</v>
      </c>
      <c r="E79" s="23">
        <v>80</v>
      </c>
    </row>
    <row r="80" spans="1:5" ht="15" customHeight="1" x14ac:dyDescent="0.35">
      <c r="A80" s="24" t="s">
        <v>165</v>
      </c>
      <c r="B80" s="24"/>
      <c r="C80" s="24"/>
      <c r="D80" s="24"/>
      <c r="E80" s="30">
        <f>SUM(E65:E79)</f>
        <v>1200</v>
      </c>
    </row>
    <row r="81" spans="1:5" ht="15" customHeight="1" x14ac:dyDescent="0.35">
      <c r="A81">
        <v>12</v>
      </c>
      <c r="B81" s="82">
        <v>44170</v>
      </c>
      <c r="C81" t="s">
        <v>214</v>
      </c>
      <c r="D81" t="s">
        <v>229</v>
      </c>
      <c r="E81" s="23">
        <v>80</v>
      </c>
    </row>
    <row r="82" spans="1:5" ht="15" customHeight="1" x14ac:dyDescent="0.35">
      <c r="A82"/>
      <c r="B82" s="82">
        <v>44180</v>
      </c>
      <c r="C82" t="s">
        <v>215</v>
      </c>
      <c r="D82" t="s">
        <v>7</v>
      </c>
      <c r="E82" s="23">
        <v>80</v>
      </c>
    </row>
    <row r="83" spans="1:5" ht="15" customHeight="1" x14ac:dyDescent="0.35">
      <c r="A83"/>
      <c r="B83" s="82">
        <v>44191</v>
      </c>
      <c r="C83" t="s">
        <v>216</v>
      </c>
      <c r="D83" t="s">
        <v>23</v>
      </c>
      <c r="E83" s="23">
        <v>80</v>
      </c>
    </row>
    <row r="84" spans="1:5" ht="15" customHeight="1" x14ac:dyDescent="0.35">
      <c r="A84"/>
      <c r="B84" s="82">
        <v>44195</v>
      </c>
      <c r="C84" t="s">
        <v>221</v>
      </c>
      <c r="D84" t="s">
        <v>20</v>
      </c>
      <c r="E84" s="23">
        <v>80</v>
      </c>
    </row>
    <row r="85" spans="1:5" ht="15" customHeight="1" x14ac:dyDescent="0.35">
      <c r="A85"/>
      <c r="B85" s="82">
        <v>44196</v>
      </c>
      <c r="C85" t="s">
        <v>222</v>
      </c>
      <c r="D85" t="s">
        <v>64</v>
      </c>
      <c r="E85" s="23">
        <v>80</v>
      </c>
    </row>
    <row r="86" spans="1:5" x14ac:dyDescent="0.35">
      <c r="A86" s="24" t="s">
        <v>227</v>
      </c>
      <c r="B86" s="24"/>
      <c r="C86" s="24"/>
      <c r="D86" s="24"/>
      <c r="E86" s="30">
        <f>SUM(E81:E85)</f>
        <v>400</v>
      </c>
    </row>
    <row r="87" spans="1:5" s="80" customFormat="1" x14ac:dyDescent="0.35">
      <c r="A87" s="87" t="s">
        <v>317</v>
      </c>
      <c r="B87" s="87"/>
      <c r="C87" s="87"/>
      <c r="D87" s="87"/>
      <c r="E87" s="89">
        <f>SUM(E86,E80,E64)</f>
        <v>2800</v>
      </c>
    </row>
    <row r="88" spans="1:5" s="80" customFormat="1" x14ac:dyDescent="0.35">
      <c r="A88" s="88"/>
      <c r="B88" s="88"/>
      <c r="C88" s="88"/>
      <c r="D88" s="88"/>
      <c r="E88" s="59"/>
    </row>
    <row r="89" spans="1:5" s="80" customFormat="1" x14ac:dyDescent="0.35">
      <c r="A89" s="88"/>
      <c r="B89" s="88"/>
      <c r="C89" s="88"/>
      <c r="D89" s="88"/>
      <c r="E89" s="59"/>
    </row>
    <row r="90" spans="1:5" s="80" customFormat="1" x14ac:dyDescent="0.35">
      <c r="A90" s="96" t="s">
        <v>167</v>
      </c>
      <c r="B90" s="93" t="s">
        <v>315</v>
      </c>
      <c r="C90" s="94" t="s">
        <v>2</v>
      </c>
      <c r="D90" s="94" t="s">
        <v>1</v>
      </c>
      <c r="E90" s="97" t="s">
        <v>314</v>
      </c>
    </row>
    <row r="91" spans="1:5" x14ac:dyDescent="0.35">
      <c r="A91">
        <v>1</v>
      </c>
      <c r="B91" s="82">
        <v>44200</v>
      </c>
      <c r="C91" t="s">
        <v>232</v>
      </c>
      <c r="D91" t="s">
        <v>234</v>
      </c>
      <c r="E91" s="59">
        <v>80</v>
      </c>
    </row>
    <row r="92" spans="1:5" x14ac:dyDescent="0.35">
      <c r="A92"/>
      <c r="B92" s="82">
        <v>44207</v>
      </c>
      <c r="C92" t="s">
        <v>245</v>
      </c>
      <c r="D92" t="s">
        <v>64</v>
      </c>
      <c r="E92" s="59">
        <v>80</v>
      </c>
    </row>
    <row r="93" spans="1:5" x14ac:dyDescent="0.35">
      <c r="A93"/>
      <c r="B93" s="82">
        <v>44204</v>
      </c>
      <c r="C93" t="s">
        <v>248</v>
      </c>
      <c r="D93" t="s">
        <v>234</v>
      </c>
      <c r="E93" s="59">
        <v>80</v>
      </c>
    </row>
    <row r="94" spans="1:5" x14ac:dyDescent="0.35">
      <c r="A94"/>
      <c r="B94" s="82">
        <v>44205</v>
      </c>
      <c r="C94" t="s">
        <v>251</v>
      </c>
      <c r="D94" t="s">
        <v>20</v>
      </c>
      <c r="E94" s="59">
        <v>80</v>
      </c>
    </row>
    <row r="95" spans="1:5" x14ac:dyDescent="0.35">
      <c r="A95"/>
      <c r="B95" s="82">
        <v>44214</v>
      </c>
      <c r="C95" t="s">
        <v>253</v>
      </c>
      <c r="D95" t="s">
        <v>234</v>
      </c>
      <c r="E95" s="59">
        <v>80</v>
      </c>
    </row>
    <row r="96" spans="1:5" x14ac:dyDescent="0.35">
      <c r="A96"/>
      <c r="B96" s="82">
        <v>44223</v>
      </c>
      <c r="C96" t="s">
        <v>257</v>
      </c>
      <c r="D96" t="s">
        <v>20</v>
      </c>
      <c r="E96" s="59">
        <v>80</v>
      </c>
    </row>
    <row r="97" spans="1:7" x14ac:dyDescent="0.35">
      <c r="A97"/>
      <c r="B97" s="82">
        <v>44225</v>
      </c>
      <c r="C97" t="s">
        <v>259</v>
      </c>
      <c r="D97" t="s">
        <v>7</v>
      </c>
      <c r="E97" s="59">
        <v>80</v>
      </c>
    </row>
    <row r="98" spans="1:7" x14ac:dyDescent="0.35">
      <c r="A98"/>
      <c r="B98"/>
      <c r="C98" t="s">
        <v>260</v>
      </c>
      <c r="D98" t="s">
        <v>64</v>
      </c>
      <c r="E98" s="59">
        <v>80</v>
      </c>
    </row>
    <row r="99" spans="1:7" x14ac:dyDescent="0.35">
      <c r="A99" s="24" t="s">
        <v>261</v>
      </c>
      <c r="B99" s="24"/>
      <c r="C99" s="24"/>
      <c r="D99" s="24"/>
      <c r="E99" s="30">
        <f>SUM(E91:E98)</f>
        <v>640</v>
      </c>
    </row>
    <row r="100" spans="1:7" s="80" customFormat="1" x14ac:dyDescent="0.35">
      <c r="A100">
        <v>2</v>
      </c>
      <c r="B100" s="82">
        <v>44230</v>
      </c>
      <c r="C100" t="s">
        <v>263</v>
      </c>
      <c r="D100" t="s">
        <v>269</v>
      </c>
      <c r="E100" s="63">
        <v>80</v>
      </c>
    </row>
    <row r="101" spans="1:7" x14ac:dyDescent="0.35">
      <c r="A101"/>
      <c r="B101" s="82">
        <v>44229</v>
      </c>
      <c r="C101" t="s">
        <v>267</v>
      </c>
      <c r="D101" t="s">
        <v>35</v>
      </c>
      <c r="E101" s="63">
        <v>80</v>
      </c>
    </row>
    <row r="102" spans="1:7" x14ac:dyDescent="0.35">
      <c r="A102"/>
      <c r="B102" s="82">
        <v>44233</v>
      </c>
      <c r="C102" t="s">
        <v>268</v>
      </c>
      <c r="D102" t="s">
        <v>269</v>
      </c>
      <c r="E102" s="63">
        <v>80</v>
      </c>
    </row>
    <row r="103" spans="1:7" x14ac:dyDescent="0.35">
      <c r="A103"/>
      <c r="B103" s="82">
        <v>44236</v>
      </c>
      <c r="C103" t="s">
        <v>272</v>
      </c>
      <c r="D103" t="s">
        <v>234</v>
      </c>
      <c r="E103" s="63">
        <v>80</v>
      </c>
    </row>
    <row r="104" spans="1:7" x14ac:dyDescent="0.35">
      <c r="A104"/>
      <c r="B104" s="82">
        <v>44244</v>
      </c>
      <c r="C104" t="s">
        <v>273</v>
      </c>
      <c r="D104" t="s">
        <v>35</v>
      </c>
      <c r="E104" s="63">
        <v>80</v>
      </c>
    </row>
    <row r="105" spans="1:7" x14ac:dyDescent="0.35">
      <c r="A105"/>
      <c r="B105" s="82">
        <v>44246</v>
      </c>
      <c r="C105" t="s">
        <v>280</v>
      </c>
      <c r="D105" t="s">
        <v>7</v>
      </c>
      <c r="E105" s="63">
        <v>80</v>
      </c>
    </row>
    <row r="106" spans="1:7" x14ac:dyDescent="0.35">
      <c r="A106"/>
      <c r="B106" s="82">
        <v>44249</v>
      </c>
      <c r="C106" t="s">
        <v>281</v>
      </c>
      <c r="D106" t="s">
        <v>23</v>
      </c>
      <c r="E106" s="63">
        <v>80</v>
      </c>
    </row>
    <row r="107" spans="1:7" x14ac:dyDescent="0.35">
      <c r="A107"/>
      <c r="B107" s="82">
        <v>44250</v>
      </c>
      <c r="C107" t="s">
        <v>282</v>
      </c>
      <c r="D107" t="s">
        <v>54</v>
      </c>
      <c r="E107" s="63">
        <v>80</v>
      </c>
    </row>
    <row r="108" spans="1:7" x14ac:dyDescent="0.35">
      <c r="A108"/>
      <c r="B108" s="82">
        <v>44253</v>
      </c>
      <c r="C108" t="s">
        <v>285</v>
      </c>
      <c r="D108" t="s">
        <v>287</v>
      </c>
      <c r="E108" s="63">
        <v>80</v>
      </c>
    </row>
    <row r="109" spans="1:7" x14ac:dyDescent="0.35">
      <c r="A109" s="24" t="s">
        <v>279</v>
      </c>
      <c r="B109" s="24"/>
      <c r="C109" s="24"/>
      <c r="D109" s="24"/>
      <c r="E109" s="30">
        <f>SUM(E100:E108)</f>
        <v>720</v>
      </c>
    </row>
    <row r="110" spans="1:7" x14ac:dyDescent="0.35">
      <c r="A110" s="85" t="s">
        <v>317</v>
      </c>
      <c r="B110" s="85"/>
      <c r="C110" s="85"/>
      <c r="D110" s="85"/>
      <c r="E110" s="86">
        <f>SUM(E109,E99)</f>
        <v>1360</v>
      </c>
      <c r="G110" s="91">
        <f>SUM(E11+E45+E87+E110)</f>
        <v>6720</v>
      </c>
    </row>
    <row r="111" spans="1:7" s="80" customFormat="1" x14ac:dyDescent="0.35"/>
    <row r="113" spans="1:5" x14ac:dyDescent="0.35">
      <c r="A113" s="96" t="s">
        <v>167</v>
      </c>
      <c r="B113" s="93" t="s">
        <v>315</v>
      </c>
      <c r="C113" s="94" t="s">
        <v>2</v>
      </c>
      <c r="D113" s="94" t="s">
        <v>1</v>
      </c>
      <c r="E113" s="97" t="s">
        <v>314</v>
      </c>
    </row>
    <row r="114" spans="1:5" s="81" customFormat="1" x14ac:dyDescent="0.35">
      <c r="A114">
        <v>3</v>
      </c>
      <c r="B114" s="82">
        <v>44263</v>
      </c>
      <c r="C114" t="s">
        <v>292</v>
      </c>
      <c r="D114" t="s">
        <v>23</v>
      </c>
      <c r="E114" s="63">
        <v>80</v>
      </c>
    </row>
    <row r="115" spans="1:5" s="81" customFormat="1" x14ac:dyDescent="0.35">
      <c r="A115"/>
      <c r="B115" s="82">
        <v>44265</v>
      </c>
      <c r="C115" t="s">
        <v>323</v>
      </c>
      <c r="D115" t="s">
        <v>296</v>
      </c>
      <c r="E115" s="63">
        <v>80</v>
      </c>
    </row>
    <row r="116" spans="1:5" s="81" customFormat="1" ht="15" customHeight="1" x14ac:dyDescent="0.35">
      <c r="A116"/>
      <c r="B116" s="82">
        <v>44266</v>
      </c>
      <c r="C116" t="s">
        <v>324</v>
      </c>
      <c r="D116" t="s">
        <v>60</v>
      </c>
      <c r="E116" s="63">
        <v>80</v>
      </c>
    </row>
    <row r="117" spans="1:5" s="81" customFormat="1" ht="15" customHeight="1" x14ac:dyDescent="0.35">
      <c r="A117"/>
      <c r="B117" s="82">
        <v>44278</v>
      </c>
      <c r="C117" t="s">
        <v>326</v>
      </c>
      <c r="D117" t="s">
        <v>23</v>
      </c>
      <c r="E117" s="63">
        <v>80</v>
      </c>
    </row>
    <row r="118" spans="1:5" s="81" customFormat="1" ht="15" customHeight="1" x14ac:dyDescent="0.35">
      <c r="A118"/>
      <c r="B118" s="82">
        <v>44279</v>
      </c>
      <c r="C118" t="s">
        <v>327</v>
      </c>
      <c r="D118" t="s">
        <v>60</v>
      </c>
      <c r="E118" s="63">
        <v>80</v>
      </c>
    </row>
    <row r="119" spans="1:5" s="81" customFormat="1" ht="15" customHeight="1" x14ac:dyDescent="0.35">
      <c r="A119"/>
      <c r="B119"/>
      <c r="C119" t="s">
        <v>328</v>
      </c>
      <c r="D119" t="s">
        <v>64</v>
      </c>
      <c r="E119" s="63">
        <v>80</v>
      </c>
    </row>
    <row r="120" spans="1:5" s="81" customFormat="1" ht="15" customHeight="1" x14ac:dyDescent="0.35">
      <c r="A120"/>
      <c r="B120" s="82">
        <v>44280</v>
      </c>
      <c r="C120" t="s">
        <v>329</v>
      </c>
      <c r="D120" t="s">
        <v>269</v>
      </c>
      <c r="E120" s="63">
        <v>80</v>
      </c>
    </row>
    <row r="121" spans="1:5" s="81" customFormat="1" ht="15" customHeight="1" x14ac:dyDescent="0.35">
      <c r="A121"/>
      <c r="B121" s="82">
        <v>44285</v>
      </c>
      <c r="C121" t="s">
        <v>330</v>
      </c>
      <c r="D121" t="s">
        <v>23</v>
      </c>
      <c r="E121" s="63">
        <v>80</v>
      </c>
    </row>
    <row r="122" spans="1:5" s="81" customFormat="1" x14ac:dyDescent="0.35">
      <c r="A122" s="24" t="s">
        <v>294</v>
      </c>
      <c r="B122" s="24"/>
      <c r="C122" s="24"/>
      <c r="D122" s="24"/>
      <c r="E122" s="83">
        <f>SUM(E114:E121)</f>
        <v>640</v>
      </c>
    </row>
    <row r="123" spans="1:5" x14ac:dyDescent="0.35">
      <c r="A123">
        <v>4</v>
      </c>
      <c r="B123" s="82">
        <v>44287</v>
      </c>
      <c r="C123" t="s">
        <v>341</v>
      </c>
      <c r="D123" t="s">
        <v>20</v>
      </c>
      <c r="E123" s="63">
        <v>80</v>
      </c>
    </row>
    <row r="124" spans="1:5" x14ac:dyDescent="0.35">
      <c r="A124"/>
      <c r="B124" s="82">
        <v>44294</v>
      </c>
      <c r="C124" t="s">
        <v>333</v>
      </c>
      <c r="D124" t="s">
        <v>287</v>
      </c>
      <c r="E124" s="63">
        <v>80</v>
      </c>
    </row>
    <row r="125" spans="1:5" x14ac:dyDescent="0.35">
      <c r="A125"/>
      <c r="B125"/>
      <c r="C125" t="s">
        <v>334</v>
      </c>
      <c r="D125" t="s">
        <v>64</v>
      </c>
      <c r="E125" s="63">
        <v>80</v>
      </c>
    </row>
    <row r="126" spans="1:5" x14ac:dyDescent="0.35">
      <c r="A126"/>
      <c r="B126" s="82">
        <v>44295</v>
      </c>
      <c r="C126" t="s">
        <v>335</v>
      </c>
      <c r="D126" t="s">
        <v>7</v>
      </c>
      <c r="E126" s="63">
        <v>80</v>
      </c>
    </row>
    <row r="127" spans="1:5" x14ac:dyDescent="0.35">
      <c r="A127"/>
      <c r="B127" s="82">
        <v>44313</v>
      </c>
      <c r="C127" t="s">
        <v>336</v>
      </c>
      <c r="D127" t="s">
        <v>60</v>
      </c>
      <c r="E127" s="63">
        <v>80</v>
      </c>
    </row>
    <row r="128" spans="1:5" x14ac:dyDescent="0.35">
      <c r="A128"/>
      <c r="B128" s="82">
        <v>44315</v>
      </c>
      <c r="C128" t="s">
        <v>339</v>
      </c>
      <c r="D128" t="s">
        <v>64</v>
      </c>
      <c r="E128" s="63">
        <v>80</v>
      </c>
    </row>
    <row r="129" spans="1:5" x14ac:dyDescent="0.35">
      <c r="A129" s="24" t="s">
        <v>316</v>
      </c>
      <c r="B129" s="24"/>
      <c r="C129" s="24"/>
      <c r="D129" s="24"/>
      <c r="E129" s="84">
        <f>SUM(E123:E128)</f>
        <v>480</v>
      </c>
    </row>
    <row r="130" spans="1:5" s="80" customFormat="1" x14ac:dyDescent="0.35">
      <c r="A130" s="88">
        <v>5</v>
      </c>
      <c r="B130" s="90">
        <v>44319</v>
      </c>
      <c r="C130" t="s">
        <v>337</v>
      </c>
      <c r="D130" s="88" t="s">
        <v>23</v>
      </c>
      <c r="E130" s="91">
        <v>80</v>
      </c>
    </row>
    <row r="131" spans="1:5" s="80" customFormat="1" x14ac:dyDescent="0.35">
      <c r="A131" s="88"/>
      <c r="B131" s="90">
        <v>44322</v>
      </c>
      <c r="C131" t="s">
        <v>345</v>
      </c>
      <c r="D131" t="s">
        <v>35</v>
      </c>
      <c r="E131" s="91">
        <v>80</v>
      </c>
    </row>
    <row r="132" spans="1:5" s="80" customFormat="1" x14ac:dyDescent="0.35">
      <c r="A132" s="88"/>
      <c r="B132" s="90">
        <v>44323</v>
      </c>
      <c r="C132" t="s">
        <v>346</v>
      </c>
      <c r="D132" s="88" t="s">
        <v>7</v>
      </c>
      <c r="E132" s="91">
        <v>80</v>
      </c>
    </row>
    <row r="133" spans="1:5" s="80" customFormat="1" x14ac:dyDescent="0.35">
      <c r="A133" s="88"/>
      <c r="B133" s="90" t="s">
        <v>363</v>
      </c>
      <c r="C133" t="s">
        <v>362</v>
      </c>
      <c r="D133" s="88" t="s">
        <v>35</v>
      </c>
      <c r="E133" s="91">
        <v>80</v>
      </c>
    </row>
    <row r="134" spans="1:5" s="80" customFormat="1" x14ac:dyDescent="0.35">
      <c r="A134" s="88"/>
      <c r="B134" s="90">
        <v>44337</v>
      </c>
      <c r="C134" t="s">
        <v>349</v>
      </c>
      <c r="D134" s="88" t="s">
        <v>20</v>
      </c>
      <c r="E134" s="91">
        <v>80</v>
      </c>
    </row>
    <row r="135" spans="1:5" s="80" customFormat="1" x14ac:dyDescent="0.35">
      <c r="A135" s="88"/>
      <c r="B135" s="90">
        <v>44337</v>
      </c>
      <c r="C135" t="s">
        <v>325</v>
      </c>
      <c r="D135" t="s">
        <v>234</v>
      </c>
      <c r="E135" s="91">
        <v>80</v>
      </c>
    </row>
    <row r="136" spans="1:5" s="80" customFormat="1" x14ac:dyDescent="0.35">
      <c r="A136" s="24" t="s">
        <v>338</v>
      </c>
      <c r="B136" s="24"/>
      <c r="C136" s="24"/>
      <c r="D136" s="24"/>
      <c r="E136" s="84">
        <f>SUM(E130:E135)</f>
        <v>480</v>
      </c>
    </row>
    <row r="137" spans="1:5" s="80" customFormat="1" x14ac:dyDescent="0.35">
      <c r="A137" s="88"/>
      <c r="B137" s="90">
        <v>44348</v>
      </c>
      <c r="C137" t="s">
        <v>373</v>
      </c>
      <c r="D137" s="88"/>
      <c r="E137" s="91">
        <v>80</v>
      </c>
    </row>
    <row r="138" spans="1:5" s="80" customFormat="1" x14ac:dyDescent="0.35">
      <c r="A138" s="88"/>
      <c r="B138" s="90">
        <v>44348</v>
      </c>
      <c r="C138" t="s">
        <v>374</v>
      </c>
      <c r="D138" s="88"/>
      <c r="E138" s="91">
        <v>80</v>
      </c>
    </row>
    <row r="139" spans="1:5" s="80" customFormat="1" x14ac:dyDescent="0.35">
      <c r="A139" s="24" t="s">
        <v>145</v>
      </c>
      <c r="B139" s="24"/>
      <c r="C139" s="24"/>
      <c r="D139" s="24"/>
      <c r="E139" s="84">
        <f>SUM(E137:E138)</f>
        <v>160</v>
      </c>
    </row>
    <row r="140" spans="1:5" s="80" customFormat="1" x14ac:dyDescent="0.35">
      <c r="A140" s="88"/>
      <c r="B140" s="88"/>
      <c r="C140" s="88"/>
      <c r="D140" s="88"/>
      <c r="E140" s="91"/>
    </row>
    <row r="141" spans="1:5" s="80" customFormat="1" x14ac:dyDescent="0.35">
      <c r="A141" s="88"/>
      <c r="B141" s="88"/>
      <c r="C141" s="88"/>
      <c r="D141" s="88"/>
      <c r="E141" s="91"/>
    </row>
    <row r="142" spans="1:5" s="80" customFormat="1" x14ac:dyDescent="0.35">
      <c r="A142" s="88"/>
      <c r="B142" s="88"/>
      <c r="C142" s="88"/>
      <c r="D142" s="88"/>
      <c r="E142" s="91"/>
    </row>
    <row r="143" spans="1:5" s="80" customFormat="1" x14ac:dyDescent="0.35">
      <c r="A143" s="88"/>
      <c r="B143" s="88"/>
      <c r="C143" s="88"/>
      <c r="D143" s="88"/>
      <c r="E143" s="91"/>
    </row>
    <row r="144" spans="1:5" x14ac:dyDescent="0.35">
      <c r="A144" s="87" t="s">
        <v>135</v>
      </c>
      <c r="B144" s="87"/>
      <c r="C144" s="87"/>
      <c r="D144" s="87"/>
      <c r="E144" s="86">
        <f>SUM(E122+E129+E136+E139)</f>
        <v>1760</v>
      </c>
    </row>
  </sheetData>
  <phoneticPr fontId="2" type="noConversion"/>
  <pageMargins left="0.78740157480314965" right="0" top="0.78740157480314965" bottom="0.39370078740157483" header="0.31496062992125984" footer="0"/>
  <pageSetup scale="85" orientation="portrait" r:id="rId1"/>
  <headerFooter>
    <oddHeader>&amp;LChemitjaya Sdn Bhd - Transportation Fee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BC2F1-FAF0-4C6F-B7EB-C232A84A17CC}">
  <sheetPr>
    <tabColor rgb="FFFF0000"/>
  </sheetPr>
  <dimension ref="A3:AB132"/>
  <sheetViews>
    <sheetView topLeftCell="A118" workbookViewId="0">
      <selection activeCell="A144" sqref="A144"/>
    </sheetView>
  </sheetViews>
  <sheetFormatPr defaultRowHeight="14.5" x14ac:dyDescent="0.35"/>
  <cols>
    <col min="1" max="1" width="14.453125" bestFit="1" customWidth="1"/>
    <col min="2" max="2" width="19" customWidth="1"/>
    <col min="3" max="3" width="33.90625" bestFit="1" customWidth="1"/>
    <col min="4" max="4" width="19.7265625" bestFit="1" customWidth="1"/>
    <col min="5" max="5" width="15.453125" style="45" bestFit="1" customWidth="1"/>
    <col min="6" max="6" width="17.6328125" style="45" bestFit="1" customWidth="1"/>
    <col min="7" max="11" width="1.7265625" style="45" customWidth="1"/>
    <col min="12" max="13" width="1.7265625" customWidth="1"/>
    <col min="14" max="14" width="35.1796875" customWidth="1"/>
    <col min="15" max="15" width="16.6328125" bestFit="1" customWidth="1"/>
    <col min="16" max="27" width="8.90625" bestFit="1" customWidth="1"/>
    <col min="28" max="28" width="10.7265625" bestFit="1" customWidth="1"/>
  </cols>
  <sheetData>
    <row r="3" spans="1:28" ht="29" x14ac:dyDescent="0.35">
      <c r="D3" s="21" t="s">
        <v>210</v>
      </c>
      <c r="E3"/>
      <c r="F3"/>
      <c r="G3"/>
      <c r="H3"/>
      <c r="I3"/>
      <c r="N3" s="21" t="s">
        <v>203</v>
      </c>
      <c r="P3" s="34" t="s">
        <v>167</v>
      </c>
    </row>
    <row r="4" spans="1:28" x14ac:dyDescent="0.35">
      <c r="A4" s="21" t="s">
        <v>167</v>
      </c>
      <c r="B4" s="21" t="s">
        <v>2</v>
      </c>
      <c r="C4" s="21" t="s">
        <v>1</v>
      </c>
      <c r="D4" t="s">
        <v>213</v>
      </c>
      <c r="E4" t="s">
        <v>212</v>
      </c>
      <c r="F4" t="s">
        <v>204</v>
      </c>
      <c r="G4"/>
      <c r="H4"/>
      <c r="I4"/>
      <c r="N4" s="21" t="s">
        <v>1</v>
      </c>
      <c r="O4" s="21" t="s">
        <v>2</v>
      </c>
      <c r="P4">
        <v>6</v>
      </c>
      <c r="Q4">
        <v>7</v>
      </c>
      <c r="R4">
        <v>8</v>
      </c>
      <c r="S4">
        <v>9</v>
      </c>
      <c r="T4">
        <v>10</v>
      </c>
      <c r="U4">
        <v>11</v>
      </c>
      <c r="V4">
        <v>12</v>
      </c>
      <c r="W4">
        <v>1</v>
      </c>
      <c r="X4">
        <v>2</v>
      </c>
      <c r="Y4">
        <v>3</v>
      </c>
      <c r="Z4">
        <v>4</v>
      </c>
      <c r="AA4">
        <v>5</v>
      </c>
      <c r="AB4" t="s">
        <v>135</v>
      </c>
    </row>
    <row r="5" spans="1:28" x14ac:dyDescent="0.35">
      <c r="A5">
        <v>6</v>
      </c>
      <c r="B5" t="s">
        <v>10</v>
      </c>
      <c r="C5" t="s">
        <v>7</v>
      </c>
      <c r="D5" s="25">
        <v>480</v>
      </c>
      <c r="E5" s="49">
        <v>-480</v>
      </c>
      <c r="F5" s="25">
        <v>0</v>
      </c>
      <c r="G5"/>
      <c r="H5"/>
      <c r="I5"/>
      <c r="J5" s="46"/>
      <c r="N5" t="s">
        <v>35</v>
      </c>
      <c r="O5" t="s">
        <v>33</v>
      </c>
      <c r="P5" s="25"/>
      <c r="Q5" s="25"/>
      <c r="R5" s="25">
        <v>1586</v>
      </c>
      <c r="S5" s="25"/>
      <c r="T5" s="25"/>
      <c r="U5" s="25"/>
      <c r="V5" s="25"/>
      <c r="W5" s="25"/>
      <c r="X5" s="25"/>
      <c r="Y5" s="25"/>
      <c r="Z5" s="25"/>
      <c r="AA5" s="25"/>
      <c r="AB5" s="25">
        <v>1586</v>
      </c>
    </row>
    <row r="6" spans="1:28" x14ac:dyDescent="0.35">
      <c r="B6" t="s">
        <v>11</v>
      </c>
      <c r="C6" t="s">
        <v>14</v>
      </c>
      <c r="D6" s="25">
        <v>2067</v>
      </c>
      <c r="E6" s="49">
        <v>-2067</v>
      </c>
      <c r="F6" s="25">
        <v>0</v>
      </c>
      <c r="G6"/>
      <c r="H6"/>
      <c r="I6"/>
      <c r="J6" s="46"/>
      <c r="O6" t="s">
        <v>110</v>
      </c>
      <c r="P6" s="25"/>
      <c r="Q6" s="25"/>
      <c r="R6" s="25"/>
      <c r="S6" s="25"/>
      <c r="T6" s="25">
        <v>1496</v>
      </c>
      <c r="U6" s="25"/>
      <c r="V6" s="25"/>
      <c r="W6" s="25"/>
      <c r="X6" s="25"/>
      <c r="Y6" s="25"/>
      <c r="Z6" s="25"/>
      <c r="AA6" s="25"/>
      <c r="AB6" s="25">
        <v>1496</v>
      </c>
    </row>
    <row r="7" spans="1:28" x14ac:dyDescent="0.35">
      <c r="B7" t="s">
        <v>12</v>
      </c>
      <c r="C7" t="s">
        <v>7</v>
      </c>
      <c r="D7" s="25">
        <v>2435</v>
      </c>
      <c r="E7" s="49">
        <v>-2435</v>
      </c>
      <c r="F7" s="25">
        <v>0</v>
      </c>
      <c r="G7"/>
      <c r="H7"/>
      <c r="I7"/>
      <c r="J7" s="46"/>
      <c r="O7" t="s">
        <v>127</v>
      </c>
      <c r="P7" s="25"/>
      <c r="Q7" s="25"/>
      <c r="R7" s="25"/>
      <c r="S7" s="25"/>
      <c r="T7" s="25">
        <v>90</v>
      </c>
      <c r="U7" s="25"/>
      <c r="V7" s="25"/>
      <c r="W7" s="25"/>
      <c r="X7" s="25"/>
      <c r="Y7" s="25"/>
      <c r="Z7" s="25"/>
      <c r="AA7" s="25"/>
      <c r="AB7" s="25">
        <v>90</v>
      </c>
    </row>
    <row r="8" spans="1:28" x14ac:dyDescent="0.35">
      <c r="B8" t="s">
        <v>18</v>
      </c>
      <c r="C8" t="s">
        <v>20</v>
      </c>
      <c r="D8" s="25">
        <v>1827.5</v>
      </c>
      <c r="E8" s="49">
        <v>-1827.5</v>
      </c>
      <c r="F8" s="25">
        <v>0</v>
      </c>
      <c r="G8"/>
      <c r="H8"/>
      <c r="I8"/>
      <c r="J8" s="46"/>
      <c r="O8" t="s">
        <v>130</v>
      </c>
      <c r="P8" s="25"/>
      <c r="Q8" s="25"/>
      <c r="R8" s="25"/>
      <c r="S8" s="25"/>
      <c r="T8" s="25">
        <v>1496</v>
      </c>
      <c r="U8" s="25"/>
      <c r="V8" s="25"/>
      <c r="W8" s="25"/>
      <c r="X8" s="25"/>
      <c r="Y8" s="25"/>
      <c r="Z8" s="25"/>
      <c r="AA8" s="25"/>
      <c r="AB8" s="25">
        <v>1496</v>
      </c>
    </row>
    <row r="9" spans="1:28" x14ac:dyDescent="0.35">
      <c r="B9" t="s">
        <v>367</v>
      </c>
      <c r="C9" t="s">
        <v>64</v>
      </c>
      <c r="D9" s="25">
        <v>6952</v>
      </c>
      <c r="E9" s="49"/>
      <c r="F9" s="25">
        <v>6952</v>
      </c>
      <c r="G9"/>
      <c r="H9"/>
      <c r="I9"/>
      <c r="J9" s="46"/>
      <c r="O9" t="s">
        <v>153</v>
      </c>
      <c r="P9" s="25"/>
      <c r="Q9" s="25"/>
      <c r="R9" s="25"/>
      <c r="S9" s="25"/>
      <c r="T9" s="25">
        <v>1496</v>
      </c>
      <c r="U9" s="25"/>
      <c r="V9" s="25"/>
      <c r="W9" s="25"/>
      <c r="X9" s="25"/>
      <c r="Y9" s="25"/>
      <c r="Z9" s="25"/>
      <c r="AA9" s="25"/>
      <c r="AB9" s="25">
        <v>1496</v>
      </c>
    </row>
    <row r="10" spans="1:28" x14ac:dyDescent="0.35">
      <c r="B10" t="s">
        <v>368</v>
      </c>
      <c r="C10" t="s">
        <v>60</v>
      </c>
      <c r="D10" s="25">
        <v>3825</v>
      </c>
      <c r="E10" s="49"/>
      <c r="F10" s="25">
        <v>3825</v>
      </c>
      <c r="G10"/>
      <c r="H10"/>
      <c r="I10"/>
      <c r="J10" s="46"/>
      <c r="O10" t="s">
        <v>159</v>
      </c>
      <c r="P10" s="25"/>
      <c r="Q10" s="25"/>
      <c r="R10" s="25"/>
      <c r="S10" s="25"/>
      <c r="T10" s="25"/>
      <c r="U10" s="25">
        <v>1630</v>
      </c>
      <c r="V10" s="25"/>
      <c r="W10" s="25"/>
      <c r="X10" s="25"/>
      <c r="Y10" s="25"/>
      <c r="Z10" s="25"/>
      <c r="AA10" s="25"/>
      <c r="AB10" s="25">
        <v>1630</v>
      </c>
    </row>
    <row r="11" spans="1:28" x14ac:dyDescent="0.35">
      <c r="B11" t="s">
        <v>369</v>
      </c>
      <c r="C11" t="s">
        <v>60</v>
      </c>
      <c r="D11" s="25">
        <v>690</v>
      </c>
      <c r="E11" s="49"/>
      <c r="F11" s="25">
        <v>690</v>
      </c>
      <c r="G11"/>
      <c r="H11"/>
      <c r="I11"/>
      <c r="J11" s="46"/>
      <c r="O11" t="s">
        <v>177</v>
      </c>
      <c r="P11" s="25"/>
      <c r="Q11" s="25"/>
      <c r="R11" s="25"/>
      <c r="S11" s="25"/>
      <c r="T11" s="25"/>
      <c r="U11" s="25">
        <v>1540</v>
      </c>
      <c r="V11" s="25"/>
      <c r="W11" s="25"/>
      <c r="X11" s="25"/>
      <c r="Y11" s="25"/>
      <c r="Z11" s="25"/>
      <c r="AA11" s="25"/>
      <c r="AB11" s="25">
        <v>1540</v>
      </c>
    </row>
    <row r="12" spans="1:28" x14ac:dyDescent="0.35">
      <c r="B12" t="s">
        <v>370</v>
      </c>
      <c r="C12" t="s">
        <v>64</v>
      </c>
      <c r="D12" s="25">
        <v>930</v>
      </c>
      <c r="E12" s="49"/>
      <c r="F12" s="25">
        <v>930</v>
      </c>
      <c r="G12"/>
      <c r="H12"/>
      <c r="I12"/>
      <c r="J12" s="46"/>
      <c r="O12" t="s">
        <v>267</v>
      </c>
      <c r="P12" s="25"/>
      <c r="Q12" s="25"/>
      <c r="R12" s="25"/>
      <c r="S12" s="25"/>
      <c r="T12" s="25"/>
      <c r="U12" s="25"/>
      <c r="V12" s="25"/>
      <c r="W12" s="25"/>
      <c r="X12" s="25">
        <v>1750</v>
      </c>
      <c r="Y12" s="25"/>
      <c r="Z12" s="25"/>
      <c r="AA12" s="25"/>
      <c r="AB12" s="25">
        <v>1750</v>
      </c>
    </row>
    <row r="13" spans="1:28" x14ac:dyDescent="0.35">
      <c r="A13" s="24" t="s">
        <v>145</v>
      </c>
      <c r="B13" s="24"/>
      <c r="C13" s="24"/>
      <c r="D13" s="26">
        <v>19206.5</v>
      </c>
      <c r="E13" s="50">
        <v>-6809.5</v>
      </c>
      <c r="F13" s="26">
        <v>12397</v>
      </c>
      <c r="G13"/>
      <c r="H13"/>
      <c r="I13"/>
      <c r="J13" s="46"/>
      <c r="O13" t="s">
        <v>273</v>
      </c>
      <c r="P13" s="25"/>
      <c r="Q13" s="25"/>
      <c r="R13" s="25"/>
      <c r="S13" s="25"/>
      <c r="T13" s="25"/>
      <c r="U13" s="25"/>
      <c r="V13" s="25"/>
      <c r="W13" s="25"/>
      <c r="X13" s="25">
        <v>225</v>
      </c>
      <c r="Y13" s="25"/>
      <c r="Z13" s="25"/>
      <c r="AA13" s="25"/>
      <c r="AB13" s="25">
        <v>225</v>
      </c>
    </row>
    <row r="14" spans="1:28" x14ac:dyDescent="0.35">
      <c r="A14">
        <v>7</v>
      </c>
      <c r="B14" t="s">
        <v>21</v>
      </c>
      <c r="C14" t="s">
        <v>23</v>
      </c>
      <c r="D14" s="25">
        <v>1836</v>
      </c>
      <c r="E14" s="49">
        <v>-1836</v>
      </c>
      <c r="F14" s="25">
        <v>0</v>
      </c>
      <c r="G14"/>
      <c r="H14"/>
      <c r="I14"/>
      <c r="J14" s="46"/>
      <c r="O14" t="s">
        <v>345</v>
      </c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>
        <v>1876</v>
      </c>
      <c r="AB14" s="25">
        <v>1876</v>
      </c>
    </row>
    <row r="15" spans="1:28" x14ac:dyDescent="0.35">
      <c r="B15" t="s">
        <v>26</v>
      </c>
      <c r="C15" t="s">
        <v>20</v>
      </c>
      <c r="D15" s="25">
        <v>1200</v>
      </c>
      <c r="E15" s="49">
        <v>-1200</v>
      </c>
      <c r="F15" s="25">
        <v>0</v>
      </c>
      <c r="G15"/>
      <c r="H15"/>
      <c r="I15"/>
      <c r="J15" s="46"/>
      <c r="O15" t="s">
        <v>348</v>
      </c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>
        <v>1826</v>
      </c>
      <c r="AB15" s="25">
        <v>1826</v>
      </c>
    </row>
    <row r="16" spans="1:28" x14ac:dyDescent="0.35">
      <c r="B16" t="s">
        <v>27</v>
      </c>
      <c r="C16" t="s">
        <v>7</v>
      </c>
      <c r="D16" s="25">
        <v>2098</v>
      </c>
      <c r="E16" s="49">
        <v>-2098</v>
      </c>
      <c r="F16" s="25">
        <v>0</v>
      </c>
      <c r="G16"/>
      <c r="H16"/>
      <c r="I16"/>
      <c r="J16" s="46"/>
      <c r="O16" t="s">
        <v>350</v>
      </c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>
        <v>100</v>
      </c>
      <c r="AB16" s="25">
        <v>100</v>
      </c>
    </row>
    <row r="17" spans="1:28" x14ac:dyDescent="0.35">
      <c r="A17" s="24" t="s">
        <v>146</v>
      </c>
      <c r="B17" s="24"/>
      <c r="C17" s="24"/>
      <c r="D17" s="26">
        <v>5134</v>
      </c>
      <c r="E17" s="50">
        <v>-5134</v>
      </c>
      <c r="F17" s="26">
        <v>0</v>
      </c>
      <c r="G17"/>
      <c r="H17"/>
      <c r="I17"/>
      <c r="J17" s="46"/>
      <c r="N17" s="24" t="s">
        <v>136</v>
      </c>
      <c r="O17" s="24"/>
      <c r="P17" s="26"/>
      <c r="Q17" s="26"/>
      <c r="R17" s="26">
        <v>1586</v>
      </c>
      <c r="S17" s="26"/>
      <c r="T17" s="26">
        <v>4578</v>
      </c>
      <c r="U17" s="26">
        <v>3170</v>
      </c>
      <c r="V17" s="26"/>
      <c r="W17" s="26"/>
      <c r="X17" s="26">
        <v>1975</v>
      </c>
      <c r="Y17" s="26"/>
      <c r="Z17" s="26"/>
      <c r="AA17" s="26">
        <v>3802</v>
      </c>
      <c r="AB17" s="26">
        <v>15111</v>
      </c>
    </row>
    <row r="18" spans="1:28" x14ac:dyDescent="0.35">
      <c r="A18">
        <v>8</v>
      </c>
      <c r="B18" t="s">
        <v>30</v>
      </c>
      <c r="C18" t="s">
        <v>23</v>
      </c>
      <c r="D18" s="25">
        <v>2508</v>
      </c>
      <c r="E18" s="49">
        <v>-2508</v>
      </c>
      <c r="F18" s="25">
        <v>0</v>
      </c>
      <c r="G18"/>
      <c r="H18"/>
      <c r="I18"/>
      <c r="J18" s="46"/>
      <c r="N18" t="s">
        <v>47</v>
      </c>
      <c r="O18" t="s">
        <v>49</v>
      </c>
      <c r="P18" s="25"/>
      <c r="Q18" s="25"/>
      <c r="R18" s="25">
        <v>2956</v>
      </c>
      <c r="S18" s="25"/>
      <c r="T18" s="25"/>
      <c r="U18" s="25"/>
      <c r="V18" s="25"/>
      <c r="W18" s="25"/>
      <c r="X18" s="25"/>
      <c r="Y18" s="25"/>
      <c r="Z18" s="25"/>
      <c r="AA18" s="25"/>
      <c r="AB18" s="25">
        <v>2956</v>
      </c>
    </row>
    <row r="19" spans="1:28" x14ac:dyDescent="0.35">
      <c r="B19" t="s">
        <v>31</v>
      </c>
      <c r="C19" t="s">
        <v>23</v>
      </c>
      <c r="D19" s="25">
        <v>2508</v>
      </c>
      <c r="E19" s="49">
        <v>-2508</v>
      </c>
      <c r="F19" s="25">
        <v>0</v>
      </c>
      <c r="G19"/>
      <c r="H19"/>
      <c r="I19"/>
      <c r="J19" s="46"/>
      <c r="O19" t="s">
        <v>121</v>
      </c>
      <c r="P19" s="25"/>
      <c r="Q19" s="25"/>
      <c r="R19" s="25"/>
      <c r="S19" s="25"/>
      <c r="T19" s="25">
        <v>2650</v>
      </c>
      <c r="U19" s="25"/>
      <c r="V19" s="25"/>
      <c r="W19" s="25"/>
      <c r="X19" s="25"/>
      <c r="Y19" s="25"/>
      <c r="Z19" s="25"/>
      <c r="AA19" s="25"/>
      <c r="AB19" s="25">
        <v>2650</v>
      </c>
    </row>
    <row r="20" spans="1:28" x14ac:dyDescent="0.35">
      <c r="B20" t="s">
        <v>32</v>
      </c>
      <c r="C20" t="s">
        <v>23</v>
      </c>
      <c r="D20" s="25">
        <v>324</v>
      </c>
      <c r="E20" s="49">
        <v>-324</v>
      </c>
      <c r="F20" s="25">
        <v>0</v>
      </c>
      <c r="G20"/>
      <c r="H20"/>
      <c r="I20"/>
      <c r="J20" s="46"/>
      <c r="N20" s="24" t="s">
        <v>137</v>
      </c>
      <c r="O20" s="24"/>
      <c r="P20" s="26"/>
      <c r="Q20" s="26"/>
      <c r="R20" s="26">
        <v>2956</v>
      </c>
      <c r="S20" s="26"/>
      <c r="T20" s="26">
        <v>2650</v>
      </c>
      <c r="U20" s="26"/>
      <c r="V20" s="26"/>
      <c r="W20" s="26"/>
      <c r="X20" s="26"/>
      <c r="Y20" s="26"/>
      <c r="Z20" s="26"/>
      <c r="AA20" s="26"/>
      <c r="AB20" s="26">
        <v>5606</v>
      </c>
    </row>
    <row r="21" spans="1:28" x14ac:dyDescent="0.35">
      <c r="B21" t="s">
        <v>33</v>
      </c>
      <c r="C21" t="s">
        <v>35</v>
      </c>
      <c r="D21" s="25">
        <v>1586</v>
      </c>
      <c r="E21" s="49">
        <v>-1586</v>
      </c>
      <c r="F21" s="25">
        <v>0</v>
      </c>
      <c r="G21"/>
      <c r="H21"/>
      <c r="I21"/>
      <c r="J21" s="46"/>
      <c r="N21" t="s">
        <v>60</v>
      </c>
      <c r="O21" t="s">
        <v>57</v>
      </c>
      <c r="P21" s="25"/>
      <c r="Q21" s="25"/>
      <c r="R21" s="25">
        <v>2552</v>
      </c>
      <c r="S21" s="25"/>
      <c r="T21" s="25"/>
      <c r="U21" s="25"/>
      <c r="V21" s="25"/>
      <c r="W21" s="25"/>
      <c r="X21" s="25"/>
      <c r="Y21" s="25"/>
      <c r="Z21" s="25"/>
      <c r="AA21" s="25"/>
      <c r="AB21" s="25">
        <v>2552</v>
      </c>
    </row>
    <row r="22" spans="1:28" x14ac:dyDescent="0.35">
      <c r="B22" t="s">
        <v>36</v>
      </c>
      <c r="C22" t="s">
        <v>20</v>
      </c>
      <c r="D22" s="25">
        <v>3406</v>
      </c>
      <c r="E22" s="49">
        <v>-3406</v>
      </c>
      <c r="F22" s="25">
        <v>0</v>
      </c>
      <c r="G22"/>
      <c r="H22"/>
      <c r="I22"/>
      <c r="J22" s="46"/>
      <c r="O22" t="s">
        <v>160</v>
      </c>
      <c r="P22" s="25"/>
      <c r="Q22" s="25"/>
      <c r="R22" s="25"/>
      <c r="S22" s="25"/>
      <c r="T22" s="25"/>
      <c r="U22" s="25">
        <v>1231.2</v>
      </c>
      <c r="V22" s="25"/>
      <c r="W22" s="25"/>
      <c r="X22" s="25"/>
      <c r="Y22" s="25"/>
      <c r="Z22" s="25"/>
      <c r="AA22" s="25"/>
      <c r="AB22" s="25">
        <v>1231.2</v>
      </c>
    </row>
    <row r="23" spans="1:28" x14ac:dyDescent="0.35">
      <c r="B23" t="s">
        <v>37</v>
      </c>
      <c r="C23" t="s">
        <v>7</v>
      </c>
      <c r="D23" s="25">
        <v>2922</v>
      </c>
      <c r="E23" s="49">
        <v>-2922</v>
      </c>
      <c r="F23" s="25">
        <v>0</v>
      </c>
      <c r="G23"/>
      <c r="H23"/>
      <c r="I23"/>
      <c r="J23" s="46"/>
      <c r="O23" t="s">
        <v>187</v>
      </c>
      <c r="P23" s="25"/>
      <c r="Q23" s="25"/>
      <c r="R23" s="25"/>
      <c r="S23" s="25"/>
      <c r="T23" s="25"/>
      <c r="U23" s="25">
        <v>408</v>
      </c>
      <c r="V23" s="25"/>
      <c r="W23" s="25"/>
      <c r="X23" s="25"/>
      <c r="Y23" s="25"/>
      <c r="Z23" s="25"/>
      <c r="AA23" s="25"/>
      <c r="AB23" s="25">
        <v>408</v>
      </c>
    </row>
    <row r="24" spans="1:28" x14ac:dyDescent="0.35">
      <c r="B24" t="s">
        <v>38</v>
      </c>
      <c r="C24" t="s">
        <v>7</v>
      </c>
      <c r="D24" s="25">
        <v>960</v>
      </c>
      <c r="E24" s="49">
        <v>-960</v>
      </c>
      <c r="F24" s="25">
        <v>0</v>
      </c>
      <c r="G24"/>
      <c r="H24"/>
      <c r="I24"/>
      <c r="J24" s="46"/>
      <c r="O24" t="s">
        <v>324</v>
      </c>
      <c r="P24" s="25"/>
      <c r="Q24" s="25"/>
      <c r="R24" s="25"/>
      <c r="S24" s="25"/>
      <c r="T24" s="25"/>
      <c r="U24" s="25"/>
      <c r="V24" s="25"/>
      <c r="W24" s="25"/>
      <c r="X24" s="25"/>
      <c r="Y24" s="25">
        <v>6459.6</v>
      </c>
      <c r="Z24" s="25"/>
      <c r="AA24" s="25"/>
      <c r="AB24" s="25">
        <v>6459.6</v>
      </c>
    </row>
    <row r="25" spans="1:28" x14ac:dyDescent="0.35">
      <c r="B25" t="s">
        <v>40</v>
      </c>
      <c r="C25" t="s">
        <v>20</v>
      </c>
      <c r="D25" s="25">
        <v>367.2</v>
      </c>
      <c r="E25" s="49">
        <v>-367.2</v>
      </c>
      <c r="F25" s="25">
        <v>0</v>
      </c>
      <c r="G25"/>
      <c r="H25"/>
      <c r="I25"/>
      <c r="J25" s="46"/>
      <c r="O25" t="s">
        <v>327</v>
      </c>
      <c r="P25" s="25"/>
      <c r="Q25" s="25"/>
      <c r="R25" s="25"/>
      <c r="S25" s="25"/>
      <c r="T25" s="25"/>
      <c r="U25" s="25"/>
      <c r="V25" s="25"/>
      <c r="W25" s="25"/>
      <c r="X25" s="25"/>
      <c r="Y25" s="25">
        <v>90</v>
      </c>
      <c r="Z25" s="25"/>
      <c r="AA25" s="25"/>
      <c r="AB25" s="25">
        <v>90</v>
      </c>
    </row>
    <row r="26" spans="1:28" x14ac:dyDescent="0.35">
      <c r="B26" t="s">
        <v>41</v>
      </c>
      <c r="C26" t="s">
        <v>43</v>
      </c>
      <c r="D26" s="25">
        <v>1706</v>
      </c>
      <c r="E26" s="49">
        <v>-1706</v>
      </c>
      <c r="F26" s="25">
        <v>0</v>
      </c>
      <c r="G26"/>
      <c r="H26"/>
      <c r="I26"/>
      <c r="J26" s="46"/>
      <c r="O26" t="s">
        <v>336</v>
      </c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>
        <v>7482</v>
      </c>
      <c r="AA26" s="25"/>
      <c r="AB26" s="25">
        <v>7482</v>
      </c>
    </row>
    <row r="27" spans="1:28" x14ac:dyDescent="0.35">
      <c r="B27" t="s">
        <v>49</v>
      </c>
      <c r="C27" t="s">
        <v>47</v>
      </c>
      <c r="D27" s="25">
        <v>2956</v>
      </c>
      <c r="E27" s="49">
        <v>-2956</v>
      </c>
      <c r="F27" s="25">
        <v>0</v>
      </c>
      <c r="G27"/>
      <c r="H27"/>
      <c r="I27"/>
      <c r="J27" s="46"/>
      <c r="O27" t="s">
        <v>368</v>
      </c>
      <c r="P27" s="25">
        <v>3825</v>
      </c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>
        <v>3825</v>
      </c>
    </row>
    <row r="28" spans="1:28" x14ac:dyDescent="0.35">
      <c r="B28" t="s">
        <v>52</v>
      </c>
      <c r="C28" t="s">
        <v>54</v>
      </c>
      <c r="D28" s="25">
        <v>1452</v>
      </c>
      <c r="E28" s="49">
        <v>-1452</v>
      </c>
      <c r="F28" s="25">
        <v>0</v>
      </c>
      <c r="G28"/>
      <c r="H28"/>
      <c r="I28"/>
      <c r="J28" s="46"/>
      <c r="O28" t="s">
        <v>369</v>
      </c>
      <c r="P28" s="25">
        <v>690</v>
      </c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>
        <v>690</v>
      </c>
    </row>
    <row r="29" spans="1:28" x14ac:dyDescent="0.35">
      <c r="B29" t="s">
        <v>55</v>
      </c>
      <c r="C29" t="s">
        <v>20</v>
      </c>
      <c r="D29" s="25">
        <v>1903</v>
      </c>
      <c r="E29" s="49">
        <v>-1903</v>
      </c>
      <c r="F29" s="25">
        <v>0</v>
      </c>
      <c r="G29"/>
      <c r="H29"/>
      <c r="I29"/>
      <c r="J29" s="46"/>
      <c r="N29" s="24" t="s">
        <v>138</v>
      </c>
      <c r="O29" s="24"/>
      <c r="P29" s="26">
        <v>4515</v>
      </c>
      <c r="Q29" s="26"/>
      <c r="R29" s="26">
        <v>2552</v>
      </c>
      <c r="S29" s="26"/>
      <c r="T29" s="26"/>
      <c r="U29" s="26">
        <v>1639.2</v>
      </c>
      <c r="V29" s="26"/>
      <c r="W29" s="26"/>
      <c r="X29" s="26"/>
      <c r="Y29" s="26">
        <v>6549.6</v>
      </c>
      <c r="Z29" s="26">
        <v>7482</v>
      </c>
      <c r="AA29" s="26"/>
      <c r="AB29" s="26">
        <v>22737.8</v>
      </c>
    </row>
    <row r="30" spans="1:28" x14ac:dyDescent="0.35">
      <c r="B30" t="s">
        <v>57</v>
      </c>
      <c r="C30" t="s">
        <v>60</v>
      </c>
      <c r="D30" s="25">
        <v>2552</v>
      </c>
      <c r="E30" s="49">
        <v>-2552</v>
      </c>
      <c r="F30" s="25">
        <v>0</v>
      </c>
      <c r="G30"/>
      <c r="H30"/>
      <c r="I30"/>
      <c r="J30" s="46"/>
      <c r="N30" t="s">
        <v>7</v>
      </c>
      <c r="O30" t="s">
        <v>10</v>
      </c>
      <c r="P30" s="25">
        <v>480</v>
      </c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>
        <v>480</v>
      </c>
    </row>
    <row r="31" spans="1:28" x14ac:dyDescent="0.35">
      <c r="B31" t="s">
        <v>58</v>
      </c>
      <c r="C31" t="s">
        <v>7</v>
      </c>
      <c r="D31" s="25">
        <v>1496</v>
      </c>
      <c r="E31" s="49">
        <v>-1496</v>
      </c>
      <c r="F31" s="25">
        <v>0</v>
      </c>
      <c r="G31"/>
      <c r="H31"/>
      <c r="I31"/>
      <c r="J31" s="46"/>
      <c r="O31" t="s">
        <v>12</v>
      </c>
      <c r="P31" s="25">
        <v>2435</v>
      </c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>
        <v>2435</v>
      </c>
    </row>
    <row r="32" spans="1:28" x14ac:dyDescent="0.35">
      <c r="B32" t="s">
        <v>62</v>
      </c>
      <c r="C32" t="s">
        <v>64</v>
      </c>
      <c r="D32" s="25">
        <v>6734</v>
      </c>
      <c r="E32" s="49">
        <v>-6734</v>
      </c>
      <c r="F32" s="25">
        <v>0</v>
      </c>
      <c r="G32"/>
      <c r="H32"/>
      <c r="I32"/>
      <c r="J32" s="46"/>
      <c r="O32" t="s">
        <v>27</v>
      </c>
      <c r="P32" s="25"/>
      <c r="Q32" s="25">
        <v>2098</v>
      </c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>
        <v>2098</v>
      </c>
    </row>
    <row r="33" spans="1:28" x14ac:dyDescent="0.35">
      <c r="A33" s="24" t="s">
        <v>147</v>
      </c>
      <c r="B33" s="24"/>
      <c r="C33" s="24"/>
      <c r="D33" s="26">
        <v>33380.199999999997</v>
      </c>
      <c r="E33" s="50">
        <v>-33380.199999999997</v>
      </c>
      <c r="F33" s="26">
        <v>0</v>
      </c>
      <c r="G33"/>
      <c r="H33"/>
      <c r="I33"/>
      <c r="J33" s="46"/>
      <c r="O33" t="s">
        <v>37</v>
      </c>
      <c r="P33" s="25"/>
      <c r="Q33" s="25"/>
      <c r="R33" s="25">
        <v>2922</v>
      </c>
      <c r="S33" s="25"/>
      <c r="T33" s="25"/>
      <c r="U33" s="25"/>
      <c r="V33" s="25"/>
      <c r="W33" s="25"/>
      <c r="X33" s="25"/>
      <c r="Y33" s="25"/>
      <c r="Z33" s="25"/>
      <c r="AA33" s="25"/>
      <c r="AB33" s="25">
        <v>2922</v>
      </c>
    </row>
    <row r="34" spans="1:28" x14ac:dyDescent="0.35">
      <c r="A34">
        <v>9</v>
      </c>
      <c r="B34" t="s">
        <v>68</v>
      </c>
      <c r="C34" t="s">
        <v>54</v>
      </c>
      <c r="D34" s="25">
        <v>3968</v>
      </c>
      <c r="E34" s="49">
        <v>-3968</v>
      </c>
      <c r="F34" s="25">
        <v>0</v>
      </c>
      <c r="G34"/>
      <c r="H34"/>
      <c r="I34"/>
      <c r="J34" s="46"/>
      <c r="O34" t="s">
        <v>38</v>
      </c>
      <c r="P34" s="25"/>
      <c r="Q34" s="25"/>
      <c r="R34" s="25">
        <v>960</v>
      </c>
      <c r="S34" s="25"/>
      <c r="T34" s="25"/>
      <c r="U34" s="25"/>
      <c r="V34" s="25"/>
      <c r="W34" s="25"/>
      <c r="X34" s="25"/>
      <c r="Y34" s="25"/>
      <c r="Z34" s="25"/>
      <c r="AA34" s="25"/>
      <c r="AB34" s="25">
        <v>960</v>
      </c>
    </row>
    <row r="35" spans="1:28" x14ac:dyDescent="0.35">
      <c r="B35" t="s">
        <v>70</v>
      </c>
      <c r="C35" t="s">
        <v>7</v>
      </c>
      <c r="D35" s="25">
        <v>1250</v>
      </c>
      <c r="E35" s="49">
        <v>-1250</v>
      </c>
      <c r="F35" s="25">
        <v>0</v>
      </c>
      <c r="G35"/>
      <c r="H35"/>
      <c r="I35"/>
      <c r="J35" s="46"/>
      <c r="O35" t="s">
        <v>58</v>
      </c>
      <c r="P35" s="25"/>
      <c r="Q35" s="25"/>
      <c r="R35" s="25">
        <v>1496</v>
      </c>
      <c r="S35" s="25"/>
      <c r="T35" s="25"/>
      <c r="U35" s="25"/>
      <c r="V35" s="25"/>
      <c r="W35" s="25"/>
      <c r="X35" s="25"/>
      <c r="Y35" s="25"/>
      <c r="Z35" s="25"/>
      <c r="AA35" s="25"/>
      <c r="AB35" s="25">
        <v>1496</v>
      </c>
    </row>
    <row r="36" spans="1:28" x14ac:dyDescent="0.35">
      <c r="B36" t="s">
        <v>95</v>
      </c>
      <c r="C36" t="s">
        <v>7</v>
      </c>
      <c r="D36" s="25">
        <v>2458</v>
      </c>
      <c r="E36" s="49">
        <v>-2458</v>
      </c>
      <c r="F36" s="25">
        <v>0</v>
      </c>
      <c r="G36"/>
      <c r="H36"/>
      <c r="I36"/>
      <c r="J36" s="46"/>
      <c r="O36" t="s">
        <v>70</v>
      </c>
      <c r="P36" s="25"/>
      <c r="Q36" s="25"/>
      <c r="R36" s="25"/>
      <c r="S36" s="25">
        <v>1250</v>
      </c>
      <c r="T36" s="25"/>
      <c r="U36" s="25"/>
      <c r="V36" s="25"/>
      <c r="W36" s="25"/>
      <c r="X36" s="25"/>
      <c r="Y36" s="25"/>
      <c r="Z36" s="25"/>
      <c r="AA36" s="25"/>
      <c r="AB36" s="25">
        <v>1250</v>
      </c>
    </row>
    <row r="37" spans="1:28" x14ac:dyDescent="0.35">
      <c r="B37" t="s">
        <v>103</v>
      </c>
      <c r="C37" t="s">
        <v>23</v>
      </c>
      <c r="D37" s="25">
        <v>11247.599999999999</v>
      </c>
      <c r="E37" s="49">
        <v>-11247.599999999999</v>
      </c>
      <c r="F37" s="25">
        <v>0</v>
      </c>
      <c r="G37"/>
      <c r="H37"/>
      <c r="I37"/>
      <c r="J37" s="46"/>
      <c r="O37" t="s">
        <v>95</v>
      </c>
      <c r="P37" s="25"/>
      <c r="Q37" s="25"/>
      <c r="R37" s="25"/>
      <c r="S37" s="25">
        <v>2458</v>
      </c>
      <c r="T37" s="25"/>
      <c r="U37" s="25"/>
      <c r="V37" s="25"/>
      <c r="W37" s="25"/>
      <c r="X37" s="25"/>
      <c r="Y37" s="25"/>
      <c r="Z37" s="25"/>
      <c r="AA37" s="25"/>
      <c r="AB37" s="25">
        <v>2458</v>
      </c>
    </row>
    <row r="38" spans="1:28" x14ac:dyDescent="0.35">
      <c r="B38" t="s">
        <v>104</v>
      </c>
      <c r="C38" t="s">
        <v>7</v>
      </c>
      <c r="D38" s="25">
        <v>1977</v>
      </c>
      <c r="E38" s="49">
        <v>-1977</v>
      </c>
      <c r="F38" s="25">
        <v>0</v>
      </c>
      <c r="G38"/>
      <c r="H38"/>
      <c r="I38"/>
      <c r="J38" s="46"/>
      <c r="O38" t="s">
        <v>104</v>
      </c>
      <c r="P38" s="25"/>
      <c r="Q38" s="25"/>
      <c r="R38" s="25"/>
      <c r="S38" s="25">
        <v>1977</v>
      </c>
      <c r="T38" s="25"/>
      <c r="U38" s="25"/>
      <c r="V38" s="25"/>
      <c r="W38" s="25"/>
      <c r="X38" s="25"/>
      <c r="Y38" s="25"/>
      <c r="Z38" s="25"/>
      <c r="AA38" s="25"/>
      <c r="AB38" s="25">
        <v>1977</v>
      </c>
    </row>
    <row r="39" spans="1:28" x14ac:dyDescent="0.35">
      <c r="B39" t="s">
        <v>105</v>
      </c>
      <c r="C39" t="s">
        <v>23</v>
      </c>
      <c r="D39" s="25">
        <v>11605.2</v>
      </c>
      <c r="E39" s="49">
        <v>-11605.2</v>
      </c>
      <c r="F39" s="25">
        <v>0</v>
      </c>
      <c r="G39"/>
      <c r="H39"/>
      <c r="I39"/>
      <c r="J39" s="46"/>
      <c r="O39" t="s">
        <v>107</v>
      </c>
      <c r="P39" s="25"/>
      <c r="Q39" s="25"/>
      <c r="R39" s="25"/>
      <c r="S39" s="25">
        <v>1392</v>
      </c>
      <c r="T39" s="25"/>
      <c r="U39" s="25"/>
      <c r="V39" s="25"/>
      <c r="W39" s="25"/>
      <c r="X39" s="25"/>
      <c r="Y39" s="25"/>
      <c r="Z39" s="25"/>
      <c r="AA39" s="25"/>
      <c r="AB39" s="25">
        <v>1392</v>
      </c>
    </row>
    <row r="40" spans="1:28" x14ac:dyDescent="0.35">
      <c r="B40" t="s">
        <v>106</v>
      </c>
      <c r="C40" t="s">
        <v>64</v>
      </c>
      <c r="D40" s="25">
        <v>8123</v>
      </c>
      <c r="E40" s="49">
        <v>-8123</v>
      </c>
      <c r="F40" s="25">
        <v>0</v>
      </c>
      <c r="G40"/>
      <c r="H40"/>
      <c r="I40"/>
      <c r="J40" s="46"/>
      <c r="O40" t="s">
        <v>109</v>
      </c>
      <c r="P40" s="25"/>
      <c r="Q40" s="25"/>
      <c r="R40" s="25"/>
      <c r="S40" s="25">
        <v>1496</v>
      </c>
      <c r="T40" s="25"/>
      <c r="U40" s="25"/>
      <c r="V40" s="25"/>
      <c r="W40" s="25"/>
      <c r="X40" s="25"/>
      <c r="Y40" s="25"/>
      <c r="Z40" s="25"/>
      <c r="AA40" s="25"/>
      <c r="AB40" s="25">
        <v>1496</v>
      </c>
    </row>
    <row r="41" spans="1:28" x14ac:dyDescent="0.35">
      <c r="B41" t="s">
        <v>107</v>
      </c>
      <c r="C41" t="s">
        <v>7</v>
      </c>
      <c r="D41" s="25">
        <v>1392</v>
      </c>
      <c r="E41" s="49">
        <v>-1392</v>
      </c>
      <c r="F41" s="25">
        <v>0</v>
      </c>
      <c r="G41"/>
      <c r="H41"/>
      <c r="I41"/>
      <c r="J41" s="46"/>
      <c r="O41" t="s">
        <v>120</v>
      </c>
      <c r="P41" s="25"/>
      <c r="Q41" s="25"/>
      <c r="R41" s="25"/>
      <c r="S41" s="25"/>
      <c r="T41" s="25">
        <v>2458</v>
      </c>
      <c r="U41" s="25"/>
      <c r="V41" s="25"/>
      <c r="W41" s="25"/>
      <c r="X41" s="25"/>
      <c r="Y41" s="25"/>
      <c r="Z41" s="25"/>
      <c r="AA41" s="25"/>
      <c r="AB41" s="25">
        <v>2458</v>
      </c>
    </row>
    <row r="42" spans="1:28" x14ac:dyDescent="0.35">
      <c r="B42" t="s">
        <v>109</v>
      </c>
      <c r="C42" t="s">
        <v>7</v>
      </c>
      <c r="D42" s="25">
        <v>1496</v>
      </c>
      <c r="E42" s="49">
        <v>-1496</v>
      </c>
      <c r="F42" s="25">
        <v>0</v>
      </c>
      <c r="G42"/>
      <c r="H42"/>
      <c r="I42"/>
      <c r="J42" s="46"/>
      <c r="O42" t="s">
        <v>126</v>
      </c>
      <c r="P42" s="25"/>
      <c r="Q42" s="25"/>
      <c r="R42" s="25"/>
      <c r="S42" s="25"/>
      <c r="T42" s="25">
        <v>1645</v>
      </c>
      <c r="U42" s="25"/>
      <c r="V42" s="25"/>
      <c r="W42" s="25"/>
      <c r="X42" s="25"/>
      <c r="Y42" s="25"/>
      <c r="Z42" s="25"/>
      <c r="AA42" s="25"/>
      <c r="AB42" s="25">
        <v>1645</v>
      </c>
    </row>
    <row r="43" spans="1:28" x14ac:dyDescent="0.35">
      <c r="A43" s="24" t="s">
        <v>148</v>
      </c>
      <c r="B43" s="24"/>
      <c r="C43" s="24"/>
      <c r="D43" s="26">
        <v>43516.800000000003</v>
      </c>
      <c r="E43" s="50">
        <v>-43516.800000000003</v>
      </c>
      <c r="F43" s="26">
        <v>0</v>
      </c>
      <c r="G43"/>
      <c r="H43"/>
      <c r="I43"/>
      <c r="J43" s="46"/>
      <c r="O43" t="s">
        <v>152</v>
      </c>
      <c r="P43" s="25"/>
      <c r="Q43" s="25"/>
      <c r="R43" s="25"/>
      <c r="S43" s="25"/>
      <c r="T43" s="25">
        <v>2458</v>
      </c>
      <c r="U43" s="25"/>
      <c r="V43" s="25"/>
      <c r="W43" s="25"/>
      <c r="X43" s="25"/>
      <c r="Y43" s="25"/>
      <c r="Z43" s="25"/>
      <c r="AA43" s="25"/>
      <c r="AB43" s="25">
        <v>2458</v>
      </c>
    </row>
    <row r="44" spans="1:28" x14ac:dyDescent="0.35">
      <c r="A44">
        <v>10</v>
      </c>
      <c r="B44" t="s">
        <v>110</v>
      </c>
      <c r="C44" t="s">
        <v>35</v>
      </c>
      <c r="D44" s="25">
        <v>1496</v>
      </c>
      <c r="E44" s="49">
        <v>-1496</v>
      </c>
      <c r="F44" s="25">
        <v>0</v>
      </c>
      <c r="G44"/>
      <c r="H44"/>
      <c r="I44"/>
      <c r="J44" s="46"/>
      <c r="O44" t="s">
        <v>158</v>
      </c>
      <c r="P44" s="25"/>
      <c r="Q44" s="25"/>
      <c r="R44" s="25"/>
      <c r="S44" s="25"/>
      <c r="T44" s="25"/>
      <c r="U44" s="25">
        <v>1954</v>
      </c>
      <c r="V44" s="25"/>
      <c r="W44" s="25"/>
      <c r="X44" s="25"/>
      <c r="Y44" s="25"/>
      <c r="Z44" s="25"/>
      <c r="AA44" s="25"/>
      <c r="AB44" s="25">
        <v>1954</v>
      </c>
    </row>
    <row r="45" spans="1:28" x14ac:dyDescent="0.35">
      <c r="B45" t="s">
        <v>113</v>
      </c>
      <c r="C45" t="s">
        <v>20</v>
      </c>
      <c r="D45" s="25">
        <v>5713</v>
      </c>
      <c r="E45" s="49">
        <v>-5713</v>
      </c>
      <c r="F45" s="25">
        <v>0</v>
      </c>
      <c r="G45"/>
      <c r="H45"/>
      <c r="I45"/>
      <c r="J45" s="46"/>
      <c r="O45" t="s">
        <v>170</v>
      </c>
      <c r="P45" s="25"/>
      <c r="Q45" s="25"/>
      <c r="R45" s="25"/>
      <c r="S45" s="25"/>
      <c r="T45" s="25"/>
      <c r="U45" s="25">
        <v>1584</v>
      </c>
      <c r="V45" s="25"/>
      <c r="W45" s="25"/>
      <c r="X45" s="25"/>
      <c r="Y45" s="25"/>
      <c r="Z45" s="25"/>
      <c r="AA45" s="25"/>
      <c r="AB45" s="25">
        <v>1584</v>
      </c>
    </row>
    <row r="46" spans="1:28" x14ac:dyDescent="0.35">
      <c r="B46" t="s">
        <v>114</v>
      </c>
      <c r="C46" t="s">
        <v>23</v>
      </c>
      <c r="D46" s="25">
        <v>10618.8</v>
      </c>
      <c r="E46" s="49">
        <v>-10618.8</v>
      </c>
      <c r="F46" s="25">
        <v>0</v>
      </c>
      <c r="G46"/>
      <c r="H46"/>
      <c r="I46"/>
      <c r="J46" s="46"/>
      <c r="O46" t="s">
        <v>171</v>
      </c>
      <c r="P46" s="25"/>
      <c r="Q46" s="25"/>
      <c r="R46" s="25"/>
      <c r="S46" s="25"/>
      <c r="T46" s="25"/>
      <c r="U46" s="25">
        <v>520</v>
      </c>
      <c r="V46" s="25"/>
      <c r="W46" s="25"/>
      <c r="X46" s="25"/>
      <c r="Y46" s="25"/>
      <c r="Z46" s="25"/>
      <c r="AA46" s="25"/>
      <c r="AB46" s="25">
        <v>520</v>
      </c>
    </row>
    <row r="47" spans="1:28" x14ac:dyDescent="0.35">
      <c r="B47" t="s">
        <v>116</v>
      </c>
      <c r="C47" t="s">
        <v>23</v>
      </c>
      <c r="D47" s="25">
        <v>8778</v>
      </c>
      <c r="E47" s="49">
        <v>-8778</v>
      </c>
      <c r="F47" s="25">
        <v>0</v>
      </c>
      <c r="G47"/>
      <c r="H47"/>
      <c r="I47"/>
      <c r="J47" s="46"/>
      <c r="O47" t="s">
        <v>186</v>
      </c>
      <c r="P47" s="25"/>
      <c r="Q47" s="25"/>
      <c r="R47" s="25"/>
      <c r="S47" s="25"/>
      <c r="T47" s="25"/>
      <c r="U47" s="25">
        <v>2424</v>
      </c>
      <c r="V47" s="25"/>
      <c r="W47" s="25"/>
      <c r="X47" s="25"/>
      <c r="Y47" s="25"/>
      <c r="Z47" s="25"/>
      <c r="AA47" s="25"/>
      <c r="AB47" s="25">
        <v>2424</v>
      </c>
    </row>
    <row r="48" spans="1:28" x14ac:dyDescent="0.35">
      <c r="B48" t="s">
        <v>120</v>
      </c>
      <c r="C48" t="s">
        <v>7</v>
      </c>
      <c r="D48" s="25">
        <v>2458</v>
      </c>
      <c r="E48" s="49">
        <v>-2458</v>
      </c>
      <c r="F48" s="25">
        <v>0</v>
      </c>
      <c r="G48"/>
      <c r="H48"/>
      <c r="I48"/>
      <c r="J48" s="46"/>
      <c r="O48" t="s">
        <v>215</v>
      </c>
      <c r="P48" s="25"/>
      <c r="Q48" s="25"/>
      <c r="R48" s="25"/>
      <c r="S48" s="25"/>
      <c r="T48" s="25"/>
      <c r="U48" s="25"/>
      <c r="V48" s="25">
        <v>2228</v>
      </c>
      <c r="W48" s="25"/>
      <c r="X48" s="25"/>
      <c r="Y48" s="25"/>
      <c r="Z48" s="25"/>
      <c r="AA48" s="25"/>
      <c r="AB48" s="25">
        <v>2228</v>
      </c>
    </row>
    <row r="49" spans="1:28" x14ac:dyDescent="0.35">
      <c r="B49" t="s">
        <v>121</v>
      </c>
      <c r="C49" t="s">
        <v>47</v>
      </c>
      <c r="D49" s="25">
        <v>2650</v>
      </c>
      <c r="E49" s="49">
        <v>-2650</v>
      </c>
      <c r="F49" s="25">
        <v>0</v>
      </c>
      <c r="G49"/>
      <c r="H49"/>
      <c r="I49"/>
      <c r="J49" s="46"/>
      <c r="O49" t="s">
        <v>259</v>
      </c>
      <c r="P49" s="25"/>
      <c r="Q49" s="25"/>
      <c r="R49" s="25"/>
      <c r="S49" s="25"/>
      <c r="T49" s="25"/>
      <c r="U49" s="25"/>
      <c r="V49" s="25"/>
      <c r="W49" s="25">
        <v>2866</v>
      </c>
      <c r="X49" s="25"/>
      <c r="Y49" s="25"/>
      <c r="Z49" s="25"/>
      <c r="AA49" s="25"/>
      <c r="AB49" s="25">
        <v>2866</v>
      </c>
    </row>
    <row r="50" spans="1:28" x14ac:dyDescent="0.35">
      <c r="B50" t="s">
        <v>122</v>
      </c>
      <c r="C50" t="s">
        <v>20</v>
      </c>
      <c r="D50" s="25">
        <v>180</v>
      </c>
      <c r="E50" s="49">
        <v>-180</v>
      </c>
      <c r="F50" s="25">
        <v>0</v>
      </c>
      <c r="G50"/>
      <c r="H50"/>
      <c r="I50"/>
      <c r="J50" s="46"/>
      <c r="O50" t="s">
        <v>280</v>
      </c>
      <c r="P50" s="25"/>
      <c r="Q50" s="25"/>
      <c r="R50" s="25"/>
      <c r="S50" s="25"/>
      <c r="T50" s="25"/>
      <c r="U50" s="25"/>
      <c r="V50" s="25"/>
      <c r="W50" s="25"/>
      <c r="X50" s="25">
        <v>1694</v>
      </c>
      <c r="Y50" s="25"/>
      <c r="Z50" s="25"/>
      <c r="AA50" s="25"/>
      <c r="AB50" s="25">
        <v>1694</v>
      </c>
    </row>
    <row r="51" spans="1:28" x14ac:dyDescent="0.35">
      <c r="B51" t="s">
        <v>124</v>
      </c>
      <c r="C51" t="s">
        <v>20</v>
      </c>
      <c r="D51" s="25">
        <v>204</v>
      </c>
      <c r="E51" s="49">
        <v>-204</v>
      </c>
      <c r="F51" s="25">
        <v>0</v>
      </c>
      <c r="G51"/>
      <c r="H51"/>
      <c r="I51"/>
      <c r="J51" s="46"/>
      <c r="O51" t="s">
        <v>319</v>
      </c>
      <c r="P51" s="25"/>
      <c r="Q51" s="25"/>
      <c r="R51" s="25"/>
      <c r="S51" s="25"/>
      <c r="T51" s="25"/>
      <c r="U51" s="25"/>
      <c r="V51" s="25">
        <v>2973</v>
      </c>
      <c r="W51" s="25"/>
      <c r="X51" s="25"/>
      <c r="Y51" s="25"/>
      <c r="Z51" s="25"/>
      <c r="AA51" s="25"/>
      <c r="AB51" s="25">
        <v>2973</v>
      </c>
    </row>
    <row r="52" spans="1:28" x14ac:dyDescent="0.35">
      <c r="B52" t="s">
        <v>126</v>
      </c>
      <c r="C52" t="s">
        <v>7</v>
      </c>
      <c r="D52" s="25">
        <v>1645</v>
      </c>
      <c r="E52" s="49">
        <v>-1645</v>
      </c>
      <c r="F52" s="25">
        <v>0</v>
      </c>
      <c r="G52"/>
      <c r="H52"/>
      <c r="I52"/>
      <c r="J52" s="46"/>
      <c r="O52" t="s">
        <v>335</v>
      </c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>
        <v>520</v>
      </c>
      <c r="AA52" s="25"/>
      <c r="AB52" s="25">
        <v>520</v>
      </c>
    </row>
    <row r="53" spans="1:28" x14ac:dyDescent="0.35">
      <c r="B53" t="s">
        <v>127</v>
      </c>
      <c r="C53" t="s">
        <v>35</v>
      </c>
      <c r="D53" s="25">
        <v>90</v>
      </c>
      <c r="E53" s="49">
        <v>-90</v>
      </c>
      <c r="F53" s="25">
        <v>0</v>
      </c>
      <c r="G53"/>
      <c r="H53"/>
      <c r="I53"/>
      <c r="J53" s="46"/>
      <c r="O53" t="s">
        <v>346</v>
      </c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>
        <v>2846</v>
      </c>
      <c r="AB53" s="25">
        <v>2846</v>
      </c>
    </row>
    <row r="54" spans="1:28" x14ac:dyDescent="0.35">
      <c r="B54" t="s">
        <v>130</v>
      </c>
      <c r="C54" t="s">
        <v>35</v>
      </c>
      <c r="D54" s="25">
        <v>1496</v>
      </c>
      <c r="E54" s="49">
        <v>-1496</v>
      </c>
      <c r="F54" s="25">
        <v>0</v>
      </c>
      <c r="G54"/>
      <c r="H54"/>
      <c r="I54"/>
      <c r="J54" s="46"/>
      <c r="N54" s="24" t="s">
        <v>139</v>
      </c>
      <c r="O54" s="24"/>
      <c r="P54" s="26">
        <v>2915</v>
      </c>
      <c r="Q54" s="26">
        <v>2098</v>
      </c>
      <c r="R54" s="26">
        <v>5378</v>
      </c>
      <c r="S54" s="26">
        <v>8573</v>
      </c>
      <c r="T54" s="26">
        <v>6561</v>
      </c>
      <c r="U54" s="26">
        <v>6482</v>
      </c>
      <c r="V54" s="26">
        <v>5201</v>
      </c>
      <c r="W54" s="26">
        <v>2866</v>
      </c>
      <c r="X54" s="26">
        <v>1694</v>
      </c>
      <c r="Y54" s="26"/>
      <c r="Z54" s="26">
        <v>520</v>
      </c>
      <c r="AA54" s="26">
        <v>2846</v>
      </c>
      <c r="AB54" s="26">
        <v>45134</v>
      </c>
    </row>
    <row r="55" spans="1:28" x14ac:dyDescent="0.35">
      <c r="B55" t="s">
        <v>131</v>
      </c>
      <c r="C55" t="s">
        <v>64</v>
      </c>
      <c r="D55" s="25">
        <v>8123</v>
      </c>
      <c r="E55" s="49">
        <v>-8123</v>
      </c>
      <c r="F55" s="25">
        <v>0</v>
      </c>
      <c r="G55"/>
      <c r="H55"/>
      <c r="I55"/>
      <c r="J55" s="46"/>
      <c r="N55" t="s">
        <v>20</v>
      </c>
      <c r="O55" t="s">
        <v>18</v>
      </c>
      <c r="P55" s="25">
        <v>1827.5</v>
      </c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>
        <v>1827.5</v>
      </c>
    </row>
    <row r="56" spans="1:28" x14ac:dyDescent="0.35">
      <c r="B56" t="s">
        <v>134</v>
      </c>
      <c r="C56" t="s">
        <v>20</v>
      </c>
      <c r="D56" s="25">
        <v>5109</v>
      </c>
      <c r="E56" s="49">
        <v>-5109</v>
      </c>
      <c r="F56" s="25">
        <v>0</v>
      </c>
      <c r="G56"/>
      <c r="H56"/>
      <c r="I56"/>
      <c r="J56" s="46"/>
      <c r="O56" t="s">
        <v>26</v>
      </c>
      <c r="P56" s="25"/>
      <c r="Q56" s="25">
        <v>1200</v>
      </c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>
        <v>1200</v>
      </c>
    </row>
    <row r="57" spans="1:28" x14ac:dyDescent="0.35">
      <c r="B57" t="s">
        <v>152</v>
      </c>
      <c r="C57" t="s">
        <v>7</v>
      </c>
      <c r="D57" s="25">
        <v>2458</v>
      </c>
      <c r="E57" s="49">
        <v>-2458</v>
      </c>
      <c r="F57" s="25">
        <v>0</v>
      </c>
      <c r="G57"/>
      <c r="H57"/>
      <c r="I57"/>
      <c r="J57" s="46"/>
      <c r="O57" t="s">
        <v>36</v>
      </c>
      <c r="P57" s="25"/>
      <c r="Q57" s="25"/>
      <c r="R57" s="25">
        <v>3406</v>
      </c>
      <c r="S57" s="25"/>
      <c r="T57" s="25"/>
      <c r="U57" s="25"/>
      <c r="V57" s="25"/>
      <c r="W57" s="25"/>
      <c r="X57" s="25"/>
      <c r="Y57" s="25"/>
      <c r="Z57" s="25"/>
      <c r="AA57" s="25"/>
      <c r="AB57" s="25">
        <v>3406</v>
      </c>
    </row>
    <row r="58" spans="1:28" x14ac:dyDescent="0.35">
      <c r="B58" t="s">
        <v>153</v>
      </c>
      <c r="C58" t="s">
        <v>35</v>
      </c>
      <c r="D58" s="25">
        <v>1496</v>
      </c>
      <c r="E58" s="49">
        <v>-1496</v>
      </c>
      <c r="F58" s="25">
        <v>0</v>
      </c>
      <c r="G58"/>
      <c r="H58"/>
      <c r="I58"/>
      <c r="J58" s="46"/>
      <c r="O58" t="s">
        <v>40</v>
      </c>
      <c r="P58" s="25"/>
      <c r="Q58" s="25"/>
      <c r="R58" s="25">
        <v>367.2</v>
      </c>
      <c r="S58" s="25"/>
      <c r="T58" s="25"/>
      <c r="U58" s="25"/>
      <c r="V58" s="25"/>
      <c r="W58" s="25"/>
      <c r="X58" s="25"/>
      <c r="Y58" s="25"/>
      <c r="Z58" s="25"/>
      <c r="AA58" s="25"/>
      <c r="AB58" s="25">
        <v>367.2</v>
      </c>
    </row>
    <row r="59" spans="1:28" x14ac:dyDescent="0.35">
      <c r="A59" s="24" t="s">
        <v>149</v>
      </c>
      <c r="B59" s="24"/>
      <c r="C59" s="24"/>
      <c r="D59" s="26">
        <v>52514.8</v>
      </c>
      <c r="E59" s="50">
        <v>-52514.8</v>
      </c>
      <c r="F59" s="26">
        <v>0</v>
      </c>
      <c r="G59"/>
      <c r="H59"/>
      <c r="I59"/>
      <c r="J59" s="46"/>
      <c r="O59" t="s">
        <v>55</v>
      </c>
      <c r="P59" s="25"/>
      <c r="Q59" s="25"/>
      <c r="R59" s="25">
        <v>1903</v>
      </c>
      <c r="S59" s="25"/>
      <c r="T59" s="25"/>
      <c r="U59" s="25"/>
      <c r="V59" s="25"/>
      <c r="W59" s="25"/>
      <c r="X59" s="25"/>
      <c r="Y59" s="25"/>
      <c r="Z59" s="25"/>
      <c r="AA59" s="25"/>
      <c r="AB59" s="25">
        <v>1903</v>
      </c>
    </row>
    <row r="60" spans="1:28" x14ac:dyDescent="0.35">
      <c r="A60">
        <v>11</v>
      </c>
      <c r="B60" t="s">
        <v>156</v>
      </c>
      <c r="C60" t="s">
        <v>43</v>
      </c>
      <c r="D60" s="25">
        <v>2302</v>
      </c>
      <c r="E60" s="49">
        <v>-2302</v>
      </c>
      <c r="F60" s="25">
        <v>0</v>
      </c>
      <c r="G60"/>
      <c r="H60"/>
      <c r="I60"/>
      <c r="J60" s="46"/>
      <c r="O60" t="s">
        <v>113</v>
      </c>
      <c r="P60" s="25"/>
      <c r="Q60" s="25"/>
      <c r="R60" s="25"/>
      <c r="S60" s="25"/>
      <c r="T60" s="25">
        <v>5713</v>
      </c>
      <c r="U60" s="25"/>
      <c r="V60" s="25"/>
      <c r="W60" s="25"/>
      <c r="X60" s="25"/>
      <c r="Y60" s="25"/>
      <c r="Z60" s="25"/>
      <c r="AA60" s="25"/>
      <c r="AB60" s="25">
        <v>5713</v>
      </c>
    </row>
    <row r="61" spans="1:28" x14ac:dyDescent="0.35">
      <c r="B61" t="s">
        <v>158</v>
      </c>
      <c r="C61" t="s">
        <v>7</v>
      </c>
      <c r="D61" s="25">
        <v>1954</v>
      </c>
      <c r="E61" s="49">
        <v>-1954</v>
      </c>
      <c r="F61" s="25">
        <v>0</v>
      </c>
      <c r="G61"/>
      <c r="H61"/>
      <c r="I61"/>
      <c r="J61" s="46"/>
      <c r="O61" t="s">
        <v>122</v>
      </c>
      <c r="P61" s="25"/>
      <c r="Q61" s="25"/>
      <c r="R61" s="25"/>
      <c r="S61" s="25"/>
      <c r="T61" s="25">
        <v>180</v>
      </c>
      <c r="U61" s="25"/>
      <c r="V61" s="25"/>
      <c r="W61" s="25"/>
      <c r="X61" s="25"/>
      <c r="Y61" s="25"/>
      <c r="Z61" s="25"/>
      <c r="AA61" s="25"/>
      <c r="AB61" s="25">
        <v>180</v>
      </c>
    </row>
    <row r="62" spans="1:28" x14ac:dyDescent="0.35">
      <c r="B62" t="s">
        <v>159</v>
      </c>
      <c r="C62" t="s">
        <v>35</v>
      </c>
      <c r="D62" s="25">
        <v>1630</v>
      </c>
      <c r="E62" s="49">
        <v>-1630</v>
      </c>
      <c r="F62" s="25">
        <v>0</v>
      </c>
      <c r="G62"/>
      <c r="H62"/>
      <c r="I62"/>
      <c r="J62" s="46"/>
      <c r="O62" t="s">
        <v>124</v>
      </c>
      <c r="P62" s="25"/>
      <c r="Q62" s="25"/>
      <c r="R62" s="25"/>
      <c r="S62" s="25"/>
      <c r="T62" s="25">
        <v>204</v>
      </c>
      <c r="U62" s="25"/>
      <c r="V62" s="25"/>
      <c r="W62" s="25"/>
      <c r="X62" s="25"/>
      <c r="Y62" s="25"/>
      <c r="Z62" s="25"/>
      <c r="AA62" s="25"/>
      <c r="AB62" s="25">
        <v>204</v>
      </c>
    </row>
    <row r="63" spans="1:28" x14ac:dyDescent="0.35">
      <c r="B63" t="s">
        <v>160</v>
      </c>
      <c r="C63" t="s">
        <v>60</v>
      </c>
      <c r="D63" s="25">
        <v>1231.2</v>
      </c>
      <c r="E63" s="49">
        <v>-1231.2</v>
      </c>
      <c r="F63" s="25">
        <v>0</v>
      </c>
      <c r="G63"/>
      <c r="H63"/>
      <c r="I63"/>
      <c r="J63" s="46"/>
      <c r="O63" t="s">
        <v>134</v>
      </c>
      <c r="P63" s="25"/>
      <c r="Q63" s="25"/>
      <c r="R63" s="25"/>
      <c r="S63" s="25"/>
      <c r="T63" s="25">
        <v>5109</v>
      </c>
      <c r="U63" s="25"/>
      <c r="V63" s="25"/>
      <c r="W63" s="25"/>
      <c r="X63" s="25"/>
      <c r="Y63" s="25"/>
      <c r="Z63" s="25"/>
      <c r="AA63" s="25"/>
      <c r="AB63" s="25">
        <v>5109</v>
      </c>
    </row>
    <row r="64" spans="1:28" x14ac:dyDescent="0.35">
      <c r="B64" t="s">
        <v>170</v>
      </c>
      <c r="C64" t="s">
        <v>7</v>
      </c>
      <c r="D64" s="25">
        <v>1584</v>
      </c>
      <c r="E64" s="49">
        <v>-1584</v>
      </c>
      <c r="F64" s="25">
        <v>0</v>
      </c>
      <c r="G64"/>
      <c r="H64"/>
      <c r="I64"/>
      <c r="J64" s="46"/>
      <c r="O64" t="s">
        <v>184</v>
      </c>
      <c r="P64" s="25"/>
      <c r="Q64" s="25"/>
      <c r="R64" s="25"/>
      <c r="S64" s="25"/>
      <c r="T64" s="25"/>
      <c r="U64" s="25">
        <v>2008</v>
      </c>
      <c r="V64" s="25"/>
      <c r="W64" s="25"/>
      <c r="X64" s="25"/>
      <c r="Y64" s="25"/>
      <c r="Z64" s="25"/>
      <c r="AA64" s="25"/>
      <c r="AB64" s="25">
        <v>2008</v>
      </c>
    </row>
    <row r="65" spans="1:28" x14ac:dyDescent="0.35">
      <c r="B65" t="s">
        <v>171</v>
      </c>
      <c r="C65" t="s">
        <v>7</v>
      </c>
      <c r="D65" s="25">
        <v>520</v>
      </c>
      <c r="E65" s="49">
        <v>-520</v>
      </c>
      <c r="F65" s="25">
        <v>0</v>
      </c>
      <c r="G65"/>
      <c r="H65"/>
      <c r="I65"/>
      <c r="J65" s="46"/>
      <c r="O65" t="s">
        <v>221</v>
      </c>
      <c r="P65" s="25"/>
      <c r="Q65" s="25"/>
      <c r="R65" s="25"/>
      <c r="S65" s="25"/>
      <c r="T65" s="25"/>
      <c r="U65" s="25"/>
      <c r="V65" s="25">
        <v>6108</v>
      </c>
      <c r="W65" s="25"/>
      <c r="X65" s="25"/>
      <c r="Y65" s="25"/>
      <c r="Z65" s="25"/>
      <c r="AA65" s="25"/>
      <c r="AB65" s="25">
        <v>6108</v>
      </c>
    </row>
    <row r="66" spans="1:28" x14ac:dyDescent="0.35">
      <c r="B66" t="s">
        <v>172</v>
      </c>
      <c r="C66" t="s">
        <v>64</v>
      </c>
      <c r="D66" s="25">
        <v>9296</v>
      </c>
      <c r="E66" s="49">
        <v>-9296</v>
      </c>
      <c r="F66" s="25">
        <v>0</v>
      </c>
      <c r="G66"/>
      <c r="H66"/>
      <c r="I66"/>
      <c r="J66" s="46"/>
      <c r="O66" t="s">
        <v>251</v>
      </c>
      <c r="P66" s="25"/>
      <c r="Q66" s="25"/>
      <c r="R66" s="25"/>
      <c r="S66" s="25"/>
      <c r="T66" s="25"/>
      <c r="U66" s="25"/>
      <c r="V66" s="25"/>
      <c r="W66" s="25">
        <v>340</v>
      </c>
      <c r="X66" s="25"/>
      <c r="Y66" s="25"/>
      <c r="Z66" s="25"/>
      <c r="AA66" s="25"/>
      <c r="AB66" s="25">
        <v>340</v>
      </c>
    </row>
    <row r="67" spans="1:28" x14ac:dyDescent="0.35">
      <c r="B67" t="s">
        <v>175</v>
      </c>
      <c r="C67" t="s">
        <v>54</v>
      </c>
      <c r="D67" s="25">
        <v>2612</v>
      </c>
      <c r="E67" s="49">
        <v>-2612</v>
      </c>
      <c r="F67" s="25">
        <v>0</v>
      </c>
      <c r="G67"/>
      <c r="H67"/>
      <c r="I67"/>
      <c r="J67" s="46"/>
      <c r="O67" t="s">
        <v>257</v>
      </c>
      <c r="P67" s="25"/>
      <c r="Q67" s="25"/>
      <c r="R67" s="25"/>
      <c r="S67" s="25"/>
      <c r="T67" s="25"/>
      <c r="U67" s="25"/>
      <c r="V67" s="25"/>
      <c r="W67" s="25">
        <v>5887</v>
      </c>
      <c r="X67" s="25"/>
      <c r="Y67" s="25"/>
      <c r="Z67" s="25"/>
      <c r="AA67" s="25"/>
      <c r="AB67" s="25">
        <v>5887</v>
      </c>
    </row>
    <row r="68" spans="1:28" x14ac:dyDescent="0.35">
      <c r="B68" t="s">
        <v>177</v>
      </c>
      <c r="C68" t="s">
        <v>35</v>
      </c>
      <c r="D68" s="25">
        <v>1540</v>
      </c>
      <c r="E68" s="49">
        <v>-1540</v>
      </c>
      <c r="F68" s="25">
        <v>0</v>
      </c>
      <c r="G68"/>
      <c r="H68"/>
      <c r="I68"/>
      <c r="J68" s="46"/>
      <c r="O68" t="s">
        <v>331</v>
      </c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>
        <v>6621</v>
      </c>
      <c r="AA68" s="25"/>
      <c r="AB68" s="25">
        <v>6621</v>
      </c>
    </row>
    <row r="69" spans="1:28" x14ac:dyDescent="0.35">
      <c r="B69" t="s">
        <v>180</v>
      </c>
      <c r="C69" t="s">
        <v>178</v>
      </c>
      <c r="D69" s="25">
        <v>1082.8000000000002</v>
      </c>
      <c r="E69" s="49">
        <v>-1082.8000000000002</v>
      </c>
      <c r="F69" s="25">
        <v>0</v>
      </c>
      <c r="G69"/>
      <c r="H69"/>
      <c r="I69"/>
      <c r="J69" s="46"/>
      <c r="O69" t="s">
        <v>332</v>
      </c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>
        <v>90</v>
      </c>
      <c r="AA69" s="25"/>
      <c r="AB69" s="25">
        <v>90</v>
      </c>
    </row>
    <row r="70" spans="1:28" x14ac:dyDescent="0.35">
      <c r="B70" t="s">
        <v>184</v>
      </c>
      <c r="C70" t="s">
        <v>20</v>
      </c>
      <c r="D70" s="25">
        <v>2008</v>
      </c>
      <c r="E70" s="49">
        <v>-2008</v>
      </c>
      <c r="F70" s="25">
        <v>0</v>
      </c>
      <c r="G70"/>
      <c r="H70"/>
      <c r="I70"/>
      <c r="J70" s="46"/>
      <c r="O70" t="s">
        <v>349</v>
      </c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>
        <v>6450</v>
      </c>
      <c r="AB70" s="25">
        <v>6450</v>
      </c>
    </row>
    <row r="71" spans="1:28" x14ac:dyDescent="0.35">
      <c r="B71" t="s">
        <v>186</v>
      </c>
      <c r="C71" t="s">
        <v>7</v>
      </c>
      <c r="D71" s="25">
        <v>2424</v>
      </c>
      <c r="E71" s="49">
        <v>-2424</v>
      </c>
      <c r="F71" s="25">
        <v>0</v>
      </c>
      <c r="G71"/>
      <c r="H71"/>
      <c r="I71"/>
      <c r="J71" s="46"/>
      <c r="N71" s="24" t="s">
        <v>140</v>
      </c>
      <c r="O71" s="24"/>
      <c r="P71" s="26">
        <v>1827.5</v>
      </c>
      <c r="Q71" s="26">
        <v>1200</v>
      </c>
      <c r="R71" s="26">
        <v>5676.2</v>
      </c>
      <c r="S71" s="26"/>
      <c r="T71" s="26">
        <v>11206</v>
      </c>
      <c r="U71" s="26">
        <v>2008</v>
      </c>
      <c r="V71" s="26">
        <v>6108</v>
      </c>
      <c r="W71" s="26">
        <v>6227</v>
      </c>
      <c r="X71" s="26"/>
      <c r="Y71" s="26"/>
      <c r="Z71" s="26">
        <v>6711</v>
      </c>
      <c r="AA71" s="26">
        <v>6450</v>
      </c>
      <c r="AB71" s="26">
        <v>47413.7</v>
      </c>
    </row>
    <row r="72" spans="1:28" x14ac:dyDescent="0.35">
      <c r="B72" t="s">
        <v>187</v>
      </c>
      <c r="C72" t="s">
        <v>60</v>
      </c>
      <c r="D72" s="25">
        <v>408</v>
      </c>
      <c r="E72" s="49">
        <v>-408</v>
      </c>
      <c r="F72" s="25">
        <v>0</v>
      </c>
      <c r="G72"/>
      <c r="H72"/>
      <c r="I72"/>
      <c r="J72" s="46"/>
      <c r="N72" t="s">
        <v>43</v>
      </c>
      <c r="O72" t="s">
        <v>41</v>
      </c>
      <c r="P72" s="25"/>
      <c r="Q72" s="25"/>
      <c r="R72" s="25">
        <v>1706</v>
      </c>
      <c r="S72" s="25"/>
      <c r="T72" s="25"/>
      <c r="U72" s="25"/>
      <c r="V72" s="25"/>
      <c r="W72" s="25"/>
      <c r="X72" s="25"/>
      <c r="Y72" s="25"/>
      <c r="Z72" s="25"/>
      <c r="AA72" s="25"/>
      <c r="AB72" s="25">
        <v>1706</v>
      </c>
    </row>
    <row r="73" spans="1:28" x14ac:dyDescent="0.35">
      <c r="B73" t="s">
        <v>188</v>
      </c>
      <c r="C73" t="s">
        <v>54</v>
      </c>
      <c r="D73" s="25">
        <v>1050</v>
      </c>
      <c r="E73" s="49">
        <v>-1050</v>
      </c>
      <c r="F73" s="25">
        <v>0</v>
      </c>
      <c r="G73"/>
      <c r="H73"/>
      <c r="I73"/>
      <c r="J73" s="46"/>
      <c r="O73" t="s">
        <v>156</v>
      </c>
      <c r="P73" s="25"/>
      <c r="Q73" s="25"/>
      <c r="R73" s="25"/>
      <c r="S73" s="25"/>
      <c r="T73" s="25"/>
      <c r="U73" s="25">
        <v>2302</v>
      </c>
      <c r="V73" s="25"/>
      <c r="W73" s="25"/>
      <c r="X73" s="25"/>
      <c r="Y73" s="25"/>
      <c r="Z73" s="25"/>
      <c r="AA73" s="25"/>
      <c r="AB73" s="25">
        <v>2302</v>
      </c>
    </row>
    <row r="74" spans="1:28" x14ac:dyDescent="0.35">
      <c r="B74" t="s">
        <v>189</v>
      </c>
      <c r="C74" t="s">
        <v>64</v>
      </c>
      <c r="D74" s="25">
        <v>7775</v>
      </c>
      <c r="E74" s="49">
        <v>-7775</v>
      </c>
      <c r="F74" s="25">
        <v>0</v>
      </c>
      <c r="G74"/>
      <c r="H74"/>
      <c r="I74"/>
      <c r="J74" s="46"/>
      <c r="N74" s="24" t="s">
        <v>141</v>
      </c>
      <c r="O74" s="24"/>
      <c r="P74" s="26"/>
      <c r="Q74" s="26"/>
      <c r="R74" s="26">
        <v>1706</v>
      </c>
      <c r="S74" s="26"/>
      <c r="T74" s="26"/>
      <c r="U74" s="26">
        <v>2302</v>
      </c>
      <c r="V74" s="26"/>
      <c r="W74" s="26"/>
      <c r="X74" s="26"/>
      <c r="Y74" s="26"/>
      <c r="Z74" s="26"/>
      <c r="AA74" s="26"/>
      <c r="AB74" s="26">
        <v>4008</v>
      </c>
    </row>
    <row r="75" spans="1:28" x14ac:dyDescent="0.35">
      <c r="B75" t="s">
        <v>205</v>
      </c>
      <c r="C75" t="s">
        <v>64</v>
      </c>
      <c r="D75" s="25">
        <v>275</v>
      </c>
      <c r="E75" s="49">
        <v>-275</v>
      </c>
      <c r="F75" s="25">
        <v>0</v>
      </c>
      <c r="G75"/>
      <c r="N75" t="s">
        <v>23</v>
      </c>
      <c r="O75" t="s">
        <v>21</v>
      </c>
      <c r="P75" s="25"/>
      <c r="Q75" s="25">
        <v>1836</v>
      </c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>
        <v>1836</v>
      </c>
    </row>
    <row r="76" spans="1:28" x14ac:dyDescent="0.35">
      <c r="A76" s="24" t="s">
        <v>165</v>
      </c>
      <c r="B76" s="24"/>
      <c r="C76" s="24"/>
      <c r="D76" s="26">
        <v>37692</v>
      </c>
      <c r="E76" s="50">
        <v>-37692</v>
      </c>
      <c r="F76" s="26">
        <v>0</v>
      </c>
      <c r="O76" t="s">
        <v>30</v>
      </c>
      <c r="P76" s="25"/>
      <c r="Q76" s="25"/>
      <c r="R76" s="25">
        <v>2508</v>
      </c>
      <c r="S76" s="25"/>
      <c r="T76" s="25"/>
      <c r="U76" s="25"/>
      <c r="V76" s="25"/>
      <c r="W76" s="25"/>
      <c r="X76" s="25"/>
      <c r="Y76" s="25"/>
      <c r="Z76" s="25"/>
      <c r="AA76" s="25"/>
      <c r="AB76" s="25">
        <v>2508</v>
      </c>
    </row>
    <row r="77" spans="1:28" x14ac:dyDescent="0.35">
      <c r="A77">
        <v>12</v>
      </c>
      <c r="B77" t="s">
        <v>214</v>
      </c>
      <c r="C77" t="s">
        <v>229</v>
      </c>
      <c r="D77" s="25">
        <v>799.2</v>
      </c>
      <c r="E77" s="49">
        <v>-799.2</v>
      </c>
      <c r="F77" s="25">
        <v>0</v>
      </c>
      <c r="O77" t="s">
        <v>31</v>
      </c>
      <c r="P77" s="25"/>
      <c r="Q77" s="25"/>
      <c r="R77" s="25">
        <v>2508</v>
      </c>
      <c r="S77" s="25"/>
      <c r="T77" s="25"/>
      <c r="U77" s="25"/>
      <c r="V77" s="25"/>
      <c r="W77" s="25"/>
      <c r="X77" s="25"/>
      <c r="Y77" s="25"/>
      <c r="Z77" s="25"/>
      <c r="AA77" s="25"/>
      <c r="AB77" s="25">
        <v>2508</v>
      </c>
    </row>
    <row r="78" spans="1:28" x14ac:dyDescent="0.35">
      <c r="B78" t="s">
        <v>215</v>
      </c>
      <c r="C78" t="s">
        <v>7</v>
      </c>
      <c r="D78" s="25">
        <v>2228</v>
      </c>
      <c r="E78" s="49">
        <v>-2228</v>
      </c>
      <c r="F78" s="25">
        <v>0</v>
      </c>
      <c r="O78" t="s">
        <v>32</v>
      </c>
      <c r="P78" s="25"/>
      <c r="Q78" s="25"/>
      <c r="R78" s="25">
        <v>324</v>
      </c>
      <c r="S78" s="25"/>
      <c r="T78" s="25"/>
      <c r="U78" s="25"/>
      <c r="V78" s="25"/>
      <c r="W78" s="25"/>
      <c r="X78" s="25"/>
      <c r="Y78" s="25"/>
      <c r="Z78" s="25"/>
      <c r="AA78" s="25"/>
      <c r="AB78" s="25">
        <v>324</v>
      </c>
    </row>
    <row r="79" spans="1:28" x14ac:dyDescent="0.35">
      <c r="B79" t="s">
        <v>216</v>
      </c>
      <c r="C79" t="s">
        <v>23</v>
      </c>
      <c r="D79" s="25">
        <v>2860</v>
      </c>
      <c r="E79" s="49">
        <v>-2860</v>
      </c>
      <c r="F79" s="25">
        <v>0</v>
      </c>
      <c r="O79" t="s">
        <v>103</v>
      </c>
      <c r="P79" s="25"/>
      <c r="Q79" s="25"/>
      <c r="R79" s="25"/>
      <c r="S79" s="25">
        <v>11247.599999999999</v>
      </c>
      <c r="T79" s="25"/>
      <c r="U79" s="25"/>
      <c r="V79" s="25"/>
      <c r="W79" s="25"/>
      <c r="X79" s="25"/>
      <c r="Y79" s="25"/>
      <c r="Z79" s="25"/>
      <c r="AA79" s="25"/>
      <c r="AB79" s="25">
        <v>11247.599999999999</v>
      </c>
    </row>
    <row r="80" spans="1:28" x14ac:dyDescent="0.35">
      <c r="B80" t="s">
        <v>221</v>
      </c>
      <c r="C80" t="s">
        <v>20</v>
      </c>
      <c r="D80" s="25">
        <v>6108</v>
      </c>
      <c r="E80" s="49">
        <v>-6108</v>
      </c>
      <c r="F80" s="25">
        <v>0</v>
      </c>
      <c r="O80" t="s">
        <v>105</v>
      </c>
      <c r="P80" s="25"/>
      <c r="Q80" s="25"/>
      <c r="R80" s="25"/>
      <c r="S80" s="25">
        <v>11605.2</v>
      </c>
      <c r="T80" s="25"/>
      <c r="U80" s="25"/>
      <c r="V80" s="25"/>
      <c r="W80" s="25"/>
      <c r="X80" s="25"/>
      <c r="Y80" s="25"/>
      <c r="Z80" s="25"/>
      <c r="AA80" s="25"/>
      <c r="AB80" s="25">
        <v>11605.2</v>
      </c>
    </row>
    <row r="81" spans="1:28" x14ac:dyDescent="0.35">
      <c r="B81" t="s">
        <v>222</v>
      </c>
      <c r="C81" t="s">
        <v>64</v>
      </c>
      <c r="D81" s="25">
        <v>10120</v>
      </c>
      <c r="E81" s="49">
        <v>-10120</v>
      </c>
      <c r="F81" s="25">
        <v>0</v>
      </c>
      <c r="O81" t="s">
        <v>114</v>
      </c>
      <c r="P81" s="25"/>
      <c r="Q81" s="25"/>
      <c r="R81" s="25"/>
      <c r="S81" s="25"/>
      <c r="T81" s="25">
        <v>10618.8</v>
      </c>
      <c r="U81" s="25"/>
      <c r="V81" s="25"/>
      <c r="W81" s="25"/>
      <c r="X81" s="25"/>
      <c r="Y81" s="25"/>
      <c r="Z81" s="25"/>
      <c r="AA81" s="25"/>
      <c r="AB81" s="25">
        <v>10618.8</v>
      </c>
    </row>
    <row r="82" spans="1:28" x14ac:dyDescent="0.35">
      <c r="B82" t="s">
        <v>319</v>
      </c>
      <c r="C82" t="s">
        <v>7</v>
      </c>
      <c r="D82" s="25">
        <v>2973</v>
      </c>
      <c r="E82" s="49">
        <v>-2973</v>
      </c>
      <c r="F82" s="25">
        <v>0</v>
      </c>
      <c r="O82" t="s">
        <v>116</v>
      </c>
      <c r="P82" s="25"/>
      <c r="Q82" s="25"/>
      <c r="R82" s="25"/>
      <c r="S82" s="25"/>
      <c r="T82" s="25">
        <v>8778</v>
      </c>
      <c r="U82" s="25"/>
      <c r="V82" s="25"/>
      <c r="W82" s="25"/>
      <c r="X82" s="25"/>
      <c r="Y82" s="25"/>
      <c r="Z82" s="25"/>
      <c r="AA82" s="25"/>
      <c r="AB82" s="25">
        <v>8778</v>
      </c>
    </row>
    <row r="83" spans="1:28" x14ac:dyDescent="0.35">
      <c r="A83" s="24" t="s">
        <v>227</v>
      </c>
      <c r="B83" s="24"/>
      <c r="C83" s="24"/>
      <c r="D83" s="26">
        <v>25088.2</v>
      </c>
      <c r="E83" s="50">
        <v>-25088.2</v>
      </c>
      <c r="F83" s="26">
        <v>0</v>
      </c>
      <c r="O83" t="s">
        <v>216</v>
      </c>
      <c r="P83" s="25"/>
      <c r="Q83" s="25"/>
      <c r="R83" s="25"/>
      <c r="S83" s="25"/>
      <c r="T83" s="25"/>
      <c r="U83" s="25"/>
      <c r="V83" s="25">
        <v>2860</v>
      </c>
      <c r="W83" s="25"/>
      <c r="X83" s="25"/>
      <c r="Y83" s="25"/>
      <c r="Z83" s="25"/>
      <c r="AA83" s="25"/>
      <c r="AB83" s="25">
        <v>2860</v>
      </c>
    </row>
    <row r="84" spans="1:28" x14ac:dyDescent="0.35">
      <c r="A84">
        <v>1</v>
      </c>
      <c r="B84" t="s">
        <v>232</v>
      </c>
      <c r="C84" t="s">
        <v>234</v>
      </c>
      <c r="D84" s="25">
        <v>10399</v>
      </c>
      <c r="E84" s="49">
        <v>-10399</v>
      </c>
      <c r="F84" s="25">
        <v>0</v>
      </c>
      <c r="O84" t="s">
        <v>281</v>
      </c>
      <c r="P84" s="25"/>
      <c r="Q84" s="25"/>
      <c r="R84" s="25"/>
      <c r="S84" s="25"/>
      <c r="T84" s="25"/>
      <c r="U84" s="25"/>
      <c r="V84" s="25"/>
      <c r="W84" s="25"/>
      <c r="X84" s="25">
        <v>9111.2000000000007</v>
      </c>
      <c r="Y84" s="25"/>
      <c r="Z84" s="25"/>
      <c r="AA84" s="25"/>
      <c r="AB84" s="25">
        <v>9111.2000000000007</v>
      </c>
    </row>
    <row r="85" spans="1:28" x14ac:dyDescent="0.35">
      <c r="B85" t="s">
        <v>245</v>
      </c>
      <c r="C85" t="s">
        <v>64</v>
      </c>
      <c r="D85" s="25">
        <v>0</v>
      </c>
      <c r="E85" s="49">
        <v>0</v>
      </c>
      <c r="F85" s="25">
        <v>0</v>
      </c>
      <c r="O85" t="s">
        <v>292</v>
      </c>
      <c r="P85" s="25"/>
      <c r="Q85" s="25"/>
      <c r="R85" s="25"/>
      <c r="S85" s="25"/>
      <c r="T85" s="25"/>
      <c r="U85" s="25"/>
      <c r="V85" s="25"/>
      <c r="W85" s="25"/>
      <c r="X85" s="25"/>
      <c r="Y85" s="25">
        <v>14813.6</v>
      </c>
      <c r="Z85" s="25"/>
      <c r="AA85" s="25"/>
      <c r="AB85" s="25">
        <v>14813.6</v>
      </c>
    </row>
    <row r="86" spans="1:28" x14ac:dyDescent="0.35">
      <c r="B86" t="s">
        <v>248</v>
      </c>
      <c r="C86" t="s">
        <v>234</v>
      </c>
      <c r="D86" s="25">
        <v>49</v>
      </c>
      <c r="E86" s="49">
        <v>-49</v>
      </c>
      <c r="F86" s="25">
        <v>0</v>
      </c>
      <c r="O86" t="s">
        <v>326</v>
      </c>
      <c r="P86" s="25"/>
      <c r="Q86" s="25"/>
      <c r="R86" s="25"/>
      <c r="S86" s="25"/>
      <c r="T86" s="25"/>
      <c r="U86" s="25"/>
      <c r="V86" s="25"/>
      <c r="W86" s="25"/>
      <c r="X86" s="25"/>
      <c r="Y86" s="25">
        <v>11803.2</v>
      </c>
      <c r="Z86" s="25"/>
      <c r="AA86" s="25"/>
      <c r="AB86" s="25">
        <v>11803.2</v>
      </c>
    </row>
    <row r="87" spans="1:28" x14ac:dyDescent="0.35">
      <c r="B87" t="s">
        <v>251</v>
      </c>
      <c r="C87" t="s">
        <v>20</v>
      </c>
      <c r="D87" s="25">
        <v>340</v>
      </c>
      <c r="E87" s="49">
        <v>-340</v>
      </c>
      <c r="F87" s="25">
        <v>0</v>
      </c>
      <c r="O87" t="s">
        <v>330</v>
      </c>
      <c r="P87" s="25"/>
      <c r="Q87" s="25"/>
      <c r="R87" s="25"/>
      <c r="S87" s="25"/>
      <c r="T87" s="25"/>
      <c r="U87" s="25"/>
      <c r="V87" s="25"/>
      <c r="W87" s="25"/>
      <c r="X87" s="25"/>
      <c r="Y87" s="25">
        <v>3510</v>
      </c>
      <c r="Z87" s="25"/>
      <c r="AA87" s="25"/>
      <c r="AB87" s="25">
        <v>3510</v>
      </c>
    </row>
    <row r="88" spans="1:28" x14ac:dyDescent="0.35">
      <c r="B88" t="s">
        <v>253</v>
      </c>
      <c r="C88" t="s">
        <v>234</v>
      </c>
      <c r="D88" s="25">
        <v>3408</v>
      </c>
      <c r="E88" s="49">
        <v>-3408</v>
      </c>
      <c r="F88" s="25">
        <v>0</v>
      </c>
      <c r="O88" t="s">
        <v>337</v>
      </c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25">
        <v>14034.8</v>
      </c>
      <c r="AB88" s="25">
        <v>14034.8</v>
      </c>
    </row>
    <row r="89" spans="1:28" x14ac:dyDescent="0.35">
      <c r="B89" t="s">
        <v>257</v>
      </c>
      <c r="C89" t="s">
        <v>20</v>
      </c>
      <c r="D89" s="25">
        <v>5887</v>
      </c>
      <c r="E89" s="49">
        <v>-5887</v>
      </c>
      <c r="F89" s="25">
        <v>0</v>
      </c>
      <c r="N89" s="24" t="s">
        <v>142</v>
      </c>
      <c r="O89" s="24"/>
      <c r="P89" s="26"/>
      <c r="Q89" s="26">
        <v>1836</v>
      </c>
      <c r="R89" s="26">
        <v>5340</v>
      </c>
      <c r="S89" s="26">
        <v>22852.799999999999</v>
      </c>
      <c r="T89" s="26">
        <v>19396.8</v>
      </c>
      <c r="U89" s="26"/>
      <c r="V89" s="26">
        <v>2860</v>
      </c>
      <c r="W89" s="26"/>
      <c r="X89" s="26">
        <v>9111.2000000000007</v>
      </c>
      <c r="Y89" s="26">
        <v>30126.800000000003</v>
      </c>
      <c r="Z89" s="26"/>
      <c r="AA89" s="26">
        <v>14034.8</v>
      </c>
      <c r="AB89" s="26">
        <v>105558.40000000001</v>
      </c>
    </row>
    <row r="90" spans="1:28" x14ac:dyDescent="0.35">
      <c r="B90" t="s">
        <v>259</v>
      </c>
      <c r="C90" t="s">
        <v>7</v>
      </c>
      <c r="D90" s="25">
        <v>2866</v>
      </c>
      <c r="E90" s="49">
        <v>-2866</v>
      </c>
      <c r="F90" s="25">
        <v>0</v>
      </c>
      <c r="N90" t="s">
        <v>14</v>
      </c>
      <c r="O90" t="s">
        <v>11</v>
      </c>
      <c r="P90" s="25">
        <v>2067</v>
      </c>
      <c r="Q90" s="25"/>
      <c r="R90" s="25"/>
      <c r="S90" s="25"/>
      <c r="T90" s="25"/>
      <c r="U90" s="25"/>
      <c r="V90" s="25"/>
      <c r="W90" s="25"/>
      <c r="X90" s="25"/>
      <c r="Y90" s="25"/>
      <c r="Z90" s="25"/>
      <c r="AA90" s="25"/>
      <c r="AB90" s="25">
        <v>2067</v>
      </c>
    </row>
    <row r="91" spans="1:28" x14ac:dyDescent="0.35">
      <c r="B91" t="s">
        <v>260</v>
      </c>
      <c r="C91" t="s">
        <v>64</v>
      </c>
      <c r="D91" s="25">
        <v>10310</v>
      </c>
      <c r="E91" s="49">
        <v>-10310</v>
      </c>
      <c r="F91" s="25">
        <v>0</v>
      </c>
      <c r="N91" s="24" t="s">
        <v>143</v>
      </c>
      <c r="O91" s="24"/>
      <c r="P91" s="26">
        <v>2067</v>
      </c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>
        <v>2067</v>
      </c>
    </row>
    <row r="92" spans="1:28" x14ac:dyDescent="0.35">
      <c r="A92" s="24" t="s">
        <v>261</v>
      </c>
      <c r="B92" s="24"/>
      <c r="C92" s="24"/>
      <c r="D92" s="26">
        <v>33259</v>
      </c>
      <c r="E92" s="50">
        <v>-33259</v>
      </c>
      <c r="F92" s="26">
        <v>0</v>
      </c>
      <c r="N92" t="s">
        <v>54</v>
      </c>
      <c r="O92" t="s">
        <v>52</v>
      </c>
      <c r="P92" s="25"/>
      <c r="Q92" s="25"/>
      <c r="R92" s="25">
        <v>1452</v>
      </c>
      <c r="S92" s="25"/>
      <c r="T92" s="25"/>
      <c r="U92" s="25"/>
      <c r="V92" s="25"/>
      <c r="W92" s="25"/>
      <c r="X92" s="25"/>
      <c r="Y92" s="25"/>
      <c r="Z92" s="25"/>
      <c r="AA92" s="25"/>
      <c r="AB92" s="25">
        <v>1452</v>
      </c>
    </row>
    <row r="93" spans="1:28" x14ac:dyDescent="0.35">
      <c r="A93">
        <v>2</v>
      </c>
      <c r="B93" t="s">
        <v>263</v>
      </c>
      <c r="C93" t="s">
        <v>269</v>
      </c>
      <c r="D93" s="25">
        <v>5356</v>
      </c>
      <c r="E93" s="49">
        <v>-5356</v>
      </c>
      <c r="F93" s="25">
        <v>0</v>
      </c>
      <c r="O93" t="s">
        <v>68</v>
      </c>
      <c r="P93" s="25"/>
      <c r="Q93" s="25"/>
      <c r="R93" s="25"/>
      <c r="S93" s="25">
        <v>3968</v>
      </c>
      <c r="T93" s="25"/>
      <c r="U93" s="25"/>
      <c r="V93" s="25"/>
      <c r="W93" s="25"/>
      <c r="X93" s="25"/>
      <c r="Y93" s="25"/>
      <c r="Z93" s="25"/>
      <c r="AA93" s="25"/>
      <c r="AB93" s="25">
        <v>3968</v>
      </c>
    </row>
    <row r="94" spans="1:28" x14ac:dyDescent="0.35">
      <c r="B94" t="s">
        <v>267</v>
      </c>
      <c r="C94" t="s">
        <v>35</v>
      </c>
      <c r="D94" s="25">
        <v>1750</v>
      </c>
      <c r="E94" s="49">
        <v>-1750</v>
      </c>
      <c r="F94" s="25">
        <v>0</v>
      </c>
      <c r="O94" t="s">
        <v>175</v>
      </c>
      <c r="P94" s="25"/>
      <c r="Q94" s="25"/>
      <c r="R94" s="25"/>
      <c r="S94" s="25"/>
      <c r="T94" s="25"/>
      <c r="U94" s="25">
        <v>2612</v>
      </c>
      <c r="V94" s="25"/>
      <c r="W94" s="25"/>
      <c r="X94" s="25"/>
      <c r="Y94" s="25"/>
      <c r="Z94" s="25"/>
      <c r="AA94" s="25"/>
      <c r="AB94" s="25">
        <v>2612</v>
      </c>
    </row>
    <row r="95" spans="1:28" x14ac:dyDescent="0.35">
      <c r="B95" t="s">
        <v>268</v>
      </c>
      <c r="C95" t="s">
        <v>269</v>
      </c>
      <c r="D95" s="25">
        <v>130</v>
      </c>
      <c r="E95" s="49">
        <v>-130</v>
      </c>
      <c r="F95" s="25">
        <v>0</v>
      </c>
      <c r="O95" t="s">
        <v>188</v>
      </c>
      <c r="P95" s="25"/>
      <c r="Q95" s="25"/>
      <c r="R95" s="25"/>
      <c r="S95" s="25"/>
      <c r="T95" s="25"/>
      <c r="U95" s="25">
        <v>1050</v>
      </c>
      <c r="V95" s="25"/>
      <c r="W95" s="25"/>
      <c r="X95" s="25"/>
      <c r="Y95" s="25"/>
      <c r="Z95" s="25"/>
      <c r="AA95" s="25"/>
      <c r="AB95" s="25">
        <v>1050</v>
      </c>
    </row>
    <row r="96" spans="1:28" x14ac:dyDescent="0.35">
      <c r="B96" t="s">
        <v>272</v>
      </c>
      <c r="C96" t="s">
        <v>234</v>
      </c>
      <c r="D96" s="25">
        <v>3198</v>
      </c>
      <c r="E96" s="49">
        <v>-3198</v>
      </c>
      <c r="F96" s="25">
        <v>0</v>
      </c>
      <c r="O96" t="s">
        <v>282</v>
      </c>
      <c r="P96" s="25"/>
      <c r="Q96" s="25"/>
      <c r="R96" s="25"/>
      <c r="S96" s="25"/>
      <c r="T96" s="25"/>
      <c r="U96" s="25"/>
      <c r="V96" s="25"/>
      <c r="W96" s="25"/>
      <c r="X96" s="25">
        <v>1200</v>
      </c>
      <c r="Y96" s="25"/>
      <c r="Z96" s="25"/>
      <c r="AA96" s="25"/>
      <c r="AB96" s="25">
        <v>1200</v>
      </c>
    </row>
    <row r="97" spans="1:28" x14ac:dyDescent="0.35">
      <c r="B97" t="s">
        <v>273</v>
      </c>
      <c r="C97" t="s">
        <v>35</v>
      </c>
      <c r="D97" s="25">
        <v>225</v>
      </c>
      <c r="E97" s="49">
        <v>-225</v>
      </c>
      <c r="F97" s="25">
        <v>0</v>
      </c>
      <c r="N97" s="24" t="s">
        <v>144</v>
      </c>
      <c r="O97" s="24"/>
      <c r="P97" s="26"/>
      <c r="Q97" s="26"/>
      <c r="R97" s="26">
        <v>1452</v>
      </c>
      <c r="S97" s="26">
        <v>3968</v>
      </c>
      <c r="T97" s="26"/>
      <c r="U97" s="26">
        <v>3662</v>
      </c>
      <c r="V97" s="26"/>
      <c r="W97" s="26"/>
      <c r="X97" s="26">
        <v>1200</v>
      </c>
      <c r="Y97" s="26"/>
      <c r="Z97" s="26"/>
      <c r="AA97" s="26"/>
      <c r="AB97" s="26">
        <v>10282</v>
      </c>
    </row>
    <row r="98" spans="1:28" x14ac:dyDescent="0.35">
      <c r="B98" t="s">
        <v>280</v>
      </c>
      <c r="C98" t="s">
        <v>7</v>
      </c>
      <c r="D98" s="25">
        <v>1694</v>
      </c>
      <c r="E98" s="49">
        <v>-1694</v>
      </c>
      <c r="F98" s="25">
        <v>0</v>
      </c>
      <c r="N98" t="s">
        <v>64</v>
      </c>
      <c r="O98" t="s">
        <v>62</v>
      </c>
      <c r="P98" s="25"/>
      <c r="Q98" s="25"/>
      <c r="R98" s="25">
        <v>6734</v>
      </c>
      <c r="S98" s="25"/>
      <c r="T98" s="25"/>
      <c r="U98" s="25"/>
      <c r="V98" s="25"/>
      <c r="W98" s="25"/>
      <c r="X98" s="25"/>
      <c r="Y98" s="25"/>
      <c r="Z98" s="25"/>
      <c r="AA98" s="25"/>
      <c r="AB98" s="25">
        <v>6734</v>
      </c>
    </row>
    <row r="99" spans="1:28" x14ac:dyDescent="0.35">
      <c r="B99" t="s">
        <v>281</v>
      </c>
      <c r="C99" t="s">
        <v>23</v>
      </c>
      <c r="D99" s="25">
        <v>9111.2000000000007</v>
      </c>
      <c r="E99" s="49"/>
      <c r="F99" s="25">
        <v>9111.2000000000007</v>
      </c>
      <c r="O99" t="s">
        <v>106</v>
      </c>
      <c r="P99" s="25"/>
      <c r="Q99" s="25"/>
      <c r="R99" s="25"/>
      <c r="S99" s="25">
        <v>8123</v>
      </c>
      <c r="T99" s="25"/>
      <c r="U99" s="25"/>
      <c r="V99" s="25"/>
      <c r="W99" s="25"/>
      <c r="X99" s="25"/>
      <c r="Y99" s="25"/>
      <c r="Z99" s="25"/>
      <c r="AA99" s="25"/>
      <c r="AB99" s="25">
        <v>8123</v>
      </c>
    </row>
    <row r="100" spans="1:28" x14ac:dyDescent="0.35">
      <c r="B100" t="s">
        <v>282</v>
      </c>
      <c r="C100" t="s">
        <v>54</v>
      </c>
      <c r="D100" s="25">
        <v>1200</v>
      </c>
      <c r="E100" s="49">
        <v>-1200</v>
      </c>
      <c r="F100" s="25">
        <v>0</v>
      </c>
      <c r="O100" t="s">
        <v>131</v>
      </c>
      <c r="P100" s="25"/>
      <c r="Q100" s="25"/>
      <c r="R100" s="25"/>
      <c r="S100" s="25"/>
      <c r="T100" s="25">
        <v>8123</v>
      </c>
      <c r="U100" s="25"/>
      <c r="V100" s="25"/>
      <c r="W100" s="25"/>
      <c r="X100" s="25"/>
      <c r="Y100" s="25"/>
      <c r="Z100" s="25"/>
      <c r="AA100" s="25"/>
      <c r="AB100" s="25">
        <v>8123</v>
      </c>
    </row>
    <row r="101" spans="1:28" x14ac:dyDescent="0.35">
      <c r="B101" t="s">
        <v>285</v>
      </c>
      <c r="C101" t="s">
        <v>287</v>
      </c>
      <c r="D101" s="25">
        <v>2022</v>
      </c>
      <c r="E101" s="49">
        <v>-2022</v>
      </c>
      <c r="F101" s="25">
        <v>0</v>
      </c>
      <c r="O101" t="s">
        <v>172</v>
      </c>
      <c r="P101" s="25"/>
      <c r="Q101" s="25"/>
      <c r="R101" s="25"/>
      <c r="S101" s="25"/>
      <c r="T101" s="25"/>
      <c r="U101" s="25">
        <v>9296</v>
      </c>
      <c r="V101" s="25"/>
      <c r="W101" s="25"/>
      <c r="X101" s="25"/>
      <c r="Y101" s="25"/>
      <c r="Z101" s="25"/>
      <c r="AA101" s="25"/>
      <c r="AB101" s="25">
        <v>9296</v>
      </c>
    </row>
    <row r="102" spans="1:28" x14ac:dyDescent="0.35">
      <c r="A102" s="24" t="s">
        <v>279</v>
      </c>
      <c r="B102" s="24"/>
      <c r="C102" s="24"/>
      <c r="D102" s="26">
        <v>24686.2</v>
      </c>
      <c r="E102" s="50">
        <v>-15575</v>
      </c>
      <c r="F102" s="26">
        <v>9111.2000000000007</v>
      </c>
      <c r="O102" t="s">
        <v>189</v>
      </c>
      <c r="P102" s="25"/>
      <c r="Q102" s="25"/>
      <c r="R102" s="25"/>
      <c r="S102" s="25"/>
      <c r="T102" s="25"/>
      <c r="U102" s="25">
        <v>7775</v>
      </c>
      <c r="V102" s="25"/>
      <c r="W102" s="25"/>
      <c r="X102" s="25"/>
      <c r="Y102" s="25"/>
      <c r="Z102" s="25"/>
      <c r="AA102" s="25"/>
      <c r="AB102" s="25">
        <v>7775</v>
      </c>
    </row>
    <row r="103" spans="1:28" x14ac:dyDescent="0.35">
      <c r="A103">
        <v>3</v>
      </c>
      <c r="B103" t="s">
        <v>292</v>
      </c>
      <c r="C103" t="s">
        <v>23</v>
      </c>
      <c r="D103" s="25">
        <v>14813.6</v>
      </c>
      <c r="E103" s="49"/>
      <c r="F103" s="25">
        <v>14813.6</v>
      </c>
      <c r="O103" t="s">
        <v>205</v>
      </c>
      <c r="P103" s="25"/>
      <c r="Q103" s="25"/>
      <c r="R103" s="25"/>
      <c r="S103" s="25"/>
      <c r="T103" s="25"/>
      <c r="U103" s="25">
        <v>275</v>
      </c>
      <c r="V103" s="25"/>
      <c r="W103" s="25"/>
      <c r="X103" s="25"/>
      <c r="Y103" s="25"/>
      <c r="Z103" s="25"/>
      <c r="AA103" s="25"/>
      <c r="AB103" s="25">
        <v>275</v>
      </c>
    </row>
    <row r="104" spans="1:28" x14ac:dyDescent="0.35">
      <c r="B104" t="s">
        <v>323</v>
      </c>
      <c r="C104" t="s">
        <v>296</v>
      </c>
      <c r="D104" s="25">
        <v>10807.25</v>
      </c>
      <c r="E104" s="49">
        <v>-10807.25</v>
      </c>
      <c r="F104" s="25">
        <v>0</v>
      </c>
      <c r="O104" t="s">
        <v>222</v>
      </c>
      <c r="P104" s="25"/>
      <c r="Q104" s="25"/>
      <c r="R104" s="25"/>
      <c r="S104" s="25"/>
      <c r="T104" s="25"/>
      <c r="U104" s="25"/>
      <c r="V104" s="25">
        <v>10120</v>
      </c>
      <c r="W104" s="25"/>
      <c r="X104" s="25"/>
      <c r="Y104" s="25"/>
      <c r="Z104" s="25"/>
      <c r="AA104" s="25"/>
      <c r="AB104" s="25">
        <v>10120</v>
      </c>
    </row>
    <row r="105" spans="1:28" x14ac:dyDescent="0.35">
      <c r="B105" t="s">
        <v>324</v>
      </c>
      <c r="C105" t="s">
        <v>60</v>
      </c>
      <c r="D105" s="25">
        <v>6459.6</v>
      </c>
      <c r="E105" s="49"/>
      <c r="F105" s="25">
        <v>6459.6</v>
      </c>
      <c r="O105" t="s">
        <v>245</v>
      </c>
      <c r="P105" s="25"/>
      <c r="Q105" s="25"/>
      <c r="R105" s="25"/>
      <c r="S105" s="25"/>
      <c r="T105" s="25"/>
      <c r="U105" s="25"/>
      <c r="V105" s="25"/>
      <c r="W105" s="25">
        <v>0</v>
      </c>
      <c r="X105" s="25"/>
      <c r="Y105" s="25"/>
      <c r="Z105" s="25"/>
      <c r="AA105" s="25"/>
      <c r="AB105" s="25">
        <v>0</v>
      </c>
    </row>
    <row r="106" spans="1:28" x14ac:dyDescent="0.35">
      <c r="B106" t="s">
        <v>326</v>
      </c>
      <c r="C106" t="s">
        <v>23</v>
      </c>
      <c r="D106" s="25">
        <v>11803.2</v>
      </c>
      <c r="E106" s="49"/>
      <c r="F106" s="25">
        <v>11803.2</v>
      </c>
      <c r="O106" t="s">
        <v>260</v>
      </c>
      <c r="P106" s="25"/>
      <c r="Q106" s="25"/>
      <c r="R106" s="25"/>
      <c r="S106" s="25"/>
      <c r="T106" s="25"/>
      <c r="U106" s="25"/>
      <c r="V106" s="25"/>
      <c r="W106" s="25">
        <v>10310</v>
      </c>
      <c r="X106" s="25"/>
      <c r="Y106" s="25"/>
      <c r="Z106" s="25"/>
      <c r="AA106" s="25"/>
      <c r="AB106" s="25">
        <v>10310</v>
      </c>
    </row>
    <row r="107" spans="1:28" x14ac:dyDescent="0.35">
      <c r="B107" t="s">
        <v>327</v>
      </c>
      <c r="C107" t="s">
        <v>60</v>
      </c>
      <c r="D107" s="25">
        <v>90</v>
      </c>
      <c r="E107" s="49"/>
      <c r="F107" s="25">
        <v>90</v>
      </c>
      <c r="O107" t="s">
        <v>328</v>
      </c>
      <c r="P107" s="25"/>
      <c r="Q107" s="25"/>
      <c r="R107" s="25"/>
      <c r="S107" s="25"/>
      <c r="T107" s="25"/>
      <c r="U107" s="25"/>
      <c r="V107" s="25"/>
      <c r="W107" s="25"/>
      <c r="X107" s="25"/>
      <c r="Y107" s="25">
        <v>10075</v>
      </c>
      <c r="Z107" s="25"/>
      <c r="AA107" s="25"/>
      <c r="AB107" s="25">
        <v>10075</v>
      </c>
    </row>
    <row r="108" spans="1:28" x14ac:dyDescent="0.35">
      <c r="B108" t="s">
        <v>328</v>
      </c>
      <c r="C108" t="s">
        <v>64</v>
      </c>
      <c r="D108" s="25">
        <v>10075</v>
      </c>
      <c r="E108" s="49"/>
      <c r="F108" s="25">
        <v>10075</v>
      </c>
      <c r="O108" t="s">
        <v>334</v>
      </c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>
        <v>12101.6</v>
      </c>
      <c r="AA108" s="25"/>
      <c r="AB108" s="25">
        <v>12101.6</v>
      </c>
    </row>
    <row r="109" spans="1:28" x14ac:dyDescent="0.35">
      <c r="B109" t="s">
        <v>329</v>
      </c>
      <c r="C109" t="s">
        <v>269</v>
      </c>
      <c r="D109" s="25">
        <v>240</v>
      </c>
      <c r="E109" s="49">
        <v>-240</v>
      </c>
      <c r="F109" s="25">
        <v>0</v>
      </c>
      <c r="O109" t="s">
        <v>339</v>
      </c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>
        <v>11585</v>
      </c>
      <c r="AA109" s="25"/>
      <c r="AB109" s="25">
        <v>11585</v>
      </c>
    </row>
    <row r="110" spans="1:28" x14ac:dyDescent="0.35">
      <c r="B110" t="s">
        <v>330</v>
      </c>
      <c r="C110" t="s">
        <v>23</v>
      </c>
      <c r="D110" s="25">
        <v>3510</v>
      </c>
      <c r="E110" s="49"/>
      <c r="F110" s="25">
        <v>3510</v>
      </c>
      <c r="O110" t="s">
        <v>367</v>
      </c>
      <c r="P110" s="25">
        <v>6952</v>
      </c>
      <c r="Q110" s="25"/>
      <c r="R110" s="25"/>
      <c r="S110" s="25"/>
      <c r="T110" s="25"/>
      <c r="U110" s="25"/>
      <c r="V110" s="25"/>
      <c r="W110" s="25"/>
      <c r="X110" s="25"/>
      <c r="Y110" s="25"/>
      <c r="Z110" s="25"/>
      <c r="AA110" s="25"/>
      <c r="AB110" s="25">
        <v>6952</v>
      </c>
    </row>
    <row r="111" spans="1:28" x14ac:dyDescent="0.35">
      <c r="A111" s="24" t="s">
        <v>294</v>
      </c>
      <c r="B111" s="24"/>
      <c r="C111" s="24"/>
      <c r="D111" s="26">
        <v>57798.649999999994</v>
      </c>
      <c r="E111" s="50">
        <v>-11047.25</v>
      </c>
      <c r="F111" s="26">
        <v>46751.4</v>
      </c>
      <c r="O111" t="s">
        <v>370</v>
      </c>
      <c r="P111" s="25">
        <v>930</v>
      </c>
      <c r="Q111" s="25"/>
      <c r="R111" s="25"/>
      <c r="S111" s="25"/>
      <c r="T111" s="25"/>
      <c r="U111" s="25"/>
      <c r="V111" s="25"/>
      <c r="W111" s="25"/>
      <c r="X111" s="25"/>
      <c r="Y111" s="25"/>
      <c r="Z111" s="25"/>
      <c r="AA111" s="25"/>
      <c r="AB111" s="25">
        <v>930</v>
      </c>
    </row>
    <row r="112" spans="1:28" x14ac:dyDescent="0.35">
      <c r="A112">
        <v>4</v>
      </c>
      <c r="B112" t="s">
        <v>331</v>
      </c>
      <c r="C112" t="s">
        <v>20</v>
      </c>
      <c r="D112" s="25">
        <v>6621</v>
      </c>
      <c r="E112" s="49">
        <v>-5100</v>
      </c>
      <c r="F112" s="25">
        <v>1521</v>
      </c>
      <c r="N112" s="24" t="s">
        <v>209</v>
      </c>
      <c r="O112" s="24"/>
      <c r="P112" s="26">
        <v>7882</v>
      </c>
      <c r="Q112" s="26"/>
      <c r="R112" s="26">
        <v>6734</v>
      </c>
      <c r="S112" s="26">
        <v>8123</v>
      </c>
      <c r="T112" s="26">
        <v>8123</v>
      </c>
      <c r="U112" s="26">
        <v>17346</v>
      </c>
      <c r="V112" s="26">
        <v>10120</v>
      </c>
      <c r="W112" s="26">
        <v>10310</v>
      </c>
      <c r="X112" s="26"/>
      <c r="Y112" s="26">
        <v>10075</v>
      </c>
      <c r="Z112" s="26">
        <v>23686.6</v>
      </c>
      <c r="AA112" s="26"/>
      <c r="AB112" s="26">
        <v>102399.6</v>
      </c>
    </row>
    <row r="113" spans="1:28" x14ac:dyDescent="0.35">
      <c r="B113" t="s">
        <v>332</v>
      </c>
      <c r="C113" t="s">
        <v>20</v>
      </c>
      <c r="D113" s="25">
        <v>90</v>
      </c>
      <c r="E113" s="49">
        <v>-90</v>
      </c>
      <c r="F113" s="25">
        <v>0</v>
      </c>
      <c r="N113" t="s">
        <v>178</v>
      </c>
      <c r="O113" t="s">
        <v>180</v>
      </c>
      <c r="P113" s="25"/>
      <c r="Q113" s="25"/>
      <c r="R113" s="25"/>
      <c r="S113" s="25"/>
      <c r="T113" s="25"/>
      <c r="U113" s="25">
        <v>1082.8000000000002</v>
      </c>
      <c r="V113" s="25"/>
      <c r="W113" s="25"/>
      <c r="X113" s="25"/>
      <c r="Y113" s="25"/>
      <c r="Z113" s="25"/>
      <c r="AA113" s="25"/>
      <c r="AB113" s="25">
        <v>1082.8000000000002</v>
      </c>
    </row>
    <row r="114" spans="1:28" x14ac:dyDescent="0.35">
      <c r="B114" t="s">
        <v>333</v>
      </c>
      <c r="C114" t="s">
        <v>287</v>
      </c>
      <c r="D114" s="25">
        <v>2225</v>
      </c>
      <c r="E114" s="49">
        <v>-2225</v>
      </c>
      <c r="F114" s="25">
        <v>0</v>
      </c>
      <c r="N114" s="24" t="s">
        <v>190</v>
      </c>
      <c r="O114" s="24"/>
      <c r="P114" s="26"/>
      <c r="Q114" s="26"/>
      <c r="R114" s="26"/>
      <c r="S114" s="26"/>
      <c r="T114" s="26"/>
      <c r="U114" s="26">
        <v>1082.8000000000002</v>
      </c>
      <c r="V114" s="26"/>
      <c r="W114" s="26"/>
      <c r="X114" s="26"/>
      <c r="Y114" s="26"/>
      <c r="Z114" s="26"/>
      <c r="AA114" s="26"/>
      <c r="AB114" s="26">
        <v>1082.8000000000002</v>
      </c>
    </row>
    <row r="115" spans="1:28" x14ac:dyDescent="0.35">
      <c r="B115" t="s">
        <v>334</v>
      </c>
      <c r="C115" t="s">
        <v>64</v>
      </c>
      <c r="D115" s="25">
        <v>12101.6</v>
      </c>
      <c r="E115" s="49"/>
      <c r="F115" s="25">
        <v>12101.6</v>
      </c>
      <c r="N115" t="s">
        <v>229</v>
      </c>
      <c r="O115" t="s">
        <v>214</v>
      </c>
      <c r="P115" s="25"/>
      <c r="Q115" s="25"/>
      <c r="R115" s="25"/>
      <c r="S115" s="25"/>
      <c r="T115" s="25"/>
      <c r="U115" s="25"/>
      <c r="V115" s="25">
        <v>799.2</v>
      </c>
      <c r="W115" s="25"/>
      <c r="X115" s="25"/>
      <c r="Y115" s="25"/>
      <c r="Z115" s="25"/>
      <c r="AA115" s="25"/>
      <c r="AB115" s="25">
        <v>799.2</v>
      </c>
    </row>
    <row r="116" spans="1:28" x14ac:dyDescent="0.35">
      <c r="B116" t="s">
        <v>335</v>
      </c>
      <c r="C116" t="s">
        <v>7</v>
      </c>
      <c r="D116" s="25">
        <v>520</v>
      </c>
      <c r="E116" s="49">
        <v>-520</v>
      </c>
      <c r="F116" s="25">
        <v>0</v>
      </c>
      <c r="N116" s="24" t="s">
        <v>230</v>
      </c>
      <c r="O116" s="24"/>
      <c r="P116" s="26"/>
      <c r="Q116" s="26"/>
      <c r="R116" s="26"/>
      <c r="S116" s="26"/>
      <c r="T116" s="26"/>
      <c r="U116" s="26"/>
      <c r="V116" s="26">
        <v>799.2</v>
      </c>
      <c r="W116" s="26"/>
      <c r="X116" s="26"/>
      <c r="Y116" s="26"/>
      <c r="Z116" s="26"/>
      <c r="AA116" s="26"/>
      <c r="AB116" s="26">
        <v>799.2</v>
      </c>
    </row>
    <row r="117" spans="1:28" x14ac:dyDescent="0.35">
      <c r="B117" t="s">
        <v>336</v>
      </c>
      <c r="C117" t="s">
        <v>60</v>
      </c>
      <c r="D117" s="25">
        <v>7482</v>
      </c>
      <c r="E117" s="49"/>
      <c r="F117" s="25">
        <v>7482</v>
      </c>
      <c r="N117" t="s">
        <v>234</v>
      </c>
      <c r="O117" t="s">
        <v>232</v>
      </c>
      <c r="P117" s="25"/>
      <c r="Q117" s="25"/>
      <c r="R117" s="25"/>
      <c r="S117" s="25"/>
      <c r="T117" s="25"/>
      <c r="U117" s="25"/>
      <c r="V117" s="25"/>
      <c r="W117" s="25">
        <v>10399</v>
      </c>
      <c r="X117" s="25"/>
      <c r="Y117" s="25"/>
      <c r="Z117" s="25"/>
      <c r="AA117" s="25"/>
      <c r="AB117" s="25">
        <v>10399</v>
      </c>
    </row>
    <row r="118" spans="1:28" x14ac:dyDescent="0.35">
      <c r="B118" t="s">
        <v>339</v>
      </c>
      <c r="C118" t="s">
        <v>64</v>
      </c>
      <c r="D118" s="25">
        <v>11585</v>
      </c>
      <c r="E118" s="49"/>
      <c r="F118" s="25">
        <v>11585</v>
      </c>
      <c r="O118" t="s">
        <v>248</v>
      </c>
      <c r="P118" s="25"/>
      <c r="Q118" s="25"/>
      <c r="R118" s="25"/>
      <c r="S118" s="25"/>
      <c r="T118" s="25"/>
      <c r="U118" s="25"/>
      <c r="V118" s="25"/>
      <c r="W118" s="25">
        <v>49</v>
      </c>
      <c r="X118" s="25"/>
      <c r="Y118" s="25"/>
      <c r="Z118" s="25"/>
      <c r="AA118" s="25"/>
      <c r="AB118" s="25">
        <v>49</v>
      </c>
    </row>
    <row r="119" spans="1:28" x14ac:dyDescent="0.35">
      <c r="A119" s="24" t="s">
        <v>316</v>
      </c>
      <c r="B119" s="24"/>
      <c r="C119" s="24"/>
      <c r="D119" s="26">
        <v>40624.6</v>
      </c>
      <c r="E119" s="50">
        <v>-7935</v>
      </c>
      <c r="F119" s="26">
        <v>32689.599999999999</v>
      </c>
      <c r="O119" t="s">
        <v>253</v>
      </c>
      <c r="P119" s="25"/>
      <c r="Q119" s="25"/>
      <c r="R119" s="25"/>
      <c r="S119" s="25"/>
      <c r="T119" s="25"/>
      <c r="U119" s="25"/>
      <c r="V119" s="25"/>
      <c r="W119" s="25">
        <v>3408</v>
      </c>
      <c r="X119" s="25"/>
      <c r="Y119" s="25"/>
      <c r="Z119" s="25"/>
      <c r="AA119" s="25"/>
      <c r="AB119" s="25">
        <v>3408</v>
      </c>
    </row>
    <row r="120" spans="1:28" x14ac:dyDescent="0.35">
      <c r="A120">
        <v>5</v>
      </c>
      <c r="B120" t="s">
        <v>325</v>
      </c>
      <c r="C120" t="s">
        <v>234</v>
      </c>
      <c r="D120" s="25">
        <v>3959</v>
      </c>
      <c r="E120" s="49">
        <v>-3959</v>
      </c>
      <c r="F120" s="25">
        <v>0</v>
      </c>
      <c r="O120" t="s">
        <v>272</v>
      </c>
      <c r="P120" s="25"/>
      <c r="Q120" s="25"/>
      <c r="R120" s="25"/>
      <c r="S120" s="25"/>
      <c r="T120" s="25"/>
      <c r="U120" s="25"/>
      <c r="V120" s="25"/>
      <c r="W120" s="25"/>
      <c r="X120" s="25">
        <v>3198</v>
      </c>
      <c r="Y120" s="25"/>
      <c r="Z120" s="25"/>
      <c r="AA120" s="25"/>
      <c r="AB120" s="25">
        <v>3198</v>
      </c>
    </row>
    <row r="121" spans="1:28" x14ac:dyDescent="0.35">
      <c r="B121" t="s">
        <v>337</v>
      </c>
      <c r="C121" t="s">
        <v>23</v>
      </c>
      <c r="D121" s="25">
        <v>14034.8</v>
      </c>
      <c r="E121" s="49"/>
      <c r="F121" s="25">
        <v>14034.8</v>
      </c>
      <c r="O121" t="s">
        <v>325</v>
      </c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  <c r="AA121" s="25">
        <v>3959</v>
      </c>
      <c r="AB121" s="25">
        <v>3959</v>
      </c>
    </row>
    <row r="122" spans="1:28" x14ac:dyDescent="0.35">
      <c r="B122" t="s">
        <v>345</v>
      </c>
      <c r="C122" t="s">
        <v>35</v>
      </c>
      <c r="D122" s="25">
        <v>1876</v>
      </c>
      <c r="E122" s="49">
        <v>-1876</v>
      </c>
      <c r="F122" s="25">
        <v>0</v>
      </c>
      <c r="N122" s="24" t="s">
        <v>262</v>
      </c>
      <c r="O122" s="24"/>
      <c r="P122" s="26"/>
      <c r="Q122" s="26"/>
      <c r="R122" s="26"/>
      <c r="S122" s="26"/>
      <c r="T122" s="26"/>
      <c r="U122" s="26"/>
      <c r="V122" s="26"/>
      <c r="W122" s="26">
        <v>13856</v>
      </c>
      <c r="X122" s="26">
        <v>3198</v>
      </c>
      <c r="Y122" s="26"/>
      <c r="Z122" s="26"/>
      <c r="AA122" s="26">
        <v>3959</v>
      </c>
      <c r="AB122" s="26">
        <v>21013</v>
      </c>
    </row>
    <row r="123" spans="1:28" x14ac:dyDescent="0.35">
      <c r="B123" t="s">
        <v>346</v>
      </c>
      <c r="C123" t="s">
        <v>7</v>
      </c>
      <c r="D123" s="25">
        <v>2846</v>
      </c>
      <c r="E123" s="49">
        <v>-2846</v>
      </c>
      <c r="F123" s="25">
        <v>0</v>
      </c>
      <c r="N123" t="s">
        <v>269</v>
      </c>
      <c r="O123" t="s">
        <v>263</v>
      </c>
      <c r="P123" s="25"/>
      <c r="Q123" s="25"/>
      <c r="R123" s="25"/>
      <c r="S123" s="25"/>
      <c r="T123" s="25"/>
      <c r="U123" s="25"/>
      <c r="V123" s="25"/>
      <c r="W123" s="25"/>
      <c r="X123" s="25">
        <v>5356</v>
      </c>
      <c r="Y123" s="25"/>
      <c r="Z123" s="25"/>
      <c r="AA123" s="25"/>
      <c r="AB123" s="25">
        <v>5356</v>
      </c>
    </row>
    <row r="124" spans="1:28" x14ac:dyDescent="0.35">
      <c r="B124" t="s">
        <v>348</v>
      </c>
      <c r="C124" t="s">
        <v>35</v>
      </c>
      <c r="D124" s="25">
        <v>1826</v>
      </c>
      <c r="E124" s="49">
        <v>-1826</v>
      </c>
      <c r="F124" s="25">
        <v>0</v>
      </c>
      <c r="O124" t="s">
        <v>268</v>
      </c>
      <c r="P124" s="25"/>
      <c r="Q124" s="25"/>
      <c r="R124" s="25"/>
      <c r="S124" s="25"/>
      <c r="T124" s="25"/>
      <c r="U124" s="25"/>
      <c r="V124" s="25"/>
      <c r="W124" s="25"/>
      <c r="X124" s="25">
        <v>130</v>
      </c>
      <c r="Y124" s="25"/>
      <c r="Z124" s="25"/>
      <c r="AA124" s="25"/>
      <c r="AB124" s="25">
        <v>130</v>
      </c>
    </row>
    <row r="125" spans="1:28" x14ac:dyDescent="0.35">
      <c r="B125" t="s">
        <v>349</v>
      </c>
      <c r="C125" t="s">
        <v>20</v>
      </c>
      <c r="D125" s="25">
        <v>6450</v>
      </c>
      <c r="E125" s="49"/>
      <c r="F125" s="25">
        <v>6450</v>
      </c>
      <c r="O125" t="s">
        <v>329</v>
      </c>
      <c r="P125" s="25"/>
      <c r="Q125" s="25"/>
      <c r="R125" s="25"/>
      <c r="S125" s="25"/>
      <c r="T125" s="25"/>
      <c r="U125" s="25"/>
      <c r="V125" s="25"/>
      <c r="W125" s="25"/>
      <c r="X125" s="25"/>
      <c r="Y125" s="25">
        <v>240</v>
      </c>
      <c r="Z125" s="25"/>
      <c r="AA125" s="25"/>
      <c r="AB125" s="25">
        <v>240</v>
      </c>
    </row>
    <row r="126" spans="1:28" x14ac:dyDescent="0.35">
      <c r="B126" t="s">
        <v>350</v>
      </c>
      <c r="C126" t="s">
        <v>35</v>
      </c>
      <c r="D126" s="25">
        <v>100</v>
      </c>
      <c r="E126" s="49">
        <v>-100</v>
      </c>
      <c r="F126" s="25">
        <v>0</v>
      </c>
      <c r="N126" s="24" t="s">
        <v>270</v>
      </c>
      <c r="O126" s="24"/>
      <c r="P126" s="26"/>
      <c r="Q126" s="26"/>
      <c r="R126" s="26"/>
      <c r="S126" s="26"/>
      <c r="T126" s="26"/>
      <c r="U126" s="26"/>
      <c r="V126" s="26"/>
      <c r="W126" s="26"/>
      <c r="X126" s="26">
        <v>5486</v>
      </c>
      <c r="Y126" s="26">
        <v>240</v>
      </c>
      <c r="Z126" s="26"/>
      <c r="AA126" s="26"/>
      <c r="AB126" s="26">
        <v>5726</v>
      </c>
    </row>
    <row r="127" spans="1:28" x14ac:dyDescent="0.35">
      <c r="A127" s="24" t="s">
        <v>338</v>
      </c>
      <c r="B127" s="24"/>
      <c r="C127" s="24"/>
      <c r="D127" s="26">
        <v>31091.8</v>
      </c>
      <c r="E127" s="50">
        <v>-10607</v>
      </c>
      <c r="F127" s="26">
        <v>20484.8</v>
      </c>
      <c r="N127" t="s">
        <v>287</v>
      </c>
      <c r="O127" t="s">
        <v>285</v>
      </c>
      <c r="P127" s="25"/>
      <c r="Q127" s="25"/>
      <c r="R127" s="25"/>
      <c r="S127" s="25"/>
      <c r="T127" s="25"/>
      <c r="U127" s="25"/>
      <c r="V127" s="25"/>
      <c r="W127" s="25"/>
      <c r="X127" s="25">
        <v>2022</v>
      </c>
      <c r="Y127" s="25"/>
      <c r="Z127" s="25"/>
      <c r="AA127" s="25"/>
      <c r="AB127" s="25">
        <v>2022</v>
      </c>
    </row>
    <row r="128" spans="1:28" x14ac:dyDescent="0.35">
      <c r="A128" t="s">
        <v>135</v>
      </c>
      <c r="D128" s="25">
        <v>403992.74999999994</v>
      </c>
      <c r="E128" s="49">
        <v>-282558.75</v>
      </c>
      <c r="F128" s="25">
        <v>121434.00000000001</v>
      </c>
      <c r="O128" t="s">
        <v>333</v>
      </c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>
        <v>2225</v>
      </c>
      <c r="AA128" s="25"/>
      <c r="AB128" s="25">
        <v>2225</v>
      </c>
    </row>
    <row r="129" spans="14:28" x14ac:dyDescent="0.35">
      <c r="N129" s="24" t="s">
        <v>288</v>
      </c>
      <c r="O129" s="24"/>
      <c r="P129" s="26"/>
      <c r="Q129" s="26"/>
      <c r="R129" s="26"/>
      <c r="S129" s="26"/>
      <c r="T129" s="26"/>
      <c r="U129" s="26"/>
      <c r="V129" s="26"/>
      <c r="W129" s="26"/>
      <c r="X129" s="26">
        <v>2022</v>
      </c>
      <c r="Y129" s="26"/>
      <c r="Z129" s="26">
        <v>2225</v>
      </c>
      <c r="AA129" s="26"/>
      <c r="AB129" s="26">
        <v>4247</v>
      </c>
    </row>
    <row r="130" spans="14:28" x14ac:dyDescent="0.35">
      <c r="N130" t="s">
        <v>296</v>
      </c>
      <c r="O130" t="s">
        <v>323</v>
      </c>
      <c r="P130" s="25"/>
      <c r="Q130" s="25"/>
      <c r="R130" s="25"/>
      <c r="S130" s="25"/>
      <c r="T130" s="25"/>
      <c r="U130" s="25"/>
      <c r="V130" s="25"/>
      <c r="W130" s="25"/>
      <c r="X130" s="25"/>
      <c r="Y130" s="25">
        <v>10807.25</v>
      </c>
      <c r="Z130" s="25"/>
      <c r="AA130" s="25"/>
      <c r="AB130" s="25">
        <v>10807.25</v>
      </c>
    </row>
    <row r="131" spans="14:28" x14ac:dyDescent="0.35">
      <c r="N131" s="24" t="s">
        <v>298</v>
      </c>
      <c r="O131" s="24"/>
      <c r="P131" s="26"/>
      <c r="Q131" s="26"/>
      <c r="R131" s="26"/>
      <c r="S131" s="26"/>
      <c r="T131" s="26"/>
      <c r="U131" s="26"/>
      <c r="V131" s="26"/>
      <c r="W131" s="26"/>
      <c r="X131" s="26"/>
      <c r="Y131" s="26">
        <v>10807.25</v>
      </c>
      <c r="Z131" s="26"/>
      <c r="AA131" s="26"/>
      <c r="AB131" s="26">
        <v>10807.25</v>
      </c>
    </row>
    <row r="132" spans="14:28" x14ac:dyDescent="0.35">
      <c r="N132" t="s">
        <v>135</v>
      </c>
      <c r="P132" s="25">
        <v>19206.5</v>
      </c>
      <c r="Q132" s="25">
        <v>5134</v>
      </c>
      <c r="R132" s="25">
        <v>33380.199999999997</v>
      </c>
      <c r="S132" s="25">
        <v>43516.800000000003</v>
      </c>
      <c r="T132" s="25">
        <v>52514.8</v>
      </c>
      <c r="U132" s="25">
        <v>37692</v>
      </c>
      <c r="V132" s="25">
        <v>25088.2</v>
      </c>
      <c r="W132" s="25">
        <v>33259</v>
      </c>
      <c r="X132" s="25">
        <v>24686.2</v>
      </c>
      <c r="Y132" s="25">
        <v>57798.65</v>
      </c>
      <c r="Z132" s="25">
        <v>40624.6</v>
      </c>
      <c r="AA132" s="25">
        <v>31091.8</v>
      </c>
      <c r="AB132" s="25">
        <v>403992.75</v>
      </c>
    </row>
  </sheetData>
  <pageMargins left="0.39370078740157483" right="0.19685039370078741" top="0.39370078740157483" bottom="0.59055118110236227" header="0.31496062992125984" footer="0.31496062992125984"/>
  <pageSetup scale="65" orientation="portrait" r:id="rId3"/>
  <headerFooter>
    <oddFooter>&amp;R&amp;F&amp;A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0E955-040C-47FE-B6D9-510A5A563E30}">
  <sheetPr>
    <pageSetUpPr fitToPage="1"/>
  </sheetPr>
  <dimension ref="A3:N65"/>
  <sheetViews>
    <sheetView topLeftCell="A43" workbookViewId="0">
      <selection activeCell="N66" sqref="N66"/>
    </sheetView>
  </sheetViews>
  <sheetFormatPr defaultRowHeight="14.5" x14ac:dyDescent="0.35"/>
  <cols>
    <col min="1" max="1" width="43.6328125" bestFit="1" customWidth="1"/>
    <col min="2" max="10" width="8.54296875" bestFit="1" customWidth="1"/>
    <col min="11" max="13" width="8.54296875" style="45" bestFit="1" customWidth="1"/>
    <col min="14" max="14" width="6" style="45" bestFit="1" customWidth="1"/>
    <col min="15" max="16384" width="8.7265625" style="45"/>
  </cols>
  <sheetData>
    <row r="3" spans="1:14" ht="29" x14ac:dyDescent="0.35">
      <c r="A3" s="21" t="s">
        <v>174</v>
      </c>
      <c r="B3" s="34" t="s">
        <v>167</v>
      </c>
      <c r="K3"/>
      <c r="L3"/>
      <c r="M3"/>
      <c r="N3"/>
    </row>
    <row r="4" spans="1:14" ht="29" x14ac:dyDescent="0.35">
      <c r="A4" s="21" t="s">
        <v>8</v>
      </c>
      <c r="B4">
        <v>6</v>
      </c>
      <c r="C4">
        <v>7</v>
      </c>
      <c r="D4">
        <v>8</v>
      </c>
      <c r="E4">
        <v>9</v>
      </c>
      <c r="F4">
        <v>10</v>
      </c>
      <c r="G4">
        <v>11</v>
      </c>
      <c r="H4">
        <v>12</v>
      </c>
      <c r="I4">
        <v>1</v>
      </c>
      <c r="J4">
        <v>2</v>
      </c>
      <c r="K4">
        <v>3</v>
      </c>
      <c r="L4">
        <v>4</v>
      </c>
      <c r="M4">
        <v>5</v>
      </c>
      <c r="N4" s="33" t="s">
        <v>135</v>
      </c>
    </row>
    <row r="5" spans="1:14" x14ac:dyDescent="0.35">
      <c r="A5" t="s">
        <v>181</v>
      </c>
      <c r="B5" s="31"/>
      <c r="C5" s="31"/>
      <c r="D5" s="31"/>
      <c r="E5" s="31"/>
      <c r="F5" s="31"/>
      <c r="G5" s="31">
        <v>3</v>
      </c>
      <c r="H5" s="31"/>
      <c r="I5" s="31"/>
      <c r="J5" s="31"/>
      <c r="K5" s="31"/>
      <c r="L5" s="31"/>
      <c r="M5" s="31"/>
      <c r="N5" s="31">
        <v>3</v>
      </c>
    </row>
    <row r="6" spans="1:14" x14ac:dyDescent="0.35">
      <c r="A6" t="s">
        <v>129</v>
      </c>
      <c r="B6" s="31"/>
      <c r="C6" s="31"/>
      <c r="D6" s="31"/>
      <c r="E6" s="31"/>
      <c r="F6" s="31">
        <v>1</v>
      </c>
      <c r="G6" s="31"/>
      <c r="H6" s="31"/>
      <c r="I6" s="31"/>
      <c r="J6" s="31">
        <v>3</v>
      </c>
      <c r="K6" s="31"/>
      <c r="L6" s="31"/>
      <c r="M6" s="31"/>
      <c r="N6" s="31">
        <v>4</v>
      </c>
    </row>
    <row r="7" spans="1:14" x14ac:dyDescent="0.35">
      <c r="A7" t="s">
        <v>102</v>
      </c>
      <c r="B7" s="31"/>
      <c r="C7" s="31"/>
      <c r="D7" s="31"/>
      <c r="E7" s="31">
        <v>1</v>
      </c>
      <c r="F7" s="31"/>
      <c r="G7" s="31"/>
      <c r="H7" s="31"/>
      <c r="I7" s="31"/>
      <c r="J7" s="31"/>
      <c r="K7" s="31"/>
      <c r="L7" s="31"/>
      <c r="M7" s="31"/>
      <c r="N7" s="31">
        <v>1</v>
      </c>
    </row>
    <row r="8" spans="1:14" x14ac:dyDescent="0.35">
      <c r="A8" t="s">
        <v>67</v>
      </c>
      <c r="B8" s="31"/>
      <c r="C8" s="31"/>
      <c r="D8" s="31">
        <v>1</v>
      </c>
      <c r="E8" s="31"/>
      <c r="F8" s="31"/>
      <c r="G8" s="31">
        <v>1</v>
      </c>
      <c r="H8" s="31"/>
      <c r="I8" s="31"/>
      <c r="J8" s="31"/>
      <c r="K8" s="31"/>
      <c r="L8" s="31"/>
      <c r="M8" s="31"/>
      <c r="N8" s="31">
        <v>2</v>
      </c>
    </row>
    <row r="9" spans="1:14" x14ac:dyDescent="0.35">
      <c r="A9" t="s">
        <v>17</v>
      </c>
      <c r="B9" s="31">
        <v>8</v>
      </c>
      <c r="C9" s="31">
        <v>4</v>
      </c>
      <c r="D9" s="31">
        <v>15</v>
      </c>
      <c r="E9" s="31">
        <v>10</v>
      </c>
      <c r="F9" s="31">
        <v>27</v>
      </c>
      <c r="G9" s="31">
        <v>12</v>
      </c>
      <c r="H9" s="31">
        <v>8</v>
      </c>
      <c r="I9" s="31">
        <v>13</v>
      </c>
      <c r="J9" s="31">
        <v>7</v>
      </c>
      <c r="K9" s="31">
        <v>8</v>
      </c>
      <c r="L9" s="31">
        <v>12</v>
      </c>
      <c r="M9" s="31">
        <v>7</v>
      </c>
      <c r="N9" s="31">
        <v>131</v>
      </c>
    </row>
    <row r="10" spans="1:14" x14ac:dyDescent="0.35">
      <c r="A10" t="s">
        <v>101</v>
      </c>
      <c r="B10" s="31"/>
      <c r="C10" s="31"/>
      <c r="D10" s="31"/>
      <c r="E10" s="31">
        <v>5</v>
      </c>
      <c r="F10" s="31">
        <v>3</v>
      </c>
      <c r="G10" s="31">
        <v>2</v>
      </c>
      <c r="H10" s="31"/>
      <c r="I10" s="31">
        <v>2</v>
      </c>
      <c r="J10" s="31"/>
      <c r="K10" s="31">
        <v>11</v>
      </c>
      <c r="L10" s="31">
        <v>1</v>
      </c>
      <c r="M10" s="31">
        <v>5</v>
      </c>
      <c r="N10" s="31">
        <v>29</v>
      </c>
    </row>
    <row r="11" spans="1:14" x14ac:dyDescent="0.35">
      <c r="A11" t="s">
        <v>115</v>
      </c>
      <c r="B11" s="31"/>
      <c r="C11" s="31"/>
      <c r="D11" s="31">
        <v>2</v>
      </c>
      <c r="E11" s="31"/>
      <c r="F11" s="31">
        <v>2</v>
      </c>
      <c r="G11" s="31"/>
      <c r="H11" s="31"/>
      <c r="I11" s="31"/>
      <c r="J11" s="31"/>
      <c r="K11" s="31"/>
      <c r="L11" s="31"/>
      <c r="M11" s="31"/>
      <c r="N11" s="31">
        <v>4</v>
      </c>
    </row>
    <row r="12" spans="1:14" x14ac:dyDescent="0.35">
      <c r="A12" t="s">
        <v>100</v>
      </c>
      <c r="B12" s="31"/>
      <c r="C12" s="31"/>
      <c r="D12" s="31">
        <v>5</v>
      </c>
      <c r="E12" s="31">
        <v>8</v>
      </c>
      <c r="F12" s="31"/>
      <c r="G12" s="31">
        <v>3</v>
      </c>
      <c r="H12" s="31">
        <v>3</v>
      </c>
      <c r="I12" s="31"/>
      <c r="J12" s="31"/>
      <c r="K12" s="31">
        <v>13</v>
      </c>
      <c r="L12" s="31">
        <v>5</v>
      </c>
      <c r="M12" s="31">
        <v>1</v>
      </c>
      <c r="N12" s="31">
        <v>38</v>
      </c>
    </row>
    <row r="13" spans="1:14" x14ac:dyDescent="0.35">
      <c r="A13" t="s">
        <v>65</v>
      </c>
      <c r="B13" s="31">
        <v>3</v>
      </c>
      <c r="C13" s="31"/>
      <c r="D13" s="31">
        <v>6</v>
      </c>
      <c r="E13" s="31">
        <v>10</v>
      </c>
      <c r="F13" s="31">
        <v>12</v>
      </c>
      <c r="G13" s="31">
        <v>10</v>
      </c>
      <c r="H13" s="31">
        <v>6</v>
      </c>
      <c r="I13" s="31"/>
      <c r="J13" s="31"/>
      <c r="K13" s="31"/>
      <c r="L13" s="31">
        <v>6</v>
      </c>
      <c r="M13" s="31"/>
      <c r="N13" s="31">
        <v>53</v>
      </c>
    </row>
    <row r="14" spans="1:14" x14ac:dyDescent="0.35">
      <c r="A14" t="s">
        <v>185</v>
      </c>
      <c r="B14" s="31"/>
      <c r="C14" s="31"/>
      <c r="D14" s="31"/>
      <c r="E14" s="31"/>
      <c r="F14" s="31"/>
      <c r="G14" s="31">
        <v>8</v>
      </c>
      <c r="H14" s="31"/>
      <c r="I14" s="31">
        <v>4</v>
      </c>
      <c r="J14" s="31">
        <v>7</v>
      </c>
      <c r="K14" s="31"/>
      <c r="L14" s="31">
        <v>1</v>
      </c>
      <c r="M14" s="31">
        <v>4</v>
      </c>
      <c r="N14" s="31">
        <v>24</v>
      </c>
    </row>
    <row r="15" spans="1:14" x14ac:dyDescent="0.35">
      <c r="A15" t="s">
        <v>24</v>
      </c>
      <c r="B15" s="31">
        <v>3</v>
      </c>
      <c r="C15" s="31">
        <v>9</v>
      </c>
      <c r="D15" s="31">
        <v>5</v>
      </c>
      <c r="E15" s="31">
        <v>20</v>
      </c>
      <c r="F15" s="31">
        <v>17</v>
      </c>
      <c r="G15" s="31">
        <v>10</v>
      </c>
      <c r="H15" s="31"/>
      <c r="I15" s="31">
        <v>2</v>
      </c>
      <c r="J15" s="31">
        <v>7</v>
      </c>
      <c r="K15" s="31">
        <v>1</v>
      </c>
      <c r="L15" s="31"/>
      <c r="M15" s="31">
        <v>1</v>
      </c>
      <c r="N15" s="31">
        <v>75</v>
      </c>
    </row>
    <row r="16" spans="1:14" x14ac:dyDescent="0.35">
      <c r="A16" t="s">
        <v>45</v>
      </c>
      <c r="B16" s="31"/>
      <c r="C16" s="31"/>
      <c r="D16" s="31">
        <v>2</v>
      </c>
      <c r="E16" s="31"/>
      <c r="F16" s="31">
        <v>2</v>
      </c>
      <c r="G16" s="31"/>
      <c r="H16" s="31"/>
      <c r="I16" s="31"/>
      <c r="J16" s="31"/>
      <c r="K16" s="31"/>
      <c r="L16" s="31"/>
      <c r="M16" s="31"/>
      <c r="N16" s="31">
        <v>4</v>
      </c>
    </row>
    <row r="17" spans="1:14" x14ac:dyDescent="0.35">
      <c r="A17" t="s">
        <v>39</v>
      </c>
      <c r="B17" s="31">
        <v>2</v>
      </c>
      <c r="C17" s="31"/>
      <c r="D17" s="31">
        <v>4</v>
      </c>
      <c r="E17" s="31"/>
      <c r="F17" s="31">
        <v>4</v>
      </c>
      <c r="G17" s="31"/>
      <c r="H17" s="31">
        <v>2</v>
      </c>
      <c r="I17" s="31"/>
      <c r="J17" s="31"/>
      <c r="K17" s="31"/>
      <c r="L17" s="31">
        <v>2</v>
      </c>
      <c r="M17" s="31"/>
      <c r="N17" s="31">
        <v>14</v>
      </c>
    </row>
    <row r="18" spans="1:14" x14ac:dyDescent="0.35">
      <c r="A18" t="s">
        <v>173</v>
      </c>
      <c r="B18" s="31"/>
      <c r="C18" s="31"/>
      <c r="D18" s="31"/>
      <c r="E18" s="31"/>
      <c r="F18" s="31"/>
      <c r="G18" s="31">
        <v>3</v>
      </c>
      <c r="H18" s="31"/>
      <c r="I18" s="31"/>
      <c r="J18" s="31"/>
      <c r="K18" s="31"/>
      <c r="L18" s="31"/>
      <c r="M18" s="31"/>
      <c r="N18" s="31">
        <v>3</v>
      </c>
    </row>
    <row r="19" spans="1:14" x14ac:dyDescent="0.35">
      <c r="A19" t="s">
        <v>183</v>
      </c>
      <c r="B19" s="31"/>
      <c r="C19" s="31"/>
      <c r="D19" s="31"/>
      <c r="E19" s="31"/>
      <c r="F19" s="31"/>
      <c r="G19" s="31">
        <v>1</v>
      </c>
      <c r="H19" s="31"/>
      <c r="I19" s="31">
        <v>4</v>
      </c>
      <c r="J19" s="31">
        <v>4</v>
      </c>
      <c r="K19" s="31">
        <v>2</v>
      </c>
      <c r="L19" s="31">
        <v>2</v>
      </c>
      <c r="M19" s="31">
        <v>4</v>
      </c>
      <c r="N19" s="31">
        <v>17</v>
      </c>
    </row>
    <row r="20" spans="1:14" x14ac:dyDescent="0.35">
      <c r="A20" t="s">
        <v>123</v>
      </c>
      <c r="B20" s="31"/>
      <c r="C20" s="31"/>
      <c r="D20" s="31"/>
      <c r="E20" s="31"/>
      <c r="F20" s="31">
        <v>4</v>
      </c>
      <c r="G20" s="31"/>
      <c r="H20" s="31"/>
      <c r="I20" s="31"/>
      <c r="J20" s="31"/>
      <c r="K20" s="31"/>
      <c r="L20" s="31"/>
      <c r="M20" s="31"/>
      <c r="N20" s="31">
        <v>4</v>
      </c>
    </row>
    <row r="21" spans="1:14" x14ac:dyDescent="0.35">
      <c r="A21" t="s">
        <v>99</v>
      </c>
      <c r="B21" s="31"/>
      <c r="C21" s="31">
        <v>1</v>
      </c>
      <c r="D21" s="31">
        <v>17</v>
      </c>
      <c r="E21" s="31">
        <v>16</v>
      </c>
      <c r="F21" s="31">
        <v>16</v>
      </c>
      <c r="G21" s="31">
        <v>10</v>
      </c>
      <c r="H21" s="31"/>
      <c r="I21" s="31">
        <v>1</v>
      </c>
      <c r="J21" s="31">
        <v>6</v>
      </c>
      <c r="K21" s="31">
        <v>13</v>
      </c>
      <c r="L21" s="31">
        <v>3</v>
      </c>
      <c r="M21" s="31">
        <v>5</v>
      </c>
      <c r="N21" s="31">
        <v>88</v>
      </c>
    </row>
    <row r="22" spans="1:14" x14ac:dyDescent="0.35">
      <c r="A22" t="s">
        <v>59</v>
      </c>
      <c r="B22" s="31"/>
      <c r="C22" s="31"/>
      <c r="D22" s="31">
        <v>1</v>
      </c>
      <c r="E22" s="31">
        <v>2</v>
      </c>
      <c r="F22" s="31">
        <v>2</v>
      </c>
      <c r="G22" s="31"/>
      <c r="H22" s="31">
        <v>2</v>
      </c>
      <c r="I22" s="31"/>
      <c r="J22" s="31"/>
      <c r="K22" s="31"/>
      <c r="L22" s="31"/>
      <c r="M22" s="31"/>
      <c r="N22" s="31">
        <v>7</v>
      </c>
    </row>
    <row r="23" spans="1:14" x14ac:dyDescent="0.35">
      <c r="A23" t="s">
        <v>223</v>
      </c>
      <c r="B23" s="31"/>
      <c r="C23" s="31"/>
      <c r="D23" s="31"/>
      <c r="E23" s="31"/>
      <c r="F23" s="31"/>
      <c r="G23" s="31"/>
      <c r="H23" s="31">
        <v>5</v>
      </c>
      <c r="I23" s="31">
        <v>6</v>
      </c>
      <c r="J23" s="31"/>
      <c r="K23" s="31"/>
      <c r="L23" s="31"/>
      <c r="M23" s="31"/>
      <c r="N23" s="31">
        <v>11</v>
      </c>
    </row>
    <row r="24" spans="1:14" x14ac:dyDescent="0.35">
      <c r="A24" t="s">
        <v>157</v>
      </c>
      <c r="B24" s="31"/>
      <c r="C24" s="31"/>
      <c r="D24" s="31"/>
      <c r="E24" s="31"/>
      <c r="F24" s="31"/>
      <c r="G24" s="31">
        <v>1</v>
      </c>
      <c r="H24" s="31"/>
      <c r="I24" s="31"/>
      <c r="J24" s="31"/>
      <c r="K24" s="31"/>
      <c r="L24" s="31"/>
      <c r="M24" s="31"/>
      <c r="N24" s="31">
        <v>1</v>
      </c>
    </row>
    <row r="25" spans="1:14" x14ac:dyDescent="0.35">
      <c r="A25" t="s">
        <v>128</v>
      </c>
      <c r="B25" s="31"/>
      <c r="C25" s="31"/>
      <c r="D25" s="31"/>
      <c r="E25" s="31"/>
      <c r="F25" s="31">
        <v>1</v>
      </c>
      <c r="G25" s="31"/>
      <c r="H25" s="31"/>
      <c r="I25" s="31"/>
      <c r="J25" s="31"/>
      <c r="K25" s="31"/>
      <c r="L25" s="31"/>
      <c r="M25" s="31"/>
      <c r="N25" s="31">
        <v>1</v>
      </c>
    </row>
    <row r="26" spans="1:14" x14ac:dyDescent="0.35">
      <c r="A26" t="s">
        <v>69</v>
      </c>
      <c r="B26" s="31"/>
      <c r="C26" s="31"/>
      <c r="D26" s="31"/>
      <c r="E26" s="31">
        <v>4</v>
      </c>
      <c r="F26" s="31">
        <v>11</v>
      </c>
      <c r="G26" s="31">
        <v>5</v>
      </c>
      <c r="H26" s="31">
        <v>4</v>
      </c>
      <c r="I26" s="31">
        <v>3</v>
      </c>
      <c r="J26" s="31">
        <v>5</v>
      </c>
      <c r="K26" s="31">
        <v>2</v>
      </c>
      <c r="L26" s="31">
        <v>3</v>
      </c>
      <c r="M26" s="31">
        <v>7</v>
      </c>
      <c r="N26" s="31">
        <v>44</v>
      </c>
    </row>
    <row r="27" spans="1:14" x14ac:dyDescent="0.35">
      <c r="A27" t="s">
        <v>9</v>
      </c>
      <c r="B27" s="31">
        <v>3</v>
      </c>
      <c r="C27" s="31"/>
      <c r="D27" s="31"/>
      <c r="E27" s="31"/>
      <c r="F27" s="31"/>
      <c r="G27" s="31"/>
      <c r="H27" s="31">
        <v>1</v>
      </c>
      <c r="I27" s="31"/>
      <c r="J27" s="31"/>
      <c r="K27" s="31"/>
      <c r="L27" s="31"/>
      <c r="M27" s="31"/>
      <c r="N27" s="31">
        <v>4</v>
      </c>
    </row>
    <row r="28" spans="1:14" x14ac:dyDescent="0.35">
      <c r="A28" t="s">
        <v>28</v>
      </c>
      <c r="B28" s="31"/>
      <c r="C28" s="31">
        <v>1</v>
      </c>
      <c r="D28" s="31"/>
      <c r="E28" s="31">
        <v>1</v>
      </c>
      <c r="F28" s="31"/>
      <c r="G28" s="31"/>
      <c r="H28" s="31"/>
      <c r="I28" s="31"/>
      <c r="J28" s="31"/>
      <c r="K28" s="31"/>
      <c r="L28" s="31"/>
      <c r="M28" s="31"/>
      <c r="N28" s="31">
        <v>2</v>
      </c>
    </row>
    <row r="29" spans="1:14" x14ac:dyDescent="0.35">
      <c r="A29" t="s">
        <v>56</v>
      </c>
      <c r="B29" s="31">
        <v>10</v>
      </c>
      <c r="C29" s="31"/>
      <c r="D29" s="31">
        <v>9</v>
      </c>
      <c r="E29" s="31">
        <v>5</v>
      </c>
      <c r="F29" s="31">
        <v>13</v>
      </c>
      <c r="G29" s="31">
        <v>18</v>
      </c>
      <c r="H29" s="31">
        <v>10</v>
      </c>
      <c r="I29" s="31">
        <v>20</v>
      </c>
      <c r="J29" s="31"/>
      <c r="K29" s="31">
        <v>5</v>
      </c>
      <c r="L29" s="31">
        <v>25</v>
      </c>
      <c r="M29" s="31">
        <v>6</v>
      </c>
      <c r="N29" s="31">
        <v>121</v>
      </c>
    </row>
    <row r="30" spans="1:14" x14ac:dyDescent="0.35">
      <c r="A30" t="s">
        <v>15</v>
      </c>
      <c r="B30" s="31">
        <v>1</v>
      </c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>
        <v>1</v>
      </c>
    </row>
    <row r="31" spans="1:14" x14ac:dyDescent="0.35">
      <c r="A31" t="s">
        <v>182</v>
      </c>
      <c r="B31" s="31"/>
      <c r="C31" s="31"/>
      <c r="D31" s="31"/>
      <c r="E31" s="31"/>
      <c r="F31" s="31"/>
      <c r="G31" s="31">
        <v>1</v>
      </c>
      <c r="H31" s="31"/>
      <c r="I31" s="31"/>
      <c r="J31" s="31"/>
      <c r="K31" s="31"/>
      <c r="L31" s="31"/>
      <c r="M31" s="31"/>
      <c r="N31" s="31">
        <v>1</v>
      </c>
    </row>
    <row r="32" spans="1:14" x14ac:dyDescent="0.35">
      <c r="A32" t="s">
        <v>206</v>
      </c>
      <c r="B32" s="31"/>
      <c r="C32" s="31">
        <v>1</v>
      </c>
      <c r="D32" s="31">
        <v>2</v>
      </c>
      <c r="E32" s="31">
        <v>6</v>
      </c>
      <c r="F32" s="31"/>
      <c r="G32" s="31">
        <v>2</v>
      </c>
      <c r="H32" s="31"/>
      <c r="I32" s="31">
        <v>1</v>
      </c>
      <c r="J32" s="31"/>
      <c r="K32" s="31"/>
      <c r="L32" s="31"/>
      <c r="M32" s="31"/>
      <c r="N32" s="31">
        <v>12</v>
      </c>
    </row>
    <row r="33" spans="1:14" x14ac:dyDescent="0.35">
      <c r="A33" t="s">
        <v>224</v>
      </c>
      <c r="B33" s="31"/>
      <c r="C33" s="31"/>
      <c r="D33" s="31"/>
      <c r="E33" s="31"/>
      <c r="F33" s="31"/>
      <c r="G33" s="31"/>
      <c r="H33" s="31">
        <v>8</v>
      </c>
      <c r="I33" s="31">
        <v>8</v>
      </c>
      <c r="J33" s="31"/>
      <c r="K33" s="31">
        <v>5</v>
      </c>
      <c r="L33" s="31">
        <v>5</v>
      </c>
      <c r="M33" s="31"/>
      <c r="N33" s="31">
        <v>26</v>
      </c>
    </row>
    <row r="34" spans="1:14" x14ac:dyDescent="0.35">
      <c r="A34" t="s">
        <v>235</v>
      </c>
      <c r="B34" s="31"/>
      <c r="C34" s="31"/>
      <c r="D34" s="31"/>
      <c r="E34" s="31"/>
      <c r="F34" s="31"/>
      <c r="G34" s="31"/>
      <c r="H34" s="31"/>
      <c r="I34" s="31">
        <v>2</v>
      </c>
      <c r="J34" s="31"/>
      <c r="K34" s="31"/>
      <c r="L34" s="31"/>
      <c r="M34" s="31"/>
      <c r="N34" s="31">
        <v>2</v>
      </c>
    </row>
    <row r="35" spans="1:14" x14ac:dyDescent="0.35">
      <c r="A35" t="s">
        <v>237</v>
      </c>
      <c r="B35" s="31"/>
      <c r="C35" s="31"/>
      <c r="D35" s="31"/>
      <c r="E35" s="31"/>
      <c r="F35" s="31"/>
      <c r="G35" s="31"/>
      <c r="H35" s="31"/>
      <c r="I35" s="31">
        <v>3</v>
      </c>
      <c r="J35" s="31">
        <v>4</v>
      </c>
      <c r="K35" s="31"/>
      <c r="L35" s="31"/>
      <c r="M35" s="31"/>
      <c r="N35" s="31">
        <v>7</v>
      </c>
    </row>
    <row r="36" spans="1:14" x14ac:dyDescent="0.35">
      <c r="A36" t="s">
        <v>238</v>
      </c>
      <c r="B36" s="31"/>
      <c r="C36" s="31"/>
      <c r="D36" s="31"/>
      <c r="E36" s="31"/>
      <c r="F36" s="31"/>
      <c r="G36" s="31"/>
      <c r="H36" s="31"/>
      <c r="I36" s="31">
        <v>2</v>
      </c>
      <c r="J36" s="31"/>
      <c r="K36" s="31"/>
      <c r="L36" s="31"/>
      <c r="M36" s="31"/>
      <c r="N36" s="31">
        <v>2</v>
      </c>
    </row>
    <row r="37" spans="1:14" x14ac:dyDescent="0.35">
      <c r="A37" t="s">
        <v>239</v>
      </c>
      <c r="B37" s="31"/>
      <c r="C37" s="31"/>
      <c r="D37" s="31"/>
      <c r="E37" s="31"/>
      <c r="F37" s="31"/>
      <c r="G37" s="31"/>
      <c r="H37" s="31"/>
      <c r="I37" s="31">
        <v>3</v>
      </c>
      <c r="J37" s="31"/>
      <c r="K37" s="31"/>
      <c r="L37" s="31"/>
      <c r="M37" s="31"/>
      <c r="N37" s="31">
        <v>3</v>
      </c>
    </row>
    <row r="38" spans="1:14" x14ac:dyDescent="0.35">
      <c r="A38" t="s">
        <v>240</v>
      </c>
      <c r="B38" s="31"/>
      <c r="C38" s="31"/>
      <c r="D38" s="31"/>
      <c r="E38" s="31"/>
      <c r="F38" s="31"/>
      <c r="G38" s="31"/>
      <c r="H38" s="31"/>
      <c r="I38" s="31">
        <v>2</v>
      </c>
      <c r="J38" s="31">
        <v>1</v>
      </c>
      <c r="K38" s="31"/>
      <c r="L38" s="31"/>
      <c r="M38" s="31"/>
      <c r="N38" s="31">
        <v>3</v>
      </c>
    </row>
    <row r="39" spans="1:14" x14ac:dyDescent="0.35">
      <c r="A39" t="s">
        <v>241</v>
      </c>
      <c r="B39" s="31"/>
      <c r="C39" s="31"/>
      <c r="D39" s="31"/>
      <c r="E39" s="31"/>
      <c r="F39" s="31"/>
      <c r="G39" s="31"/>
      <c r="H39" s="31"/>
      <c r="I39" s="31">
        <v>1</v>
      </c>
      <c r="J39" s="31">
        <v>1</v>
      </c>
      <c r="K39" s="31"/>
      <c r="L39" s="31"/>
      <c r="M39" s="31"/>
      <c r="N39" s="31">
        <v>2</v>
      </c>
    </row>
    <row r="40" spans="1:14" x14ac:dyDescent="0.35">
      <c r="A40" t="s">
        <v>242</v>
      </c>
      <c r="B40" s="31"/>
      <c r="C40" s="31"/>
      <c r="D40" s="31"/>
      <c r="E40" s="31"/>
      <c r="F40" s="31"/>
      <c r="G40" s="31"/>
      <c r="H40" s="31"/>
      <c r="I40" s="31">
        <v>1</v>
      </c>
      <c r="J40" s="31"/>
      <c r="K40" s="31"/>
      <c r="L40" s="31"/>
      <c r="M40" s="31"/>
      <c r="N40" s="31">
        <v>1</v>
      </c>
    </row>
    <row r="41" spans="1:14" x14ac:dyDescent="0.35">
      <c r="A41" t="s">
        <v>243</v>
      </c>
      <c r="B41" s="31"/>
      <c r="C41" s="31"/>
      <c r="D41" s="31"/>
      <c r="E41" s="31"/>
      <c r="F41" s="31"/>
      <c r="G41" s="31"/>
      <c r="H41" s="31"/>
      <c r="I41" s="31">
        <v>3</v>
      </c>
      <c r="J41" s="31"/>
      <c r="K41" s="31"/>
      <c r="L41" s="31"/>
      <c r="M41" s="31"/>
      <c r="N41" s="31">
        <v>3</v>
      </c>
    </row>
    <row r="42" spans="1:14" x14ac:dyDescent="0.35">
      <c r="A42" t="s">
        <v>244</v>
      </c>
      <c r="B42" s="31"/>
      <c r="C42" s="31"/>
      <c r="D42" s="31"/>
      <c r="E42" s="31"/>
      <c r="F42" s="31"/>
      <c r="G42" s="31"/>
      <c r="H42" s="31"/>
      <c r="I42" s="31">
        <v>1</v>
      </c>
      <c r="J42" s="31"/>
      <c r="K42" s="31"/>
      <c r="L42" s="31"/>
      <c r="M42" s="31"/>
      <c r="N42" s="31">
        <v>1</v>
      </c>
    </row>
    <row r="43" spans="1:14" x14ac:dyDescent="0.35">
      <c r="A43" t="s">
        <v>246</v>
      </c>
      <c r="B43" s="31"/>
      <c r="C43" s="31"/>
      <c r="D43" s="31"/>
      <c r="E43" s="31"/>
      <c r="F43" s="31"/>
      <c r="G43" s="31"/>
      <c r="H43" s="31"/>
      <c r="I43" s="31">
        <v>1</v>
      </c>
      <c r="J43" s="31"/>
      <c r="K43" s="31"/>
      <c r="L43" s="31"/>
      <c r="M43" s="31"/>
      <c r="N43" s="31">
        <v>1</v>
      </c>
    </row>
    <row r="44" spans="1:14" x14ac:dyDescent="0.35">
      <c r="A44" t="s">
        <v>249</v>
      </c>
      <c r="B44" s="31"/>
      <c r="C44" s="31"/>
      <c r="D44" s="31"/>
      <c r="E44" s="31"/>
      <c r="F44" s="31"/>
      <c r="G44" s="31"/>
      <c r="H44" s="31"/>
      <c r="I44" s="31">
        <v>3</v>
      </c>
      <c r="J44" s="31"/>
      <c r="K44" s="31"/>
      <c r="L44" s="31"/>
      <c r="M44" s="31"/>
      <c r="N44" s="31">
        <v>3</v>
      </c>
    </row>
    <row r="45" spans="1:14" x14ac:dyDescent="0.35">
      <c r="A45" t="s">
        <v>265</v>
      </c>
      <c r="B45" s="31"/>
      <c r="C45" s="31"/>
      <c r="D45" s="31"/>
      <c r="E45" s="31"/>
      <c r="F45" s="31"/>
      <c r="G45" s="31"/>
      <c r="H45" s="31"/>
      <c r="I45" s="31"/>
      <c r="J45" s="31">
        <v>1</v>
      </c>
      <c r="K45" s="31"/>
      <c r="L45" s="31"/>
      <c r="M45" s="31"/>
      <c r="N45" s="31">
        <v>1</v>
      </c>
    </row>
    <row r="46" spans="1:14" x14ac:dyDescent="0.35">
      <c r="A46" t="s">
        <v>266</v>
      </c>
      <c r="B46" s="31"/>
      <c r="C46" s="31"/>
      <c r="D46" s="31"/>
      <c r="E46" s="31"/>
      <c r="F46" s="31"/>
      <c r="G46" s="31"/>
      <c r="H46" s="31"/>
      <c r="I46" s="31"/>
      <c r="J46" s="31">
        <v>1</v>
      </c>
      <c r="K46" s="31"/>
      <c r="L46" s="31"/>
      <c r="M46" s="31"/>
      <c r="N46" s="31">
        <v>1</v>
      </c>
    </row>
    <row r="47" spans="1:14" x14ac:dyDescent="0.35">
      <c r="A47" t="s">
        <v>284</v>
      </c>
      <c r="B47" s="31"/>
      <c r="C47" s="31"/>
      <c r="D47" s="31"/>
      <c r="E47" s="31"/>
      <c r="F47" s="31"/>
      <c r="G47" s="31"/>
      <c r="H47" s="31"/>
      <c r="I47" s="31">
        <v>1</v>
      </c>
      <c r="J47" s="31">
        <v>1</v>
      </c>
      <c r="K47" s="31"/>
      <c r="L47" s="31"/>
      <c r="M47" s="31"/>
      <c r="N47" s="31">
        <v>2</v>
      </c>
    </row>
    <row r="48" spans="1:14" x14ac:dyDescent="0.35">
      <c r="A48" t="s">
        <v>293</v>
      </c>
      <c r="B48" s="31"/>
      <c r="C48" s="31"/>
      <c r="D48" s="31"/>
      <c r="E48" s="31"/>
      <c r="F48" s="31"/>
      <c r="G48" s="31"/>
      <c r="H48" s="31"/>
      <c r="I48" s="31"/>
      <c r="J48" s="31"/>
      <c r="K48" s="31">
        <v>4</v>
      </c>
      <c r="L48" s="31">
        <v>1</v>
      </c>
      <c r="M48" s="31"/>
      <c r="N48" s="31">
        <v>5</v>
      </c>
    </row>
    <row r="49" spans="1:14" x14ac:dyDescent="0.35">
      <c r="A49" t="s">
        <v>297</v>
      </c>
      <c r="B49" s="31"/>
      <c r="C49" s="31"/>
      <c r="D49" s="31"/>
      <c r="E49" s="31"/>
      <c r="F49" s="31"/>
      <c r="G49" s="31"/>
      <c r="H49" s="31"/>
      <c r="I49" s="31"/>
      <c r="J49" s="31"/>
      <c r="K49" s="31">
        <v>3</v>
      </c>
      <c r="L49" s="31"/>
      <c r="M49" s="31"/>
      <c r="N49" s="31">
        <v>3</v>
      </c>
    </row>
    <row r="50" spans="1:14" x14ac:dyDescent="0.35">
      <c r="A50" t="s">
        <v>299</v>
      </c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>
        <v>1</v>
      </c>
      <c r="N50" s="31">
        <v>1</v>
      </c>
    </row>
    <row r="51" spans="1:14" x14ac:dyDescent="0.35">
      <c r="A51" t="s">
        <v>300</v>
      </c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>
        <v>1</v>
      </c>
      <c r="N51" s="31">
        <v>1</v>
      </c>
    </row>
    <row r="52" spans="1:14" x14ac:dyDescent="0.35">
      <c r="A52" t="s">
        <v>301</v>
      </c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>
        <v>2</v>
      </c>
      <c r="N52" s="31">
        <v>2</v>
      </c>
    </row>
    <row r="53" spans="1:14" x14ac:dyDescent="0.35">
      <c r="A53" t="s">
        <v>302</v>
      </c>
      <c r="B53" s="31"/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>
        <v>1</v>
      </c>
      <c r="N53" s="31">
        <v>1</v>
      </c>
    </row>
    <row r="54" spans="1:14" x14ac:dyDescent="0.35">
      <c r="A54" t="s">
        <v>303</v>
      </c>
      <c r="B54" s="31"/>
      <c r="C54" s="31"/>
      <c r="D54" s="31"/>
      <c r="E54" s="31"/>
      <c r="F54" s="31"/>
      <c r="G54" s="31"/>
      <c r="H54" s="31"/>
      <c r="I54" s="31"/>
      <c r="J54" s="31"/>
      <c r="K54" s="31"/>
      <c r="L54" s="31"/>
      <c r="M54" s="31">
        <v>1</v>
      </c>
      <c r="N54" s="31">
        <v>1</v>
      </c>
    </row>
    <row r="55" spans="1:14" x14ac:dyDescent="0.35">
      <c r="A55" t="s">
        <v>304</v>
      </c>
      <c r="B55" s="31">
        <v>4</v>
      </c>
      <c r="C55" s="31"/>
      <c r="D55" s="31"/>
      <c r="E55" s="31"/>
      <c r="F55" s="31"/>
      <c r="G55" s="31"/>
      <c r="H55" s="31"/>
      <c r="I55" s="31"/>
      <c r="J55" s="31"/>
      <c r="K55" s="31">
        <v>5</v>
      </c>
      <c r="L55" s="31">
        <v>10</v>
      </c>
      <c r="M55" s="31"/>
      <c r="N55" s="31">
        <v>19</v>
      </c>
    </row>
    <row r="56" spans="1:14" x14ac:dyDescent="0.35">
      <c r="A56" t="s">
        <v>308</v>
      </c>
      <c r="B56" s="31"/>
      <c r="C56" s="31"/>
      <c r="D56" s="31"/>
      <c r="E56" s="31"/>
      <c r="F56" s="31"/>
      <c r="G56" s="31"/>
      <c r="H56" s="31"/>
      <c r="I56" s="31"/>
      <c r="J56" s="31"/>
      <c r="K56" s="31">
        <v>2</v>
      </c>
      <c r="L56" s="31"/>
      <c r="M56" s="31"/>
      <c r="N56" s="31">
        <v>2</v>
      </c>
    </row>
    <row r="57" spans="1:14" x14ac:dyDescent="0.35">
      <c r="A57" t="s">
        <v>311</v>
      </c>
      <c r="B57" s="31"/>
      <c r="C57" s="31"/>
      <c r="D57" s="31"/>
      <c r="E57" s="31"/>
      <c r="F57" s="31"/>
      <c r="G57" s="31"/>
      <c r="H57" s="31"/>
      <c r="I57" s="31"/>
      <c r="J57" s="31"/>
      <c r="K57" s="31"/>
      <c r="L57" s="31">
        <v>3</v>
      </c>
      <c r="M57" s="31"/>
      <c r="N57" s="31">
        <v>3</v>
      </c>
    </row>
    <row r="58" spans="1:14" x14ac:dyDescent="0.35">
      <c r="A58" t="s">
        <v>312</v>
      </c>
      <c r="B58" s="31"/>
      <c r="C58" s="31"/>
      <c r="D58" s="31"/>
      <c r="E58" s="31"/>
      <c r="F58" s="31"/>
      <c r="G58" s="31"/>
      <c r="H58" s="31"/>
      <c r="I58" s="31"/>
      <c r="J58" s="31"/>
      <c r="K58" s="31"/>
      <c r="L58" s="31">
        <v>4</v>
      </c>
      <c r="M58" s="31"/>
      <c r="N58" s="31">
        <v>4</v>
      </c>
    </row>
    <row r="59" spans="1:14" x14ac:dyDescent="0.35">
      <c r="A59" t="s">
        <v>343</v>
      </c>
      <c r="B59" s="31"/>
      <c r="C59" s="31"/>
      <c r="D59" s="31"/>
      <c r="E59" s="31"/>
      <c r="F59" s="31"/>
      <c r="G59" s="31"/>
      <c r="H59" s="31"/>
      <c r="I59" s="31"/>
      <c r="J59" s="31"/>
      <c r="K59" s="31"/>
      <c r="L59" s="31"/>
      <c r="M59" s="31">
        <v>1</v>
      </c>
      <c r="N59" s="31">
        <v>1</v>
      </c>
    </row>
    <row r="60" spans="1:14" x14ac:dyDescent="0.35">
      <c r="A60" t="s">
        <v>344</v>
      </c>
      <c r="B60" s="31"/>
      <c r="C60" s="31"/>
      <c r="D60" s="31"/>
      <c r="E60" s="31"/>
      <c r="F60" s="31"/>
      <c r="G60" s="31"/>
      <c r="H60" s="31"/>
      <c r="I60" s="31"/>
      <c r="J60" s="31"/>
      <c r="K60" s="31"/>
      <c r="L60" s="31"/>
      <c r="M60" s="31">
        <v>4</v>
      </c>
      <c r="N60" s="31">
        <v>4</v>
      </c>
    </row>
    <row r="61" spans="1:14" x14ac:dyDescent="0.35">
      <c r="A61" t="s">
        <v>340</v>
      </c>
      <c r="B61" s="31"/>
      <c r="C61" s="31"/>
      <c r="D61" s="31"/>
      <c r="E61" s="31"/>
      <c r="F61" s="31"/>
      <c r="G61" s="31"/>
      <c r="H61" s="31"/>
      <c r="I61" s="31"/>
      <c r="J61" s="31"/>
      <c r="K61" s="31"/>
      <c r="L61" s="31">
        <v>1</v>
      </c>
      <c r="M61" s="31"/>
      <c r="N61" s="31">
        <v>1</v>
      </c>
    </row>
    <row r="62" spans="1:14" x14ac:dyDescent="0.35">
      <c r="A62" t="s">
        <v>347</v>
      </c>
      <c r="B62" s="31"/>
      <c r="C62" s="31"/>
      <c r="D62" s="31"/>
      <c r="E62" s="31"/>
      <c r="F62" s="31"/>
      <c r="G62" s="31"/>
      <c r="H62" s="31"/>
      <c r="I62" s="31"/>
      <c r="J62" s="31"/>
      <c r="K62" s="31"/>
      <c r="L62" s="31"/>
      <c r="M62" s="31">
        <v>1</v>
      </c>
      <c r="N62" s="31">
        <v>1</v>
      </c>
    </row>
    <row r="63" spans="1:14" x14ac:dyDescent="0.35">
      <c r="A63" t="s">
        <v>372</v>
      </c>
      <c r="B63" s="31">
        <v>3</v>
      </c>
      <c r="C63" s="31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>
        <v>3</v>
      </c>
    </row>
    <row r="64" spans="1:14" x14ac:dyDescent="0.35">
      <c r="A64" t="s">
        <v>371</v>
      </c>
      <c r="B64" s="31">
        <v>5</v>
      </c>
      <c r="C64" s="31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>
        <v>5</v>
      </c>
    </row>
    <row r="65" spans="1:14" x14ac:dyDescent="0.35">
      <c r="A65" t="s">
        <v>135</v>
      </c>
      <c r="B65" s="31">
        <v>42</v>
      </c>
      <c r="C65" s="31">
        <v>16</v>
      </c>
      <c r="D65" s="31">
        <v>69</v>
      </c>
      <c r="E65" s="31">
        <v>88</v>
      </c>
      <c r="F65" s="31">
        <v>115</v>
      </c>
      <c r="G65" s="31">
        <v>90</v>
      </c>
      <c r="H65" s="31">
        <v>49</v>
      </c>
      <c r="I65" s="31">
        <v>87</v>
      </c>
      <c r="J65" s="31">
        <v>48</v>
      </c>
      <c r="K65" s="31">
        <v>74</v>
      </c>
      <c r="L65" s="31">
        <v>84</v>
      </c>
      <c r="M65" s="31">
        <v>52</v>
      </c>
      <c r="N65" s="31">
        <v>814</v>
      </c>
    </row>
  </sheetData>
  <pageMargins left="0.39370078740157483" right="0" top="0.39370078740157483" bottom="0" header="0.31496062992125984" footer="0.31496062992125984"/>
  <pageSetup scale="72" orientation="portrait" r:id="rId2"/>
  <headerFooter>
    <oddFooter>&amp;R&amp;F&amp;A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Customer Aging</vt:lpstr>
      <vt:lpstr>Raw Sales</vt:lpstr>
      <vt:lpstr>Customer Payment Term</vt:lpstr>
      <vt:lpstr>Transport_by month (estimate)</vt:lpstr>
      <vt:lpstr>Sales_by Inv No &amp; by customer</vt:lpstr>
      <vt:lpstr>Sales Qty_by product</vt:lpstr>
      <vt:lpstr>'Customer Aging'!Print_Area</vt:lpstr>
      <vt:lpstr>'Customer Payment Term'!Print_Area</vt:lpstr>
      <vt:lpstr>'Sales Qty_by product'!Print_Area</vt:lpstr>
      <vt:lpstr>'Sales_by Inv No &amp; by customer'!Print_Area</vt:lpstr>
      <vt:lpstr>'Transport_by month (estimate)'!Print_Area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audrinayoo</dc:creator>
  <cp:lastModifiedBy>audrinayoo</cp:lastModifiedBy>
  <cp:lastPrinted>2021-05-02T08:15:58Z</cp:lastPrinted>
  <dcterms:created xsi:type="dcterms:W3CDTF">2020-07-09T14:04:13Z</dcterms:created>
  <dcterms:modified xsi:type="dcterms:W3CDTF">2021-09-13T18:07:23Z</dcterms:modified>
</cp:coreProperties>
</file>