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8487C9D4-27A0-4EEA-BA6D-72DD1AF47090}" xr6:coauthVersionLast="47" xr6:coauthVersionMax="47" xr10:uidLastSave="{00000000-0000-0000-0000-000000000000}"/>
  <bookViews>
    <workbookView xWindow="-110" yWindow="-110" windowWidth="19420" windowHeight="10300" tabRatio="927" activeTab="1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Sales'!$A$1:$T$1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0" r:id="rId11"/>
    <pivotCache cacheId="1" r:id="rId12"/>
    <pivotCache cacheId="2" r:id="rId13"/>
    <pivotCache cacheId="3" r:id="rId14"/>
    <pivotCache cacheId="25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33" i="4" l="1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O2055" i="4"/>
  <c r="P2055" i="4" s="1"/>
  <c r="O2054" i="4"/>
  <c r="P2054" i="4" s="1"/>
  <c r="O2053" i="4"/>
  <c r="P2053" i="4" s="1"/>
  <c r="O2052" i="4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32" i="4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O133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R2168" i="4"/>
  <c r="P2169" i="4"/>
  <c r="R2169" i="4"/>
  <c r="B2168" i="4"/>
  <c r="C2168" i="4"/>
  <c r="B2169" i="4"/>
  <c r="C2169" i="4"/>
  <c r="I2168" i="4"/>
  <c r="J2168" i="4"/>
  <c r="K2168" i="4" s="1"/>
  <c r="I2169" i="4"/>
  <c r="J2169" i="4"/>
  <c r="K2169" i="4" s="1"/>
  <c r="L2169" i="4" s="1"/>
  <c r="E2168" i="4"/>
  <c r="E2169" i="4"/>
  <c r="P2155" i="4"/>
  <c r="R2155" i="4"/>
  <c r="P2156" i="4"/>
  <c r="R2156" i="4"/>
  <c r="P2157" i="4"/>
  <c r="R2157" i="4"/>
  <c r="P2158" i="4"/>
  <c r="R2158" i="4"/>
  <c r="P2159" i="4"/>
  <c r="R2159" i="4"/>
  <c r="P2160" i="4"/>
  <c r="R2160" i="4"/>
  <c r="P2161" i="4"/>
  <c r="R2161" i="4"/>
  <c r="P2162" i="4"/>
  <c r="R2162" i="4"/>
  <c r="P2163" i="4"/>
  <c r="R2163" i="4"/>
  <c r="P2164" i="4"/>
  <c r="R2164" i="4"/>
  <c r="P2165" i="4"/>
  <c r="R2165" i="4"/>
  <c r="P2166" i="4"/>
  <c r="R2166" i="4"/>
  <c r="P2167" i="4"/>
  <c r="R2167" i="4"/>
  <c r="I2155" i="4"/>
  <c r="J2155" i="4"/>
  <c r="K2155" i="4" s="1"/>
  <c r="I2156" i="4"/>
  <c r="J2156" i="4"/>
  <c r="K2156" i="4" s="1"/>
  <c r="L2156" i="4" s="1"/>
  <c r="I2157" i="4"/>
  <c r="J2157" i="4"/>
  <c r="K2157" i="4" s="1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R2140" i="4"/>
  <c r="R2141" i="4"/>
  <c r="R2142" i="4"/>
  <c r="R2143" i="4"/>
  <c r="R2144" i="4"/>
  <c r="R2145" i="4"/>
  <c r="R2146" i="4"/>
  <c r="P2147" i="4"/>
  <c r="R2147" i="4"/>
  <c r="P2148" i="4"/>
  <c r="R2148" i="4"/>
  <c r="P2149" i="4"/>
  <c r="R2149" i="4"/>
  <c r="P2150" i="4"/>
  <c r="R2150" i="4"/>
  <c r="P2151" i="4"/>
  <c r="R2151" i="4"/>
  <c r="P2152" i="4"/>
  <c r="R2152" i="4"/>
  <c r="P2153" i="4"/>
  <c r="R2153" i="4"/>
  <c r="P2154" i="4"/>
  <c r="R2154" i="4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K2149" i="4" s="1"/>
  <c r="L2149" i="4" s="1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N2173" i="4"/>
  <c r="P2119" i="4"/>
  <c r="R2119" i="4"/>
  <c r="P2120" i="4"/>
  <c r="R2120" i="4"/>
  <c r="P2121" i="4"/>
  <c r="R2121" i="4"/>
  <c r="P2122" i="4"/>
  <c r="R2122" i="4"/>
  <c r="P2123" i="4"/>
  <c r="R2123" i="4"/>
  <c r="P2124" i="4"/>
  <c r="R2124" i="4"/>
  <c r="P2125" i="4"/>
  <c r="R2125" i="4"/>
  <c r="R2126" i="4"/>
  <c r="P2127" i="4"/>
  <c r="R2127" i="4"/>
  <c r="P2128" i="4"/>
  <c r="R2128" i="4"/>
  <c r="P2129" i="4"/>
  <c r="R2129" i="4"/>
  <c r="P2130" i="4"/>
  <c r="R2130" i="4"/>
  <c r="P2131" i="4"/>
  <c r="R2131" i="4"/>
  <c r="P2132" i="4"/>
  <c r="R2132" i="4"/>
  <c r="P2133" i="4"/>
  <c r="R2133" i="4"/>
  <c r="P2134" i="4"/>
  <c r="R2134" i="4"/>
  <c r="P2135" i="4"/>
  <c r="R2135" i="4"/>
  <c r="P2136" i="4"/>
  <c r="R2136" i="4"/>
  <c r="P2137" i="4"/>
  <c r="R2137" i="4"/>
  <c r="P2138" i="4"/>
  <c r="R2138" i="4"/>
  <c r="P2139" i="4"/>
  <c r="R2139" i="4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K2137" i="4" s="1"/>
  <c r="I2138" i="4"/>
  <c r="J2138" i="4"/>
  <c r="K2138" i="4" s="1"/>
  <c r="L2138" i="4" s="1"/>
  <c r="I2139" i="4"/>
  <c r="J2139" i="4"/>
  <c r="K2139" i="4" s="1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2" i="4"/>
  <c r="P2056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4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K2047" i="4" s="1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K2055" i="4" s="1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K2067" i="4" s="1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K2079" i="4" s="1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K2087" i="4" s="1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K2099" i="4" s="1"/>
  <c r="L2099" i="4" s="1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K2111" i="4" s="1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168" i="4" l="1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O1565" i="4"/>
  <c r="O1570" i="4"/>
  <c r="O1569" i="4"/>
  <c r="O1568" i="4"/>
  <c r="O1567" i="4"/>
  <c r="O1566" i="4"/>
  <c r="P2030" i="4"/>
  <c r="R2030" i="4"/>
  <c r="P2031" i="4"/>
  <c r="R2031" i="4"/>
  <c r="P2032" i="4"/>
  <c r="R2032" i="4"/>
  <c r="P2033" i="4"/>
  <c r="R2033" i="4"/>
  <c r="P2034" i="4"/>
  <c r="R2034" i="4"/>
  <c r="P2035" i="4"/>
  <c r="R2035" i="4"/>
  <c r="P2036" i="4"/>
  <c r="R2036" i="4"/>
  <c r="P2037" i="4"/>
  <c r="R2037" i="4"/>
  <c r="P2038" i="4"/>
  <c r="R2038" i="4"/>
  <c r="P2039" i="4"/>
  <c r="R2039" i="4"/>
  <c r="P2040" i="4"/>
  <c r="R2040" i="4"/>
  <c r="P2041" i="4"/>
  <c r="R2041" i="4"/>
  <c r="P2042" i="4"/>
  <c r="R2042" i="4"/>
  <c r="P2043" i="4"/>
  <c r="R2043" i="4"/>
  <c r="I2028" i="4"/>
  <c r="J2028" i="4"/>
  <c r="K2028" i="4" s="1"/>
  <c r="I2029" i="4"/>
  <c r="J2029" i="4"/>
  <c r="K2029" i="4" s="1"/>
  <c r="L2029" i="4" s="1"/>
  <c r="I2030" i="4"/>
  <c r="J2030" i="4"/>
  <c r="K2030" i="4" s="1"/>
  <c r="I2031" i="4"/>
  <c r="J2031" i="4"/>
  <c r="K2031" i="4" s="1"/>
  <c r="I2032" i="4"/>
  <c r="J2032" i="4"/>
  <c r="K2032" i="4" s="1"/>
  <c r="M2032" i="4" s="1"/>
  <c r="I2033" i="4"/>
  <c r="J2033" i="4"/>
  <c r="K2033" i="4" s="1"/>
  <c r="L2033" i="4" s="1"/>
  <c r="I2034" i="4"/>
  <c r="J2034" i="4"/>
  <c r="K2034" i="4" s="1"/>
  <c r="I2035" i="4"/>
  <c r="J2035" i="4"/>
  <c r="K2035" i="4" s="1"/>
  <c r="I2036" i="4"/>
  <c r="J2036" i="4"/>
  <c r="K2036" i="4" s="1"/>
  <c r="I2037" i="4"/>
  <c r="J2037" i="4"/>
  <c r="K2037" i="4" s="1"/>
  <c r="L2037" i="4" s="1"/>
  <c r="I2038" i="4"/>
  <c r="J2038" i="4"/>
  <c r="K2038" i="4" s="1"/>
  <c r="I2039" i="4"/>
  <c r="J2039" i="4"/>
  <c r="K2039" i="4" s="1"/>
  <c r="I2040" i="4"/>
  <c r="J2040" i="4"/>
  <c r="K2040" i="4" s="1"/>
  <c r="I2041" i="4"/>
  <c r="J2041" i="4"/>
  <c r="K2041" i="4" s="1"/>
  <c r="L2041" i="4" s="1"/>
  <c r="I2042" i="4"/>
  <c r="J2042" i="4"/>
  <c r="K2042" i="4" s="1"/>
  <c r="I2043" i="4"/>
  <c r="J2043" i="4"/>
  <c r="K2043" i="4" s="1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E1999" i="4"/>
  <c r="E2000" i="4"/>
  <c r="E2001" i="4"/>
  <c r="E2002" i="4"/>
  <c r="E2003" i="4"/>
  <c r="E2004" i="4"/>
  <c r="P1977" i="4"/>
  <c r="P1945" i="4"/>
  <c r="P1936" i="4"/>
  <c r="P1937" i="4"/>
  <c r="P1938" i="4"/>
  <c r="P1939" i="4"/>
  <c r="P1940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7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1936" i="4"/>
  <c r="R1937" i="4"/>
  <c r="R1938" i="4"/>
  <c r="I1936" i="4"/>
  <c r="J1936" i="4"/>
  <c r="K1936" i="4" s="1"/>
  <c r="M1936" i="4" s="1"/>
  <c r="I1937" i="4"/>
  <c r="J1937" i="4"/>
  <c r="K1937" i="4" s="1"/>
  <c r="I1938" i="4"/>
  <c r="J1938" i="4"/>
  <c r="K1938" i="4" s="1"/>
  <c r="I1939" i="4"/>
  <c r="J1939" i="4"/>
  <c r="K1939" i="4" s="1"/>
  <c r="I1940" i="4"/>
  <c r="J1940" i="4"/>
  <c r="K1940" i="4" s="1"/>
  <c r="M1940" i="4" s="1"/>
  <c r="I1941" i="4"/>
  <c r="J1941" i="4"/>
  <c r="K1941" i="4" s="1"/>
  <c r="I1942" i="4"/>
  <c r="J1942" i="4"/>
  <c r="K1942" i="4" s="1"/>
  <c r="I1943" i="4"/>
  <c r="J1943" i="4"/>
  <c r="K1943" i="4" s="1"/>
  <c r="I1944" i="4"/>
  <c r="J1944" i="4"/>
  <c r="K1944" i="4" s="1"/>
  <c r="M1944" i="4" s="1"/>
  <c r="I1945" i="4"/>
  <c r="J1945" i="4"/>
  <c r="K1945" i="4" s="1"/>
  <c r="I1946" i="4"/>
  <c r="J1946" i="4"/>
  <c r="K1946" i="4" s="1"/>
  <c r="L1946" i="4" s="1"/>
  <c r="I1947" i="4"/>
  <c r="J1947" i="4"/>
  <c r="K1947" i="4" s="1"/>
  <c r="I1948" i="4"/>
  <c r="J1948" i="4"/>
  <c r="K1948" i="4" s="1"/>
  <c r="M1948" i="4" s="1"/>
  <c r="I1949" i="4"/>
  <c r="J1949" i="4"/>
  <c r="K1949" i="4" s="1"/>
  <c r="I1950" i="4"/>
  <c r="J1950" i="4"/>
  <c r="K1950" i="4" s="1"/>
  <c r="I1951" i="4"/>
  <c r="J1951" i="4"/>
  <c r="K1951" i="4" s="1"/>
  <c r="I1952" i="4"/>
  <c r="J1952" i="4"/>
  <c r="K1952" i="4" s="1"/>
  <c r="M1952" i="4" s="1"/>
  <c r="I1953" i="4"/>
  <c r="J1953" i="4"/>
  <c r="K1953" i="4" s="1"/>
  <c r="I1954" i="4"/>
  <c r="J1954" i="4"/>
  <c r="K1954" i="4" s="1"/>
  <c r="L1954" i="4" s="1"/>
  <c r="I1955" i="4"/>
  <c r="J1955" i="4"/>
  <c r="K1955" i="4" s="1"/>
  <c r="I1956" i="4"/>
  <c r="J1956" i="4"/>
  <c r="K1956" i="4" s="1"/>
  <c r="M1956" i="4" s="1"/>
  <c r="I1957" i="4"/>
  <c r="J1957" i="4"/>
  <c r="K1957" i="4" s="1"/>
  <c r="I1958" i="4"/>
  <c r="J1958" i="4"/>
  <c r="K1958" i="4" s="1"/>
  <c r="I1959" i="4"/>
  <c r="J1959" i="4"/>
  <c r="K1959" i="4" s="1"/>
  <c r="I1960" i="4"/>
  <c r="J1960" i="4"/>
  <c r="K1960" i="4" s="1"/>
  <c r="M1960" i="4" s="1"/>
  <c r="I1961" i="4"/>
  <c r="J1961" i="4"/>
  <c r="K1961" i="4" s="1"/>
  <c r="I1962" i="4"/>
  <c r="J1962" i="4"/>
  <c r="K1962" i="4" s="1"/>
  <c r="I1963" i="4"/>
  <c r="J1963" i="4"/>
  <c r="K1963" i="4" s="1"/>
  <c r="I1964" i="4"/>
  <c r="J1964" i="4"/>
  <c r="K1964" i="4" s="1"/>
  <c r="M1964" i="4" s="1"/>
  <c r="I1965" i="4"/>
  <c r="J1965" i="4"/>
  <c r="K1965" i="4" s="1"/>
  <c r="I1966" i="4"/>
  <c r="J1966" i="4"/>
  <c r="K1966" i="4" s="1"/>
  <c r="I1967" i="4"/>
  <c r="J1967" i="4"/>
  <c r="K1967" i="4" s="1"/>
  <c r="I1968" i="4"/>
  <c r="J1968" i="4"/>
  <c r="K1968" i="4" s="1"/>
  <c r="M1968" i="4" s="1"/>
  <c r="I1969" i="4"/>
  <c r="J1969" i="4"/>
  <c r="K1969" i="4" s="1"/>
  <c r="I1970" i="4"/>
  <c r="J1970" i="4"/>
  <c r="K1970" i="4" s="1"/>
  <c r="I1971" i="4"/>
  <c r="J1971" i="4"/>
  <c r="K1971" i="4" s="1"/>
  <c r="I1972" i="4"/>
  <c r="J1972" i="4"/>
  <c r="K1972" i="4" s="1"/>
  <c r="M1972" i="4" s="1"/>
  <c r="I1973" i="4"/>
  <c r="J1973" i="4"/>
  <c r="K1973" i="4" s="1"/>
  <c r="I1974" i="4"/>
  <c r="J1974" i="4"/>
  <c r="K1974" i="4" s="1"/>
  <c r="L1974" i="4" s="1"/>
  <c r="I1975" i="4"/>
  <c r="J1975" i="4"/>
  <c r="K1975" i="4" s="1"/>
  <c r="I1976" i="4"/>
  <c r="J1976" i="4"/>
  <c r="K1976" i="4" s="1"/>
  <c r="M1976" i="4" s="1"/>
  <c r="I1977" i="4"/>
  <c r="J1977" i="4"/>
  <c r="K1977" i="4" s="1"/>
  <c r="I1978" i="4"/>
  <c r="J1978" i="4"/>
  <c r="K1978" i="4" s="1"/>
  <c r="I1979" i="4"/>
  <c r="J1979" i="4"/>
  <c r="K1979" i="4" s="1"/>
  <c r="I1980" i="4"/>
  <c r="J1980" i="4"/>
  <c r="K1980" i="4" s="1"/>
  <c r="M1980" i="4" s="1"/>
  <c r="I1981" i="4"/>
  <c r="J1981" i="4"/>
  <c r="K1981" i="4" s="1"/>
  <c r="I1982" i="4"/>
  <c r="J1982" i="4"/>
  <c r="K1982" i="4" s="1"/>
  <c r="I1983" i="4"/>
  <c r="J1983" i="4"/>
  <c r="K1983" i="4" s="1"/>
  <c r="I1984" i="4"/>
  <c r="J1984" i="4"/>
  <c r="K1984" i="4" s="1"/>
  <c r="M1984" i="4" s="1"/>
  <c r="I1985" i="4"/>
  <c r="J1985" i="4"/>
  <c r="K1985" i="4" s="1"/>
  <c r="I1986" i="4"/>
  <c r="J1986" i="4"/>
  <c r="K1986" i="4" s="1"/>
  <c r="I1987" i="4"/>
  <c r="J1987" i="4"/>
  <c r="K1987" i="4" s="1"/>
  <c r="I1988" i="4"/>
  <c r="J1988" i="4"/>
  <c r="K1988" i="4" s="1"/>
  <c r="M1988" i="4" s="1"/>
  <c r="I1989" i="4"/>
  <c r="J1989" i="4"/>
  <c r="K1989" i="4" s="1"/>
  <c r="I1990" i="4"/>
  <c r="J1990" i="4"/>
  <c r="K1990" i="4" s="1"/>
  <c r="L1990" i="4" s="1"/>
  <c r="I1991" i="4"/>
  <c r="J1991" i="4"/>
  <c r="K1991" i="4" s="1"/>
  <c r="I1992" i="4"/>
  <c r="J1992" i="4"/>
  <c r="K1992" i="4" s="1"/>
  <c r="M1992" i="4" s="1"/>
  <c r="I1993" i="4"/>
  <c r="J1993" i="4"/>
  <c r="K1993" i="4" s="1"/>
  <c r="I1994" i="4"/>
  <c r="J1994" i="4"/>
  <c r="K1994" i="4" s="1"/>
  <c r="I1995" i="4"/>
  <c r="J1995" i="4"/>
  <c r="K1995" i="4" s="1"/>
  <c r="I1996" i="4"/>
  <c r="J1996" i="4"/>
  <c r="K1996" i="4" s="1"/>
  <c r="M1996" i="4" s="1"/>
  <c r="I1997" i="4"/>
  <c r="J1997" i="4"/>
  <c r="K1997" i="4" s="1"/>
  <c r="I1998" i="4"/>
  <c r="J1998" i="4"/>
  <c r="K1998" i="4" s="1"/>
  <c r="L1998" i="4" s="1"/>
  <c r="I1999" i="4"/>
  <c r="J1999" i="4"/>
  <c r="K1999" i="4" s="1"/>
  <c r="I2000" i="4"/>
  <c r="J2000" i="4"/>
  <c r="K2000" i="4" s="1"/>
  <c r="L2000" i="4" s="1"/>
  <c r="I2001" i="4"/>
  <c r="J2001" i="4"/>
  <c r="K2001" i="4" s="1"/>
  <c r="I2002" i="4"/>
  <c r="J2002" i="4"/>
  <c r="K2002" i="4" s="1"/>
  <c r="I2003" i="4"/>
  <c r="J2003" i="4"/>
  <c r="K2003" i="4" s="1"/>
  <c r="I2004" i="4"/>
  <c r="J2004" i="4"/>
  <c r="K2004" i="4" s="1"/>
  <c r="M2004" i="4" s="1"/>
  <c r="I2005" i="4"/>
  <c r="J2005" i="4"/>
  <c r="K2005" i="4" s="1"/>
  <c r="I2006" i="4"/>
  <c r="J2006" i="4"/>
  <c r="K2006" i="4" s="1"/>
  <c r="L2006" i="4" s="1"/>
  <c r="I2007" i="4"/>
  <c r="J2007" i="4"/>
  <c r="K2007" i="4" s="1"/>
  <c r="I2008" i="4"/>
  <c r="J2008" i="4"/>
  <c r="K2008" i="4" s="1"/>
  <c r="L2008" i="4" s="1"/>
  <c r="I2009" i="4"/>
  <c r="J2009" i="4"/>
  <c r="K2009" i="4" s="1"/>
  <c r="I2010" i="4"/>
  <c r="J2010" i="4"/>
  <c r="K2010" i="4" s="1"/>
  <c r="L2010" i="4" s="1"/>
  <c r="I2011" i="4"/>
  <c r="J2011" i="4"/>
  <c r="K2011" i="4" s="1"/>
  <c r="I2012" i="4"/>
  <c r="J2012" i="4"/>
  <c r="K2012" i="4" s="1"/>
  <c r="M2012" i="4" s="1"/>
  <c r="I2013" i="4"/>
  <c r="J2013" i="4"/>
  <c r="K2013" i="4" s="1"/>
  <c r="I2014" i="4"/>
  <c r="J2014" i="4"/>
  <c r="K2014" i="4" s="1"/>
  <c r="L2014" i="4" s="1"/>
  <c r="I2015" i="4"/>
  <c r="J2015" i="4"/>
  <c r="K2015" i="4" s="1"/>
  <c r="I2016" i="4"/>
  <c r="J2016" i="4"/>
  <c r="K2016" i="4" s="1"/>
  <c r="I2017" i="4"/>
  <c r="J2017" i="4"/>
  <c r="K2017" i="4" s="1"/>
  <c r="I2018" i="4"/>
  <c r="J2018" i="4"/>
  <c r="K2018" i="4" s="1"/>
  <c r="I2019" i="4"/>
  <c r="J2019" i="4"/>
  <c r="K2019" i="4" s="1"/>
  <c r="M2019" i="4" s="1"/>
  <c r="I2020" i="4"/>
  <c r="J2020" i="4"/>
  <c r="K2020" i="4" s="1"/>
  <c r="I2021" i="4"/>
  <c r="J2021" i="4"/>
  <c r="K2021" i="4" s="1"/>
  <c r="I2022" i="4"/>
  <c r="J2022" i="4"/>
  <c r="K2022" i="4" s="1"/>
  <c r="I2023" i="4"/>
  <c r="J2023" i="4"/>
  <c r="K2023" i="4" s="1"/>
  <c r="M2023" i="4" s="1"/>
  <c r="I2024" i="4"/>
  <c r="J2024" i="4"/>
  <c r="K2024" i="4" s="1"/>
  <c r="I2025" i="4"/>
  <c r="J2025" i="4"/>
  <c r="K2025" i="4" s="1"/>
  <c r="I2026" i="4"/>
  <c r="J2026" i="4"/>
  <c r="K2026" i="4" s="1"/>
  <c r="I2027" i="4"/>
  <c r="J2027" i="4"/>
  <c r="K2027" i="4" s="1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E1846" i="4" l="1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P1845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R6" i="4" l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3" i="4"/>
  <c r="R4" i="4"/>
  <c r="R5" i="4"/>
  <c r="R2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K1845" i="4" s="1"/>
  <c r="J1846" i="4"/>
  <c r="K1846" i="4" s="1"/>
  <c r="J1847" i="4"/>
  <c r="K1847" i="4" s="1"/>
  <c r="J1848" i="4"/>
  <c r="K1848" i="4" s="1"/>
  <c r="J1849" i="4"/>
  <c r="K1849" i="4" s="1"/>
  <c r="J1850" i="4"/>
  <c r="K1850" i="4" s="1"/>
  <c r="J1851" i="4"/>
  <c r="K1851" i="4" s="1"/>
  <c r="J1852" i="4"/>
  <c r="K1852" i="4" s="1"/>
  <c r="J1853" i="4"/>
  <c r="K1853" i="4" s="1"/>
  <c r="J1854" i="4"/>
  <c r="K1854" i="4" s="1"/>
  <c r="J1855" i="4"/>
  <c r="K1855" i="4" s="1"/>
  <c r="J1856" i="4"/>
  <c r="K1856" i="4" s="1"/>
  <c r="J1857" i="4"/>
  <c r="K1857" i="4" s="1"/>
  <c r="J1858" i="4"/>
  <c r="K1858" i="4" s="1"/>
  <c r="J1859" i="4"/>
  <c r="K1859" i="4" s="1"/>
  <c r="J1860" i="4"/>
  <c r="K1860" i="4" s="1"/>
  <c r="J1861" i="4"/>
  <c r="K1861" i="4" s="1"/>
  <c r="J1862" i="4"/>
  <c r="K1862" i="4" s="1"/>
  <c r="J1863" i="4"/>
  <c r="K1863" i="4" s="1"/>
  <c r="J1864" i="4"/>
  <c r="K1864" i="4" s="1"/>
  <c r="J1865" i="4"/>
  <c r="K1865" i="4" s="1"/>
  <c r="J1866" i="4"/>
  <c r="K1866" i="4" s="1"/>
  <c r="J1867" i="4"/>
  <c r="K1867" i="4" s="1"/>
  <c r="J1868" i="4"/>
  <c r="K1868" i="4" s="1"/>
  <c r="J1869" i="4"/>
  <c r="K1869" i="4" s="1"/>
  <c r="J1870" i="4"/>
  <c r="K1870" i="4" s="1"/>
  <c r="J1871" i="4"/>
  <c r="K1871" i="4" s="1"/>
  <c r="J1872" i="4"/>
  <c r="K1872" i="4" s="1"/>
  <c r="J1873" i="4"/>
  <c r="K1873" i="4" s="1"/>
  <c r="J1874" i="4"/>
  <c r="K1874" i="4" s="1"/>
  <c r="J1875" i="4"/>
  <c r="K1875" i="4" s="1"/>
  <c r="J1876" i="4"/>
  <c r="K1876" i="4" s="1"/>
  <c r="J1877" i="4"/>
  <c r="K1877" i="4" s="1"/>
  <c r="J1878" i="4"/>
  <c r="K1878" i="4" s="1"/>
  <c r="J1879" i="4"/>
  <c r="K1879" i="4" s="1"/>
  <c r="J1880" i="4"/>
  <c r="K1880" i="4" s="1"/>
  <c r="J1881" i="4"/>
  <c r="K1881" i="4" s="1"/>
  <c r="J1882" i="4"/>
  <c r="K1882" i="4" s="1"/>
  <c r="J1883" i="4"/>
  <c r="K1883" i="4" s="1"/>
  <c r="J1884" i="4"/>
  <c r="K1884" i="4" s="1"/>
  <c r="J1885" i="4"/>
  <c r="K1885" i="4" s="1"/>
  <c r="J1886" i="4"/>
  <c r="K1886" i="4" s="1"/>
  <c r="J1887" i="4"/>
  <c r="K1887" i="4" s="1"/>
  <c r="J1888" i="4"/>
  <c r="K1888" i="4" s="1"/>
  <c r="J1889" i="4"/>
  <c r="K1889" i="4" s="1"/>
  <c r="J1890" i="4"/>
  <c r="K1890" i="4" s="1"/>
  <c r="J1891" i="4"/>
  <c r="K1891" i="4" s="1"/>
  <c r="J1892" i="4"/>
  <c r="K1892" i="4" s="1"/>
  <c r="J1893" i="4"/>
  <c r="K1893" i="4" s="1"/>
  <c r="J1894" i="4"/>
  <c r="K1894" i="4" s="1"/>
  <c r="J1895" i="4"/>
  <c r="K1895" i="4" s="1"/>
  <c r="J1896" i="4"/>
  <c r="K1896" i="4" s="1"/>
  <c r="J1897" i="4"/>
  <c r="K1897" i="4" s="1"/>
  <c r="J1898" i="4"/>
  <c r="K1898" i="4" s="1"/>
  <c r="J1899" i="4"/>
  <c r="K1899" i="4" s="1"/>
  <c r="J1900" i="4"/>
  <c r="K1900" i="4" s="1"/>
  <c r="J1901" i="4"/>
  <c r="K1901" i="4" s="1"/>
  <c r="J1902" i="4"/>
  <c r="K1902" i="4" s="1"/>
  <c r="J1903" i="4"/>
  <c r="K1903" i="4" s="1"/>
  <c r="J1904" i="4"/>
  <c r="K1904" i="4" s="1"/>
  <c r="J1905" i="4"/>
  <c r="K1905" i="4" s="1"/>
  <c r="J1906" i="4"/>
  <c r="K1906" i="4" s="1"/>
  <c r="J1907" i="4"/>
  <c r="K1907" i="4" s="1"/>
  <c r="J1908" i="4"/>
  <c r="K1908" i="4" s="1"/>
  <c r="J1909" i="4"/>
  <c r="K1909" i="4" s="1"/>
  <c r="J1910" i="4"/>
  <c r="K1910" i="4" s="1"/>
  <c r="J1911" i="4"/>
  <c r="K1911" i="4" s="1"/>
  <c r="J1912" i="4"/>
  <c r="K1912" i="4" s="1"/>
  <c r="J1913" i="4"/>
  <c r="K1913" i="4" s="1"/>
  <c r="J1914" i="4"/>
  <c r="K1914" i="4" s="1"/>
  <c r="J1915" i="4"/>
  <c r="K1915" i="4" s="1"/>
  <c r="J1916" i="4"/>
  <c r="K1916" i="4" s="1"/>
  <c r="J1917" i="4"/>
  <c r="K1917" i="4" s="1"/>
  <c r="J1918" i="4"/>
  <c r="K1918" i="4" s="1"/>
  <c r="J1919" i="4"/>
  <c r="K1919" i="4" s="1"/>
  <c r="J1920" i="4"/>
  <c r="K1920" i="4" s="1"/>
  <c r="J1921" i="4"/>
  <c r="K1921" i="4" s="1"/>
  <c r="J1922" i="4"/>
  <c r="K1922" i="4" s="1"/>
  <c r="J1923" i="4"/>
  <c r="K1923" i="4" s="1"/>
  <c r="J1924" i="4"/>
  <c r="K1924" i="4" s="1"/>
  <c r="J1925" i="4"/>
  <c r="K1925" i="4" s="1"/>
  <c r="J1926" i="4"/>
  <c r="K1926" i="4" s="1"/>
  <c r="J1927" i="4"/>
  <c r="K1927" i="4" s="1"/>
  <c r="J1928" i="4"/>
  <c r="K1928" i="4" s="1"/>
  <c r="J1929" i="4"/>
  <c r="K1929" i="4" s="1"/>
  <c r="J1930" i="4"/>
  <c r="K1930" i="4" s="1"/>
  <c r="J1931" i="4"/>
  <c r="K1931" i="4" s="1"/>
  <c r="J1932" i="4"/>
  <c r="K1932" i="4" s="1"/>
  <c r="J1933" i="4"/>
  <c r="K1933" i="4" s="1"/>
  <c r="J1934" i="4"/>
  <c r="K1934" i="4" s="1"/>
  <c r="J1935" i="4"/>
  <c r="K1935" i="4" s="1"/>
  <c r="J3" i="4"/>
  <c r="J4" i="4"/>
  <c r="J5" i="4"/>
  <c r="J6" i="4"/>
  <c r="J7" i="4"/>
  <c r="J8" i="4"/>
  <c r="J2" i="4"/>
  <c r="K2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173" i="4" l="1"/>
  <c r="P2" i="4"/>
  <c r="K139" i="4"/>
  <c r="K138" i="4"/>
  <c r="O2177" i="4" l="1"/>
  <c r="O2180" i="4" s="1"/>
  <c r="Q2173" i="4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P1263" i="4"/>
  <c r="P1400" i="4"/>
  <c r="P217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<sst xmlns="http://schemas.openxmlformats.org/spreadsheetml/2006/main" count="13117" uniqueCount="1997">
  <si>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</si>
  <si>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</si>
  <si>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</si>
  <si>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</si>
  <si>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</si>
  <si>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</si>
  <si>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</si>
  <si>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</si>
  <si>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</si>
  <si>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</si>
  <si>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</si>
  <si>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</si>
  <si>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</si>
  <si>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</si>
  <si>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</si>
  <si>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</si>
  <si>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</si>
  <si>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</si>
  <si>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</si>
  <si>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</si>
  <si>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</si>
  <si>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</si>
  <si>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</si>
  <si>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</si>
  <si>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</si>
  <si>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</si>
  <si>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</si>
  <si>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</si>
  <si>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</si>
  <si>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</si>
  <si>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</si>
  <si>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</si>
  <si>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</si>
  <si>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</si>
  <si>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</si>
  <si>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</si>
  <si>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</si>
  <si>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</si>
  <si>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</si>
  <si>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</si>
  <si>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</si>
  <si>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</si>
  <si>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</si>
  <si>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</si>
  <si>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</si>
  <si>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</si>
  <si>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</si>
  <si>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</si>
  <si>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</si>
  <si>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</si>
  <si>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</si>
  <si>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</si>
  <si>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</si>
  <si>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</si>
  <si>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</si>
  <si>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</si>
  <si>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</si>
  <si>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</si>
  <si>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</si>
  <si>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</si>
  <si>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</si>
  <si>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</si>
  <si>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</si>
  <si>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</si>
  <si>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</si>
  <si>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</si>
  <si>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</si>
  <si>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</si>
  <si>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</si>
  <si>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</si>
  <si>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</si>
  <si>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</si>
  <si>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</si>
  <si>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</si>
  <si>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</si>
  <si>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</si>
  <si>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</si>
  <si>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</si>
  <si>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</si>
  <si>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</si>
  <si>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</si>
  <si>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</si>
  <si>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</si>
  <si>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</si>
  <si>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</si>
  <si>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</si>
  <si>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</si>
  <si>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</si>
  <si>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</si>
  <si>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</si>
  <si>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</si>
  <si>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</si>
  <si>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</si>
  <si>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</si>
  <si>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</si>
  <si>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</si>
  <si>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</si>
  <si>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</si>
  <si>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</si>
  <si>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</si>
  <si>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</si>
  <si>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</si>
  <si>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</si>
  <si>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</si>
  <si>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</si>
  <si>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</si>
  <si>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</si>
  <si>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</si>
  <si>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</si>
  <si>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</si>
  <si>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</si>
  <si>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</si>
  <si>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</si>
  <si>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</si>
  <si>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</si>
  <si>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</si>
  <si>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</si>
  <si>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</si>
  <si>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</si>
  <si>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</si>
  <si>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</si>
  <si>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</si>
  <si>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</si>
  <si>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</si>
  <si>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</si>
  <si>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</si>
  <si>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</si>
  <si>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</si>
  <si>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</si>
  <si>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</si>
  <si>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</si>
  <si>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</si>
  <si>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</si>
  <si>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</si>
  <si>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</si>
  <si>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</si>
  <si>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</si>
  <si>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</si>
  <si>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</si>
  <si>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</si>
  <si>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</si>
  <si>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</si>
  <si>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</si>
  <si>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</si>
  <si>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</si>
  <si>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</si>
  <si>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</si>
  <si>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</si>
  <si>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</si>
  <si>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</si>
  <si>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</si>
  <si>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</si>
  <si>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</si>
  <si>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</si>
  <si>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</si>
  <si>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</si>
  <si>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</si>
  <si>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</si>
  <si>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</si>
  <si>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</si>
  <si>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</si>
  <si>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</si>
  <si>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</si>
  <si>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</si>
  <si>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</si>
  <si>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</si>
  <si>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</si>
  <si>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</si>
  <si>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</si>
  <si>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</si>
  <si>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</si>
  <si>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</si>
  <si>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</si>
  <si>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</si>
  <si>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</si>
  <si>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</si>
  <si>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</si>
  <si>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</si>
  <si>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</si>
  <si>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</si>
  <si>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</si>
  <si>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</si>
  <si>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</si>
  <si>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</si>
  <si>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</si>
  <si>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</si>
  <si>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</si>
  <si>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</si>
  <si>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</si>
  <si>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</si>
  <si>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</si>
  <si>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</si>
  <si>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</si>
  <si>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</si>
  <si>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</si>
  <si>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</si>
  <si>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</si>
  <si>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</si>
  <si>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</si>
  <si>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</si>
  <si>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</si>
  <si>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</si>
  <si>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</si>
  <si>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</si>
  <si>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</si>
  <si>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</si>
  <si>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</si>
  <si>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</si>
  <si>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</si>
  <si>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</si>
  <si>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</si>
  <si>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</si>
  <si>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</si>
  <si>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</si>
  <si>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</si>
  <si>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</si>
  <si>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</si>
  <si>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</si>
  <si>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</si>
  <si>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</si>
  <si>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</si>
  <si>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</si>
  <si>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</si>
  <si>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</si>
  <si>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</si>
  <si>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</si>
  <si>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</si>
  <si>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</si>
  <si>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</si>
  <si>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</si>
  <si>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</si>
  <si>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</si>
  <si>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</si>
  <si>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</si>
  <si>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</si>
  <si>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</si>
  <si>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</si>
  <si>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</si>
  <si>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</si>
  <si>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</si>
  <si>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</si>
  <si>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</si>
  <si>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</si>
  <si>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</si>
  <si>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</si>
  <si>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</si>
  <si>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</si>
  <si>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</si>
  <si>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</si>
  <si>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</si>
  <si>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</si>
  <si>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</si>
  <si>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</si>
  <si>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</si>
  <si>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</si>
  <si>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</si>
  <si>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</si>
  <si>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</si>
  <si>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</si>
  <si>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</si>
  <si>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</si>
  <si>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</si>
  <si>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</si>
  <si>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</si>
  <si>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</si>
  <si>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</si>
  <si>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</si>
  <si>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</si>
  <si>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</si>
  <si>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</si>
  <si>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</si>
  <si>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</si>
  <si>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</si>
  <si>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</si>
  <si>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</si>
  <si>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</si>
  <si>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</si>
  <si>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</si>
  <si>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</si>
  <si>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</si>
  <si>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</si>
  <si>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</si>
  <si>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</si>
  <si>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</si>
  <si>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</si>
  <si>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</si>
  <si>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</si>
  <si>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</si>
  <si>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</si>
  <si>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</si>
  <si>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</si>
  <si>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</si>
  <si>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</si>
  <si>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</si>
  <si>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</si>
  <si>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</si>
  <si>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</si>
  <si>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</si>
  <si>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</si>
  <si>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</si>
  <si>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</si>
  <si>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</si>
  <si>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</si>
  <si>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</si>
  <si>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</si>
  <si>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</si>
  <si>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</si>
  <si>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</si>
  <si>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</si>
  <si>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</si>
  <si>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</si>
  <si>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</si>
  <si>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</si>
  <si>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</si>
  <si>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</si>
  <si>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</si>
  <si>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</si>
  <si>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</si>
  <si>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</si>
  <si>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</si>
  <si>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</si>
  <si>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</si>
  <si>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</si>
  <si>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</si>
  <si>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</si>
  <si>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</si>
  <si>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</si>
  <si>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</si>
  <si>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</si>
  <si>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</si>
  <si>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</si>
  <si>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</si>
  <si>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</si>
  <si>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</si>
  <si>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</si>
  <si>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</si>
  <si>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</si>
  <si>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</si>
  <si>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</si>
  <si>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</si>
  <si>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</si>
  <si>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</si>
  <si>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</si>
  <si>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</si>
  <si>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</si>
  <si>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</si>
  <si>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</si>
  <si>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</si>
  <si>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</si>
  <si>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</si>
  <si>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</si>
  <si>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</si>
  <si>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</si>
  <si>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</si>
  <si>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</si>
  <si>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</si>
  <si>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</si>
  <si>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</si>
  <si>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</si>
  <si>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</si>
  <si>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</si>
  <si>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</si>
  <si>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</si>
  <si>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</si>
  <si>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</si>
  <si>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</si>
  <si>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</si>
  <si>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</si>
  <si>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</si>
  <si>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</si>
  <si>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</si>
  <si>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</si>
  <si>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</si>
  <si>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</si>
  <si>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</si>
  <si>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</si>
  <si>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</si>
  <si>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</si>
  <si>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</si>
  <si>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</si>
  <si>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</si>
  <si>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</si>
  <si>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</si>
  <si>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</si>
  <si>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</si>
  <si>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</si>
  <si>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</si>
  <si>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</si>
  <si>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</si>
  <si>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</si>
  <si>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</si>
  <si>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</si>
  <si>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</si>
  <si>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</si>
  <si>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</si>
  <si>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</si>
  <si>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</si>
  <si>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</si>
  <si>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</si>
  <si>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</si>
  <si>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</si>
  <si>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</si>
  <si>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</si>
  <si>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</si>
  <si>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</si>
  <si>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</si>
  <si>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</si>
  <si>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</si>
  <si>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</si>
  <si>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</si>
  <si>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</si>
  <si>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</si>
  <si>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</si>
  <si>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</si>
  <si>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</si>
  <si>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</si>
  <si>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</si>
  <si>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</si>
  <si>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</si>
  <si>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</si>
  <si>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</si>
  <si>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</si>
  <si>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</si>
  <si>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</si>
  <si>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</si>
  <si>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</si>
  <si>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</si>
  <si>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</si>
  <si>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</si>
  <si>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</si>
  <si>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</si>
  <si>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</si>
  <si>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</si>
  <si>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</si>
  <si>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</si>
  <si>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</si>
  <si>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</si>
  <si>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</si>
  <si>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</si>
  <si>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</si>
  <si>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</si>
  <si>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</si>
  <si>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</si>
  <si>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</si>
  <si>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</si>
  <si>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</si>
  <si>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</si>
  <si>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</si>
  <si>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</si>
  <si>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</si>
  <si>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</si>
  <si>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</si>
  <si>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</si>
  <si>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</si>
  <si>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</si>
  <si>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</si>
  <si>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</si>
  <si>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</si>
  <si>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</si>
  <si>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</si>
  <si>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</si>
  <si>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</si>
  <si>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</si>
  <si>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</si>
  <si>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</si>
  <si>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</si>
  <si>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</si>
  <si>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</si>
  <si>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</si>
  <si>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</si>
  <si>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</si>
  <si>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</si>
  <si>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</si>
  <si>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</si>
  <si>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</si>
  <si>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</si>
  <si>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</si>
  <si>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</si>
  <si>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</si>
  <si>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</si>
  <si>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</si>
  <si>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</si>
  <si>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</si>
  <si>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</si>
  <si>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</si>
  <si>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</si>
  <si>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</si>
  <si>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</si>
  <si>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</si>
  <si>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</si>
  <si>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</si>
  <si>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</si>
  <si>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</si>
  <si>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</si>
  <si>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</si>
  <si>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</si>
  <si>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</si>
  <si>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</si>
  <si>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</si>
  <si>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</si>
  <si>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</si>
  <si>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</si>
  <si>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</si>
  <si>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</si>
  <si>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</si>
  <si>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</si>
  <si>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</si>
  <si>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</si>
  <si>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</si>
  <si>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</si>
  <si>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</si>
  <si>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</si>
  <si>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</si>
  <si>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</si>
  <si>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</si>
  <si>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</si>
  <si>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</si>
  <si>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</si>
  <si>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</si>
  <si>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</si>
  <si>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</si>
  <si>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</si>
  <si>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</si>
  <si>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</si>
  <si>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</si>
  <si>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</si>
  <si>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</si>
  <si>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</si>
  <si>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</si>
  <si>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</si>
  <si>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</si>
  <si>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</si>
  <si>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</si>
  <si>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</si>
  <si>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</si>
  <si>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</si>
  <si>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</si>
  <si>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</si>
  <si>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</si>
  <si>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</si>
  <si>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</si>
  <si>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</si>
  <si>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</si>
  <si>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</si>
  <si>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</si>
  <si>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</si>
  <si>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</si>
  <si>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</si>
  <si>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</si>
  <si>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</si>
  <si>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</si>
  <si>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</si>
  <si>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</si>
  <si>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</si>
  <si>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</si>
  <si>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</si>
  <si>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</si>
  <si>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</si>
  <si>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</si>
  <si>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</si>
  <si>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</si>
  <si>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</si>
  <si>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</si>
  <si>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</si>
  <si>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</si>
  <si>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</si>
  <si>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</si>
  <si>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</si>
  <si>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</si>
  <si>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</si>
  <si>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</si>
  <si>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</si>
  <si>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</si>
  <si>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</si>
  <si>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</si>
  <si>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</si>
  <si>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</si>
  <si>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</si>
  <si>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</si>
  <si>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</si>
  <si>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</si>
  <si>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</si>
  <si>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</si>
  <si>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</si>
  <si>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</si>
  <si>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</si>
  <si>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</si>
  <si>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</si>
  <si>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</si>
  <si>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</si>
  <si>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</si>
  <si>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</si>
  <si>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</si>
  <si>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</si>
  <si>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</si>
  <si>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</si>
  <si>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</si>
  <si>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</si>
  <si>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</si>
  <si>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</si>
  <si>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</si>
  <si>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</si>
  <si>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</si>
  <si>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</si>
  <si>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</si>
  <si>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</si>
  <si>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</si>
  <si>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</si>
  <si>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</si>
  <si>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</si>
  <si>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</si>
  <si>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</si>
  <si>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</si>
  <si>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</si>
  <si>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</si>
  <si>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</si>
  <si>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</si>
  <si>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</si>
  <si>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</si>
  <si>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</si>
  <si>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</si>
  <si>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</si>
  <si>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</si>
  <si>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</si>
  <si>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</si>
  <si>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</si>
  <si>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</si>
  <si>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</si>
  <si>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</si>
  <si>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</si>
  <si>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</si>
  <si>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</si>
  <si>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</si>
  <si>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</si>
  <si>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</si>
  <si>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</si>
  <si>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</si>
  <si>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</si>
  <si>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</si>
  <si>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</si>
  <si>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</si>
  <si>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</si>
  <si>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</si>
  <si>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</si>
  <si>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</si>
  <si>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</si>
  <si>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</si>
  <si>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</si>
  <si>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</si>
  <si>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</si>
  <si>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</si>
  <si>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</si>
  <si>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</si>
  <si>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</si>
  <si>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</si>
  <si>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</si>
  <si>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</si>
  <si>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</si>
  <si>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</si>
  <si>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</si>
  <si>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</si>
  <si>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</si>
  <si>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</si>
  <si>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</si>
  <si>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</si>
  <si>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</si>
  <si>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</si>
  <si>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</si>
  <si>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</si>
  <si>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</si>
  <si>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</si>
  <si>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</si>
  <si>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</si>
  <si>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</si>
  <si>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</si>
  <si>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</si>
  <si>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</si>
  <si>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</si>
  <si>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</si>
  <si>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</si>
  <si>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</si>
  <si>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</si>
  <si>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</si>
  <si>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</si>
  <si>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</si>
  <si>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</si>
  <si>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</si>
  <si>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</si>
  <si>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</si>
  <si>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</si>
  <si>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</si>
  <si>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</si>
  <si>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</si>
  <si>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</si>
  <si>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</si>
  <si>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</si>
  <si>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</si>
  <si>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</si>
  <si>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</si>
  <si>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</si>
  <si>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</si>
  <si>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</si>
  <si>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</si>
  <si>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</si>
  <si>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</si>
  <si>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</si>
  <si>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</si>
  <si>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</si>
  <si>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</si>
  <si>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</si>
  <si>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</si>
  <si>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</si>
  <si>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</si>
  <si>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</si>
  <si>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</si>
  <si>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</si>
  <si>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</si>
  <si>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</si>
  <si>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</si>
  <si>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</si>
  <si>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</si>
  <si>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</si>
  <si>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</si>
  <si>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</si>
  <si>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</si>
  <si>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</si>
  <si>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</si>
  <si>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</si>
  <si>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</si>
  <si>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</si>
  <si>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</si>
  <si>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</si>
  <si>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</si>
  <si>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</si>
  <si>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</si>
  <si>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</si>
  <si>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</si>
  <si>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</si>
  <si>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</si>
  <si>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</si>
  <si>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</si>
  <si>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</si>
  <si>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</si>
  <si>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</si>
  <si>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</si>
  <si>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</si>
  <si>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</si>
  <si>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</si>
  <si>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</si>
  <si>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</si>
  <si>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</si>
  <si>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</si>
  <si>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</si>
  <si>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</si>
  <si>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</si>
  <si>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</si>
  <si>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</si>
  <si>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</si>
  <si>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</si>
  <si>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</si>
  <si>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</si>
  <si>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</si>
  <si>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</si>
  <si>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</si>
  <si>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</si>
  <si>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</si>
  <si>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</si>
  <si>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</si>
  <si>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</si>
  <si>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</si>
  <si>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</si>
  <si>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</si>
  <si>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</si>
  <si>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</si>
  <si>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</si>
  <si>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</si>
  <si>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</si>
  <si>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</si>
  <si>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</si>
  <si>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</si>
  <si>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</si>
  <si>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</si>
  <si>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</si>
  <si>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</si>
  <si>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</si>
  <si>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</si>
  <si>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</si>
  <si>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</si>
  <si>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</si>
  <si>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</si>
  <si>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</si>
  <si>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</si>
  <si>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</si>
  <si>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</si>
  <si>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</si>
  <si>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</si>
  <si>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</si>
  <si>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</si>
  <si>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</si>
  <si>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</si>
  <si>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</si>
  <si>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</si>
  <si>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</si>
  <si>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</si>
  <si>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</si>
  <si>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</si>
  <si>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</si>
  <si>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</si>
  <si>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</si>
  <si>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</si>
  <si>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</si>
  <si>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</si>
  <si>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</si>
  <si>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</si>
  <si>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</si>
  <si>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</si>
  <si>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</si>
  <si>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</si>
  <si>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</si>
  <si>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</si>
  <si>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</si>
  <si>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</si>
  <si>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</si>
  <si>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</si>
  <si>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</si>
  <si>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</si>
  <si>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</si>
  <si>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</si>
  <si>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</si>
  <si>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</si>
  <si>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</si>
  <si>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</si>
  <si>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</si>
  <si>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</si>
  <si>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</si>
  <si>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</si>
  <si>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</si>
  <si>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</si>
  <si>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</si>
  <si>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</si>
  <si>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</si>
  <si>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</si>
  <si>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</si>
  <si>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</si>
  <si>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</si>
  <si>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</si>
  <si>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</si>
  <si>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</si>
  <si>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</si>
  <si>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</si>
  <si>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</si>
  <si>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</si>
  <si>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</si>
  <si>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</si>
  <si>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</si>
  <si>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</si>
  <si>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</si>
  <si>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</si>
  <si>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</si>
  <si>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</si>
  <si>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</si>
  <si>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</si>
  <si>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</si>
  <si>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</si>
  <si>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</si>
  <si>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</si>
  <si>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</si>
  <si>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</si>
  <si>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</si>
  <si>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</si>
  <si>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</si>
  <si>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</si>
  <si>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</si>
  <si>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</si>
  <si>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</si>
  <si>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</si>
  <si>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</si>
  <si>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</si>
  <si>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</si>
  <si>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</si>
  <si>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</si>
  <si>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</si>
  <si>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</si>
  <si>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</si>
  <si>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</si>
  <si>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</si>
  <si>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</si>
  <si>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</si>
  <si>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</si>
  <si>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</si>
  <si>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</si>
  <si>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</si>
  <si>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</si>
  <si>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</si>
  <si>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</si>
  <si>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</si>
  <si>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</si>
  <si>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</si>
  <si>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</si>
  <si>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</si>
  <si>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</si>
  <si>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</si>
  <si>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</si>
  <si>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</si>
  <si>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</si>
  <si>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</si>
  <si>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</si>
  <si>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</si>
  <si>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</si>
  <si>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</si>
  <si>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</si>
  <si>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</si>
  <si>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</si>
  <si>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</si>
  <si>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</si>
  <si>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</si>
  <si>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</si>
  <si>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</si>
  <si>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</si>
  <si>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</si>
  <si>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</si>
  <si>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</si>
  <si>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</si>
  <si>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</si>
  <si>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</si>
  <si>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</si>
  <si>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</si>
  <si>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</si>
  <si>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</si>
  <si>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</si>
  <si>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</si>
  <si>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</si>
  <si>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</si>
  <si>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</si>
  <si>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</si>
  <si>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</si>
  <si>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</si>
  <si>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</si>
  <si>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</si>
  <si>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</si>
  <si>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</si>
  <si>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</si>
  <si>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</si>
  <si>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</si>
  <si>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</si>
  <si>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</si>
  <si>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</si>
  <si>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</si>
  <si>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</si>
  <si>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</si>
  <si>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</si>
  <si>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</si>
  <si>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</si>
  <si>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</si>
  <si>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</si>
  <si>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</si>
  <si>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</si>
  <si>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</si>
  <si>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</si>
  <si>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</si>
  <si>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</si>
  <si>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</si>
  <si>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</si>
  <si>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</si>
  <si>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</si>
  <si>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</si>
  <si>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</si>
  <si>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</si>
  <si>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</si>
  <si>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</si>
  <si>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</si>
  <si>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</si>
  <si>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</si>
  <si>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</si>
  <si>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</si>
  <si>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</si>
  <si>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</si>
  <si>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</si>
  <si>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</si>
  <si>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</si>
  <si>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</si>
  <si>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</si>
  <si>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</si>
  <si>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</si>
  <si>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</si>
  <si>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</si>
  <si>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</si>
  <si>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</si>
  <si>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</si>
  <si>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</si>
  <si>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</si>
  <si>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</si>
  <si>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</si>
  <si>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</si>
  <si>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</si>
  <si>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</si>
  <si>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</si>
  <si>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</si>
  <si>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</si>
  <si>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</si>
  <si>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</si>
  <si>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</si>
  <si>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</si>
  <si>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</si>
  <si>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</si>
  <si>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</si>
  <si>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</si>
  <si>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</si>
  <si>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</si>
  <si>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</si>
  <si>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</si>
  <si>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</si>
  <si>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</si>
  <si>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</si>
  <si>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</si>
  <si>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</si>
  <si>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</si>
  <si>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</si>
  <si>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</si>
  <si>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</si>
  <si>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</si>
  <si>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</si>
  <si>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</si>
  <si>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</si>
  <si>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</si>
  <si>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</si>
  <si>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</si>
  <si>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</si>
  <si>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</si>
  <si>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</si>
  <si>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</si>
  <si>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</si>
  <si>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</si>
  <si>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</si>
  <si>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</si>
  <si>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</si>
  <si>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</si>
  <si>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</si>
  <si>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</si>
  <si>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</si>
  <si>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</si>
  <si>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</si>
  <si>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</si>
  <si>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</si>
  <si>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</si>
  <si>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</si>
  <si>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</si>
  <si>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</si>
  <si>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</si>
  <si>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</si>
  <si>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</si>
  <si>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</si>
  <si>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</si>
  <si>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</si>
  <si>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</si>
  <si>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</si>
  <si>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</si>
  <si>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</si>
  <si>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</si>
  <si>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</si>
  <si>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</si>
  <si>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</si>
  <si>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</si>
  <si>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</si>
  <si>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</si>
  <si>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</si>
  <si>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</si>
  <si>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</si>
  <si>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</si>
  <si>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</si>
  <si>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</si>
  <si>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</si>
  <si>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</si>
  <si>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</si>
  <si>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</si>
  <si>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</si>
  <si>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</si>
  <si>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</si>
  <si>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</si>
  <si>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</si>
  <si>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</si>
  <si>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</si>
  <si>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</si>
  <si>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</si>
  <si>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</si>
  <si>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</si>
  <si>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</si>
  <si>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</si>
  <si>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</si>
  <si>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</si>
  <si>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</si>
  <si>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</si>
  <si>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</si>
  <si>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</si>
  <si>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</si>
  <si>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</si>
  <si>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</si>
  <si>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</si>
  <si>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</si>
  <si>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</si>
  <si>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</si>
  <si>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</si>
  <si>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</si>
  <si>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</si>
  <si>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</si>
  <si>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</si>
  <si>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</si>
  <si>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</si>
  <si>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</si>
  <si>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</si>
  <si>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</si>
  <si>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</si>
  <si>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</si>
  <si>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</si>
  <si>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</si>
  <si>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</si>
  <si>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</si>
  <si>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</si>
  <si>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</si>
  <si>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</si>
  <si>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</si>
  <si>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</si>
  <si>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</si>
  <si>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</si>
  <si>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</si>
  <si>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</si>
  <si>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</si>
  <si>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</si>
  <si>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</si>
  <si>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</si>
  <si>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</si>
  <si>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</si>
  <si>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</si>
  <si>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</si>
  <si>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</si>
  <si>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</si>
  <si>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</si>
  <si>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</si>
  <si>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</si>
  <si>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</si>
  <si>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</si>
  <si>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</si>
  <si>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</si>
  <si>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</si>
  <si>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</si>
  <si>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</si>
  <si>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</si>
  <si>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</si>
  <si>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</si>
  <si>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</si>
  <si>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</si>
  <si>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</si>
  <si>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</si>
  <si>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</si>
  <si>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</si>
  <si>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</si>
  <si>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</si>
  <si>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</si>
  <si>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</si>
  <si>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</si>
  <si>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</si>
  <si>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</si>
  <si>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</si>
  <si>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</si>
  <si>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</si>
  <si>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</si>
  <si>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</si>
  <si>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</si>
  <si>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</si>
  <si>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</si>
  <si>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</si>
  <si>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</si>
  <si>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</si>
  <si>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</si>
  <si>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</si>
  <si>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</si>
  <si>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</si>
  <si>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</si>
  <si>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</si>
  <si>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</si>
  <si>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</si>
  <si>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</si>
  <si>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</si>
  <si>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</si>
  <si>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</si>
  <si>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</si>
  <si>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</si>
  <si>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</si>
  <si>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</si>
  <si>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</si>
  <si>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</si>
  <si>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</si>
  <si>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</si>
  <si>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</si>
  <si>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</si>
  <si>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</si>
  <si>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</si>
  <si>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</si>
  <si>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</si>
  <si>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</si>
  <si>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</si>
  <si>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</si>
  <si>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</si>
  <si>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</si>
  <si>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</si>
  <si>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</si>
  <si>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</si>
  <si>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</si>
  <si>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</si>
  <si>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</si>
  <si>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</si>
  <si>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</si>
  <si>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</si>
  <si>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</si>
  <si>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</si>
  <si>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</si>
  <si>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</si>
  <si>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</si>
  <si>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</si>
  <si>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</si>
  <si>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</si>
  <si>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</si>
  <si>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</si>
  <si>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</si>
  <si>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</si>
  <si>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</si>
  <si>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</si>
  <si>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</si>
  <si>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</si>
  <si>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</si>
  <si>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</si>
  <si>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</si>
  <si>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</si>
  <si>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</si>
  <si>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</si>
  <si>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</si>
  <si>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</si>
  <si>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</si>
  <si>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</si>
  <si>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</si>
  <si>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</si>
  <si>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</si>
  <si>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</si>
  <si>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</si>
  <si>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</si>
  <si>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</si>
  <si>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</si>
  <si>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</si>
  <si>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</si>
  <si>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</si>
  <si>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</si>
  <si>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</si>
  <si>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</si>
  <si>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</si>
  <si>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</si>
  <si>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</si>
  <si>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</si>
  <si>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</si>
  <si>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</si>
  <si>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</si>
  <si>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</si>
  <si>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</si>
  <si>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</si>
  <si>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</si>
  <si>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</si>
  <si>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</si>
  <si>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</si>
  <si>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</si>
  <si>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</si>
  <si>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</si>
  <si>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</si>
  <si>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</si>
  <si>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</si>
  <si>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</si>
  <si>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</si>
  <si>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</si>
  <si>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</si>
  <si>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</si>
  <si>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</si>
  <si>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</si>
  <si>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</si>
  <si>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</si>
  <si>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</si>
  <si>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</si>
  <si>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</si>
  <si>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</si>
  <si>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</si>
  <si>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</si>
  <si>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</si>
  <si>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</si>
  <si>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</si>
  <si>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</si>
  <si>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</si>
  <si>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</si>
  <si>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</si>
  <si>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</si>
  <si>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</si>
  <si>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</si>
  <si>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</si>
  <si>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</si>
  <si>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</si>
  <si>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</si>
  <si>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</si>
  <si>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</si>
  <si>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</si>
  <si>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</si>
  <si>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</si>
  <si>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</si>
  <si>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</si>
  <si>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</si>
  <si>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</si>
  <si>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</si>
  <si>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</si>
  <si>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</si>
  <si>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</si>
  <si>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</si>
  <si>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</si>
  <si>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</si>
  <si>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</si>
  <si>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</si>
  <si>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</si>
  <si>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</si>
  <si>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</si>
  <si>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</si>
  <si>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</si>
  <si>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</si>
  <si>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</si>
  <si>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</si>
  <si>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</si>
  <si>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</si>
  <si>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</si>
  <si>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</si>
  <si>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</si>
  <si>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</si>
  <si>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</si>
  <si>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</si>
  <si>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</si>
  <si>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</si>
  <si>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</si>
  <si>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</si>
  <si>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</si>
  <si>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</si>
  <si>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</si>
  <si>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</si>
  <si>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</si>
  <si>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</si>
  <si>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</si>
  <si>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</si>
  <si>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</si>
  <si>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</si>
  <si>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</si>
  <si>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</si>
  <si>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</si>
  <si>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</si>
  <si>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</si>
  <si>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</si>
  <si>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</si>
  <si>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</si>
  <si>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</si>
  <si>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</si>
  <si>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</si>
  <si>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</si>
  <si>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</si>
  <si>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</si>
  <si>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</si>
  <si>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</si>
  <si>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</si>
  <si>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</si>
  <si>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</si>
  <si>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</si>
  <si>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</si>
  <si>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</si>
  <si>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</si>
  <si>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</si>
  <si>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</si>
  <si>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</si>
  <si>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</si>
  <si>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</si>
  <si>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</si>
  <si>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</si>
  <si>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</si>
  <si>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</si>
  <si>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</si>
  <si>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</si>
  <si>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</si>
  <si>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</si>
  <si>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</si>
  <si>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</si>
  <si>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</si>
  <si>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</si>
  <si>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</si>
  <si>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</si>
  <si>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</si>
  <si>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</si>
  <si>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</si>
  <si>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</si>
  <si>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</si>
  <si>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</si>
  <si>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</si>
  <si>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</si>
  <si>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</si>
  <si>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</si>
  <si>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</si>
  <si>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</si>
  <si>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</si>
  <si>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</si>
  <si>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</si>
  <si>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</si>
  <si>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</si>
  <si>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</si>
  <si>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</si>
  <si>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</si>
  <si>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</si>
  <si>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</si>
  <si>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</si>
  <si>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</si>
  <si>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</si>
  <si>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</si>
  <si>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</si>
  <si>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</si>
  <si>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</si>
  <si>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</si>
  <si>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</si>
  <si>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</si>
  <si>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</si>
  <si>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</si>
  <si>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</si>
  <si>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</si>
  <si>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</si>
  <si>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</si>
  <si>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</si>
  <si>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</si>
  <si>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</si>
  <si>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</si>
  <si>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</si>
  <si>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</si>
  <si>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</si>
  <si>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</si>
  <si>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</si>
  <si>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</si>
  <si>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</si>
  <si>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</si>
  <si>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</si>
  <si>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</si>
  <si>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</si>
  <si>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</si>
  <si>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</si>
  <si>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</si>
  <si>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</si>
  <si>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</si>
  <si>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</si>
  <si>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</si>
  <si>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</si>
  <si>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</si>
  <si>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</si>
  <si>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</si>
  <si>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</si>
  <si>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</si>
  <si>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</si>
  <si>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</si>
  <si>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</si>
  <si>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</si>
  <si>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</si>
  <si>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</si>
  <si>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</si>
  <si>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</si>
  <si>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</si>
  <si>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</si>
  <si>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</si>
  <si>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</si>
  <si>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</si>
  <si>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</si>
  <si>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</si>
  <si>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</si>
  <si>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</si>
  <si>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</si>
  <si>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</si>
  <si>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</si>
  <si>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</si>
  <si>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</si>
  <si>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</si>
  <si>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</si>
  <si>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</si>
  <si>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</si>
  <si>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</si>
  <si>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</si>
  <si>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</si>
  <si>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</si>
  <si>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</si>
  <si>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</si>
  <si>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</si>
  <si>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</si>
  <si>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</si>
  <si>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</si>
  <si>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</si>
  <si>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</si>
  <si>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</si>
  <si>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</si>
  <si>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</si>
  <si>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</si>
  <si>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</si>
  <si>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</si>
  <si>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</si>
  <si>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</si>
  <si>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</si>
  <si>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</si>
  <si>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</si>
  <si>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</si>
  <si>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</si>
  <si>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</si>
  <si>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</si>
  <si>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</si>
  <si>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</si>
  <si>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</si>
  <si>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</si>
  <si>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</si>
  <si>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</si>
  <si>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</si>
  <si>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</si>
  <si>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</si>
  <si>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</si>
  <si>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</si>
  <si>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</si>
  <si>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</si>
  <si>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</si>
  <si>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</si>
  <si>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</si>
  <si>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</si>
  <si>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</si>
  <si>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</si>
  <si>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</si>
  <si>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</si>
  <si>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</si>
  <si>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</si>
  <si>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</si>
  <si>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</si>
  <si>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</si>
  <si>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</si>
  <si>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</si>
  <si>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</si>
  <si>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</si>
  <si>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</si>
  <si>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</si>
  <si>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</si>
  <si>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</si>
  <si>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</si>
  <si>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</si>
  <si>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</si>
  <si>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</si>
  <si>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</si>
  <si>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</si>
  <si>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</si>
  <si>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</si>
  <si>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</si>
  <si>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</si>
  <si>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</si>
  <si>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</si>
  <si>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</si>
  <si>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</si>
  <si>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</si>
  <si>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</si>
  <si>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</si>
  <si>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</si>
  <si>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</si>
  <si>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</si>
  <si>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</si>
  <si>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</si>
  <si>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</si>
  <si>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</si>
  <si>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</si>
  <si>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</si>
  <si>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</si>
  <si>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</si>
  <si>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</si>
  <si>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</si>
  <si>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</si>
  <si>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</si>
  <si>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</si>
  <si>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</si>
  <si>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</si>
  <si>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</si>
  <si>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</si>
  <si>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</si>
  <si>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</si>
  <si>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</si>
  <si>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</si>
  <si>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</si>
  <si>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</si>
  <si>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</si>
  <si>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</si>
  <si>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</si>
  <si>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</si>
  <si>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</si>
  <si>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</si>
  <si>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</si>
  <si>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</si>
  <si>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</si>
  <si>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</si>
  <si>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</si>
  <si>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</si>
  <si>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</si>
  <si>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</si>
  <si>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</si>
  <si>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</si>
  <si>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</si>
  <si>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</si>
  <si>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</si>
  <si>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</si>
  <si>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</si>
  <si>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</si>
  <si>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</si>
  <si>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</si>
  <si>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</si>
  <si>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</si>
  <si>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</si>
  <si>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</si>
  <si>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</si>
  <si>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</si>
  <si>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</si>
  <si>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</si>
  <si>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</si>
  <si>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</si>
  <si>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</si>
  <si>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</si>
  <si>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</si>
  <si>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</si>
  <si>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</si>
  <si>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</si>
  <si>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</si>
  <si>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</si>
  <si>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</si>
  <si>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</si>
  <si>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</si>
  <si>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</si>
  <si>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</si>
  <si>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</si>
  <si>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</si>
  <si>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</si>
  <si>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</si>
  <si>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</si>
  <si>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</si>
  <si>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</si>
  <si>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</si>
  <si>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</si>
  <si>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</si>
  <si>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</si>
  <si>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</si>
  <si>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</si>
  <si>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</si>
  <si>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</si>
  <si>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</si>
  <si>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</si>
  <si>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</si>
  <si>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</si>
  <si>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</si>
  <si>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</si>
  <si>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</si>
  <si>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</si>
  <si>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</si>
  <si>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</si>
  <si>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</si>
  <si>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</si>
  <si>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</si>
  <si>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</si>
  <si>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</si>
  <si>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</si>
  <si>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</si>
  <si>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</si>
  <si>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</si>
  <si>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</si>
  <si>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</si>
  <si>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</si>
  <si>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</si>
  <si>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</si>
  <si>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</si>
  <si>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</si>
  <si>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</si>
  <si>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</si>
  <si>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</si>
  <si>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</si>
  <si>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</si>
  <si>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</si>
  <si>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</si>
  <si>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</si>
  <si>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</si>
  <si>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</si>
  <si>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</si>
  <si>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</si>
  <si>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</si>
  <si>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</si>
  <si>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</si>
  <si>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</si>
  <si>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</si>
  <si>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</si>
  <si>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</si>
  <si>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</si>
  <si>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</si>
  <si>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</si>
  <si>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</si>
  <si>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</si>
  <si>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</si>
  <si>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</si>
  <si>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</si>
  <si>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</si>
  <si>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</si>
  <si>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</si>
  <si>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</si>
  <si>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</si>
  <si>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</si>
  <si>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</si>
  <si>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</si>
  <si>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</si>
  <si>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</si>
  <si>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</si>
  <si>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</si>
  <si>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</si>
  <si>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</si>
  <si>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</si>
  <si>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</si>
  <si>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</si>
  <si>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</si>
  <si>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</si>
  <si>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</si>
  <si>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</si>
  <si>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</si>
  <si>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</si>
  <si>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</si>
  <si>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</si>
  <si>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</si>
  <si>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</si>
  <si>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</si>
  <si>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</si>
  <si>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</si>
  <si>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</si>
  <si>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</si>
  <si>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</si>
  <si>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</si>
  <si>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</si>
  <si>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</si>
  <si>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</si>
  <si>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</si>
  <si>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</si>
  <si>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</si>
  <si>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</si>
  <si>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</si>
  <si>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</si>
  <si>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</si>
  <si>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</si>
  <si>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</si>
  <si>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</si>
  <si>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</si>
  <si>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</si>
  <si>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</si>
  <si>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</si>
  <si>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</si>
  <si>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</si>
  <si>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</si>
  <si>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</si>
  <si>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</si>
  <si>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</si>
  <si>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</si>
  <si>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</si>
  <si>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</si>
  <si>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</si>
  <si>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</si>
  <si>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</si>
  <si>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</si>
  <si>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</si>
  <si>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</si>
  <si>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</si>
  <si>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</si>
  <si>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</si>
  <si>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</si>
  <si>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</si>
  <si>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</si>
  <si>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</si>
  <si>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</si>
  <si>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</si>
  <si>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</si>
  <si>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</si>
  <si>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</si>
  <si>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</si>
  <si>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</si>
  <si>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</si>
  <si>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</si>
  <si>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</si>
  <si>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</si>
  <si>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</si>
  <si>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</si>
  <si>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</si>
  <si>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</si>
  <si>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</si>
  <si>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</si>
  <si>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</si>
  <si>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</si>
  <si>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</si>
  <si>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</si>
  <si>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</si>
  <si>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</si>
  <si>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</si>
  <si>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</si>
  <si>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</si>
  <si>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</si>
  <si>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</si>
  <si>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</si>
  <si>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</si>
  <si>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</si>
  <si>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</si>
  <si>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</si>
  <si>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</si>
  <si>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</si>
  <si>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</si>
  <si>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</si>
  <si>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</si>
  <si>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</si>
  <si>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</si>
  <si>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</si>
  <si>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</si>
  <si>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</si>
  <si>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</si>
  <si>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</si>
  <si>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</si>
  <si>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</si>
  <si>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</si>
  <si>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</si>
  <si>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</si>
  <si>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</si>
  <si>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</si>
  <si>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</si>
  <si>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</si>
  <si>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</si>
  <si>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</si>
  <si>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</si>
  <si>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</si>
  <si>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</si>
  <si>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</si>
  <si>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</si>
  <si>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</si>
  <si>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</si>
  <si>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</si>
  <si>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</si>
  <si>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</si>
  <si>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</si>
  <si>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</si>
  <si>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</si>
  <si>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</si>
  <si>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</si>
  <si>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</si>
  <si>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</si>
  <si>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</si>
  <si>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</si>
  <si>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</si>
  <si>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</si>
  <si>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</si>
  <si>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</si>
  <si>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</si>
  <si>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</si>
  <si>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</si>
  <si>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</si>
  <si>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</si>
  <si>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</si>
  <si>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</si>
  <si>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</si>
  <si>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</si>
  <si>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</si>
  <si>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</si>
  <si>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</si>
  <si>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</si>
  <si>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</si>
  <si>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</si>
  <si>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</si>
  <si>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</si>
  <si>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</si>
  <si>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</si>
  <si>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</si>
  <si>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</si>
  <si>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</si>
  <si>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</si>
  <si>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</si>
  <si>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</si>
  <si>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</si>
  <si>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</si>
  <si>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</si>
  <si>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</si>
  <si>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</si>
  <si>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</si>
  <si>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</si>
  <si>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</si>
  <si>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</si>
  <si>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</si>
  <si>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</si>
  <si>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</si>
  <si>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</si>
  <si>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</si>
  <si>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</si>
  <si>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</si>
  <si>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</si>
  <si>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</si>
  <si>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</si>
  <si>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</si>
  <si>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</si>
  <si>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</si>
  <si>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</si>
  <si>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</si>
  <si>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</si>
  <si>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</si>
  <si>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</si>
  <si>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</si>
  <si>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</si>
  <si>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</si>
  <si>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</si>
  <si>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</si>
  <si>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</si>
  <si>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</si>
  <si>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</si>
  <si>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</si>
  <si>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</si>
  <si>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</si>
  <si>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</si>
  <si>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</si>
  <si>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</si>
  <si>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</si>
  <si>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</si>
  <si>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</si>
  <si>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</si>
  <si>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</si>
  <si>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</si>
  <si>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</si>
  <si>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</si>
  <si>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</si>
  <si>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</si>
  <si>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</si>
  <si>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</si>
  <si>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</si>
  <si>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</si>
  <si>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</si>
  <si>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</si>
  <si>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</si>
  <si>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</si>
  <si>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</si>
  <si>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</si>
  <si>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</si>
  <si>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</si>
  <si>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</si>
  <si>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</si>
  <si>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</si>
  <si>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</si>
  <si>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</si>
  <si>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</si>
  <si>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</si>
  <si>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27/9/23 RM23,000.00(RM8,162.20)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</si>
  <si>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</si>
  <si>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</si>
  <si>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</si>
  <si>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</si>
  <si>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</si>
  <si>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</si>
  <si>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</si>
  <si>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</si>
  <si>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</si>
  <si>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</si>
  <si>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</si>
  <si>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</si>
  <si>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</si>
  <si>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</si>
  <si>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</si>
  <si>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</si>
  <si>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</si>
  <si>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</si>
  <si>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</si>
  <si>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</si>
  <si>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</si>
  <si>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</si>
  <si>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</si>
  <si>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</si>
  <si>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</si>
  <si>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</si>
  <si>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Trsf 8/9/23 RM500.00(RM121.00)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</si>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</sst>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41"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19.662788194444" createdVersion="8" refreshedVersion="8" minRefreshableVersion="3" recordCount="2168" xr:uid="{BD150B41-E414-4B26-8B52-AFC296D0AC17}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5">
      <pivotArea dataOnly="0" outline="0" fieldPosition="0">
        <references count="1">
          <reference field="1" count="0" defaultSubtotal="1"/>
        </references>
      </pivotArea>
    </format>
    <format dxfId="34">
      <pivotArea dataOnly="0" outline="0" fieldPosition="0">
        <references count="1">
          <reference field="5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  <format dxfId="31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40">
      <pivotArea dataOnly="0" outline="0" fieldPosition="0">
        <references count="1">
          <reference field="1" count="0" defaultSubtotal="1"/>
        </references>
      </pivotArea>
    </format>
    <format dxfId="39">
      <pivotArea dataOnly="0" outline="0" fieldPosition="0">
        <references count="1">
          <reference field="5" count="0" defaultSubtotal="1"/>
        </references>
      </pivotArea>
    </format>
    <format dxfId="38">
      <pivotArea dataOnly="0" outline="0" fieldPosition="0">
        <references count="1">
          <reference field="5" count="0" defaultSubtotal="1"/>
        </references>
      </pivotArea>
    </format>
    <format dxfId="37">
      <pivotArea outline="0" fieldPosition="0">
        <references count="1">
          <reference field="4294967294" count="1">
            <x v="0"/>
          </reference>
        </references>
      </pivotArea>
    </format>
    <format dxfId="36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2F920-F86A-4D36-89F9-FC3EDB5DE10C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19" firstHeaderRow="1" firstDataRow="2" firstDataCol="5"/>
  <pivotFields count="20">
    <pivotField axis="axisRow" compact="0" outline="0" showAll="0" defaultSubtotal="0">
      <items count="4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</items>
    </pivotField>
    <pivotField compact="0" outline="0" showAll="0"/>
    <pivotField compact="0" outline="0" showAll="0"/>
    <pivotField axis="axisRow" compact="0" outline="0" showAll="0">
      <items count="661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t="default"/>
      </items>
    </pivotField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14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8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DFBEB6-F000-4E70-AA4B-35F387A27E5D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49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84FCD-A1C0-4717-9B20-1E3968666D53}" name="PivotTable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30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7">
      <pivotArea outline="0" fieldPosition="0">
        <references count="1">
          <reference field="4294967294" count="1">
            <x v="0"/>
          </reference>
        </references>
      </pivotArea>
    </format>
    <format dxfId="26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24">
      <pivotArea dataOnly="0" outline="0" fieldPosition="0">
        <references count="1">
          <reference field="1" count="0" defaultSubtotal="1"/>
        </references>
      </pivotArea>
    </format>
    <format dxfId="23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5" count="0" defaultSubtotal="1"/>
        </references>
      </pivotArea>
    </format>
    <format dxfId="16">
      <pivotArea dataOnly="0" outline="0" fieldPosition="0">
        <references count="1">
          <reference field="5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22">
      <pivotArea dataOnly="0" outline="0" fieldPosition="0">
        <references count="1">
          <reference field="1" count="0" defaultSubtotal="1"/>
        </references>
      </pivotArea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outline="0" fieldPosition="0">
        <references count="1">
          <reference field="4294967294" count="1">
            <x v="2"/>
          </reference>
        </references>
      </pivotArea>
    </format>
    <format dxfId="1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13">
      <pivotArea dataOnly="0" labelOnly="1" grandCol="1" outline="0" fieldPosition="0"/>
    </format>
    <format dxfId="12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  <format dxfId="7">
      <pivotArea dataOnly="0" outline="0" fieldPosition="0">
        <references count="1">
          <reference field="2" count="1" defaultSubtotal="1">
            <x v="0"/>
          </reference>
        </references>
      </pivotArea>
    </format>
    <format dxfId="6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18" sqref="A18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719"/>
  <sheetViews>
    <sheetView tabSelected="1" topLeftCell="K702" zoomScaleNormal="100" workbookViewId="0">
      <selection activeCell="AH721" sqref="AH721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203</v>
      </c>
    </row>
    <row r="2" spans="1:53" x14ac:dyDescent="0.35">
      <c r="A2" t="s">
        <v>1995</v>
      </c>
    </row>
    <row r="4" spans="1:53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1766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1766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1766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13407</v>
      </c>
      <c r="E8" s="18"/>
      <c r="F8" s="18"/>
      <c r="G8" s="18"/>
      <c r="H8" s="18">
        <v>13407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4821</v>
      </c>
      <c r="C11" s="18"/>
      <c r="D11" s="18"/>
      <c r="E11" s="18"/>
      <c r="F11" s="18"/>
      <c r="G11" s="18"/>
      <c r="H11" s="18">
        <v>4821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50585.599999999999</v>
      </c>
      <c r="F15" s="18"/>
      <c r="G15" s="18"/>
      <c r="H15" s="18">
        <v>50585.599999999999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263</v>
      </c>
      <c r="B19" s="18">
        <v>0</v>
      </c>
      <c r="C19" s="18"/>
      <c r="D19" s="18"/>
      <c r="E19" s="18"/>
      <c r="F19" s="18"/>
      <c r="G19" s="18"/>
      <c r="H19" s="18">
        <v>0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402</v>
      </c>
      <c r="B23" s="18">
        <v>39143.700000000004</v>
      </c>
      <c r="C23" s="18"/>
      <c r="D23" s="18"/>
      <c r="E23" s="18"/>
      <c r="F23" s="18"/>
      <c r="G23" s="18"/>
      <c r="H23" s="18">
        <v>39143.700000000004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411</v>
      </c>
      <c r="B24" s="18">
        <v>476284.3</v>
      </c>
      <c r="C24" s="18"/>
      <c r="D24" s="18"/>
      <c r="E24" s="18"/>
      <c r="F24" s="18"/>
      <c r="G24" s="18"/>
      <c r="H24" s="18">
        <v>476284.3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493</v>
      </c>
      <c r="B26" s="18">
        <v>32450.5</v>
      </c>
      <c r="C26" s="18"/>
      <c r="D26" s="18"/>
      <c r="E26" s="18"/>
      <c r="F26" s="18"/>
      <c r="G26" s="18"/>
      <c r="H26" s="18">
        <v>32450.5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639</v>
      </c>
      <c r="B27" s="18">
        <v>7416.2</v>
      </c>
      <c r="C27" s="18"/>
      <c r="D27" s="18"/>
      <c r="E27" s="18"/>
      <c r="F27" s="18"/>
      <c r="G27" s="18"/>
      <c r="H27" s="18">
        <v>7416.2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5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5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1198</v>
      </c>
      <c r="B39" s="18">
        <v>5258.3</v>
      </c>
      <c r="C39" s="18"/>
      <c r="D39" s="18"/>
      <c r="E39" s="18"/>
      <c r="F39" s="18"/>
      <c r="G39" s="18"/>
      <c r="H39" s="18">
        <v>5258.3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5">
      <c r="A42" t="s">
        <v>1311</v>
      </c>
      <c r="B42" s="18"/>
      <c r="C42" s="18"/>
      <c r="D42" s="18"/>
      <c r="E42" s="18"/>
      <c r="F42" s="18"/>
      <c r="G42" s="18">
        <v>15616.9</v>
      </c>
      <c r="H42" s="18">
        <v>15616.9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5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5">
      <c r="A44" t="s">
        <v>1455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1700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1705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1707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131</v>
      </c>
      <c r="B49" s="18">
        <v>587732.80000000005</v>
      </c>
      <c r="C49" s="18">
        <v>2720</v>
      </c>
      <c r="D49" s="18">
        <v>13407</v>
      </c>
      <c r="E49" s="18">
        <v>50585.599999999999</v>
      </c>
      <c r="F49" s="18">
        <v>0</v>
      </c>
      <c r="G49" s="18">
        <v>15616.9</v>
      </c>
      <c r="H49" s="18">
        <v>670062.30000000005</v>
      </c>
      <c r="Y49">
        <v>5</v>
      </c>
      <c r="Z49" t="s">
        <v>1336</v>
      </c>
      <c r="AA49" t="s">
        <v>1340</v>
      </c>
      <c r="AB49" s="18"/>
      <c r="AC49" s="18"/>
      <c r="AD49" s="18">
        <v>4461.8</v>
      </c>
      <c r="AE49" s="18"/>
      <c r="AF49" s="18"/>
      <c r="AG49" s="18"/>
      <c r="AH49" s="18">
        <v>4461.8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1996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Y52">
        <v>7</v>
      </c>
      <c r="Z52" s="57">
        <v>45054</v>
      </c>
      <c r="AA52" t="s">
        <v>1539</v>
      </c>
      <c r="AB52" s="18"/>
      <c r="AC52" s="18"/>
      <c r="AD52" s="18">
        <v>220</v>
      </c>
      <c r="AE52" s="18"/>
      <c r="AF52" s="18"/>
      <c r="AG52" s="18"/>
      <c r="AH52" s="18">
        <v>220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Z53" s="57">
        <v>45072</v>
      </c>
      <c r="AA53" t="s">
        <v>1562</v>
      </c>
      <c r="AB53" s="18"/>
      <c r="AC53" s="18"/>
      <c r="AD53" s="18">
        <v>4621.2</v>
      </c>
      <c r="AE53" s="18"/>
      <c r="AF53" s="18"/>
      <c r="AG53" s="18"/>
      <c r="AH53" s="18">
        <v>4621.2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1711</v>
      </c>
      <c r="AA54" t="s">
        <v>1708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1795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1812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1893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W58" s="36" t="s">
        <v>134</v>
      </c>
      <c r="X58" s="36"/>
      <c r="Y58" s="36"/>
      <c r="Z58" s="36"/>
      <c r="AA58" s="36"/>
      <c r="AB58" s="37"/>
      <c r="AC58" s="37"/>
      <c r="AD58" s="37">
        <v>13407</v>
      </c>
      <c r="AE58" s="37"/>
      <c r="AF58" s="37"/>
      <c r="AG58" s="37"/>
      <c r="AH58" s="37">
        <v>13407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W59" t="s">
        <v>7</v>
      </c>
      <c r="X59">
        <v>2020</v>
      </c>
      <c r="Y59">
        <v>6</v>
      </c>
      <c r="Z59" s="57">
        <v>43984</v>
      </c>
      <c r="AA59" t="s">
        <v>10</v>
      </c>
      <c r="AB59" s="18">
        <v>0</v>
      </c>
      <c r="AC59" s="18"/>
      <c r="AD59" s="18"/>
      <c r="AE59" s="18"/>
      <c r="AF59" s="18"/>
      <c r="AG59" s="18"/>
      <c r="AH59" s="18">
        <v>0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Z60" s="57">
        <v>43999</v>
      </c>
      <c r="AA60" t="s">
        <v>12</v>
      </c>
      <c r="AB60" s="18">
        <v>0</v>
      </c>
      <c r="AC60" s="18"/>
      <c r="AD60" s="18"/>
      <c r="AE60" s="18"/>
      <c r="AF60" s="18"/>
      <c r="AG60" s="18"/>
      <c r="AH60" s="18">
        <v>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Y61">
        <v>7</v>
      </c>
      <c r="Z61" s="57">
        <v>44027</v>
      </c>
      <c r="AA61" t="s">
        <v>27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Y62">
        <v>8</v>
      </c>
      <c r="Z62" s="57">
        <v>44055</v>
      </c>
      <c r="AA62" t="s">
        <v>37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Z63" s="57">
        <v>44056</v>
      </c>
      <c r="AA63" t="s">
        <v>38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Z64" s="57">
        <v>44068</v>
      </c>
      <c r="AA64" t="s">
        <v>56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5">
      <c r="Y65">
        <v>9</v>
      </c>
      <c r="Z65" s="57">
        <v>44076</v>
      </c>
      <c r="AA65" t="s">
        <v>68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5">
      <c r="Z66" s="57">
        <v>44079</v>
      </c>
      <c r="AA66" t="s">
        <v>91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5">
      <c r="Z67" s="57">
        <v>44091</v>
      </c>
      <c r="AA67" t="s">
        <v>100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5">
      <c r="Z68" s="57">
        <v>44097</v>
      </c>
      <c r="AA68" t="s">
        <v>103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5">
      <c r="Z69" s="57">
        <v>44100</v>
      </c>
      <c r="AA69" t="s">
        <v>105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5">
      <c r="Y70">
        <v>10</v>
      </c>
      <c r="Z70" s="57">
        <v>44116</v>
      </c>
      <c r="AA70" t="s">
        <v>116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5">
      <c r="Z71" s="57">
        <v>44123</v>
      </c>
      <c r="AA71" t="s">
        <v>122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5">
      <c r="Z72" s="57">
        <v>44135</v>
      </c>
      <c r="AA72" t="s">
        <v>148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5">
      <c r="Y73">
        <v>11</v>
      </c>
      <c r="Z73" s="57">
        <v>44145</v>
      </c>
      <c r="AA73" t="s">
        <v>154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5">
      <c r="Z74" s="57">
        <v>44153</v>
      </c>
      <c r="AA74" t="s">
        <v>166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5">
      <c r="Z75" s="57">
        <v>44159</v>
      </c>
      <c r="AA75" t="s">
        <v>167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5">
      <c r="Z76" s="57">
        <v>44162</v>
      </c>
      <c r="AA76" t="s">
        <v>182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5">
      <c r="Y77">
        <v>12</v>
      </c>
      <c r="Z77" s="57">
        <v>44180</v>
      </c>
      <c r="AA77" t="s">
        <v>211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5">
      <c r="X78">
        <v>2021</v>
      </c>
      <c r="Y78">
        <v>1</v>
      </c>
      <c r="Z78" s="57">
        <v>44225</v>
      </c>
      <c r="AA78" t="s">
        <v>253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5">
      <c r="Y79">
        <v>2</v>
      </c>
      <c r="Z79" s="57">
        <v>44246</v>
      </c>
      <c r="AA79" t="s">
        <v>274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5">
      <c r="Y80">
        <v>5</v>
      </c>
      <c r="Z80" s="57">
        <v>44323</v>
      </c>
      <c r="AA80" t="s">
        <v>339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Y81">
        <v>9</v>
      </c>
      <c r="Z81" s="57">
        <v>44464</v>
      </c>
      <c r="AA81" t="s">
        <v>377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10</v>
      </c>
      <c r="Z82" s="57">
        <v>44495</v>
      </c>
      <c r="AA82" t="s">
        <v>444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12</v>
      </c>
      <c r="Z83" s="57">
        <v>44558</v>
      </c>
      <c r="AA83" t="s">
        <v>533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4</v>
      </c>
      <c r="Z84" s="57">
        <v>44295</v>
      </c>
      <c r="AA84" t="s">
        <v>328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X85">
        <v>2019</v>
      </c>
      <c r="Y85">
        <v>12</v>
      </c>
      <c r="Z85" s="57">
        <v>43822</v>
      </c>
      <c r="AA85" t="s">
        <v>312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X86">
        <v>2022</v>
      </c>
      <c r="Y86">
        <v>3</v>
      </c>
      <c r="Z86" s="57">
        <v>44649</v>
      </c>
      <c r="AA86" t="s">
        <v>663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Y87">
        <v>6</v>
      </c>
      <c r="Z87" s="57">
        <v>44719</v>
      </c>
      <c r="AA87" t="s">
        <v>831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Z88" s="57">
        <v>44726</v>
      </c>
      <c r="AA88" t="s">
        <v>839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Y89">
        <v>7</v>
      </c>
      <c r="Z89" s="57">
        <v>44765</v>
      </c>
      <c r="AA89" t="s">
        <v>871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Y90">
        <v>8</v>
      </c>
      <c r="Z90" s="57">
        <v>44779</v>
      </c>
      <c r="AA90" t="s">
        <v>899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Y91">
        <v>9</v>
      </c>
      <c r="Z91" s="57">
        <v>44818</v>
      </c>
      <c r="AA91" t="s">
        <v>938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10</v>
      </c>
      <c r="Z92" s="57">
        <v>44855</v>
      </c>
      <c r="AA92" t="s">
        <v>1011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5">
      <c r="Y93">
        <v>11</v>
      </c>
      <c r="Z93" t="s">
        <v>1072</v>
      </c>
      <c r="AA93" t="s">
        <v>1070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5">
      <c r="Y94">
        <v>12</v>
      </c>
      <c r="Z94" s="57">
        <v>44915</v>
      </c>
      <c r="AA94" t="s">
        <v>1130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5">
      <c r="Y95">
        <v>4</v>
      </c>
      <c r="Z95" s="57">
        <v>44672</v>
      </c>
      <c r="AA95" t="s">
        <v>717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5">
      <c r="Z96" s="57">
        <v>44673</v>
      </c>
      <c r="AA96" t="s">
        <v>717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5">
      <c r="X97">
        <v>2023</v>
      </c>
      <c r="Y97">
        <v>1</v>
      </c>
      <c r="Z97" s="57">
        <v>44937</v>
      </c>
      <c r="AA97" t="s">
        <v>1178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Y98">
        <v>3</v>
      </c>
      <c r="Z98" t="s">
        <v>1305</v>
      </c>
      <c r="AA98" t="s">
        <v>1304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Y99">
        <v>5</v>
      </c>
      <c r="Z99" s="57">
        <v>45077</v>
      </c>
      <c r="AA99" t="s">
        <v>1567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Y100">
        <v>4</v>
      </c>
      <c r="Z100" t="s">
        <v>1460</v>
      </c>
      <c r="AA100" t="s">
        <v>1459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W101" s="36" t="s">
        <v>135</v>
      </c>
      <c r="X101" s="36"/>
      <c r="Y101" s="36"/>
      <c r="Z101" s="36"/>
      <c r="AA101" s="36"/>
      <c r="AB101" s="37">
        <v>0</v>
      </c>
      <c r="AC101" s="37"/>
      <c r="AD101" s="37"/>
      <c r="AE101" s="37"/>
      <c r="AF101" s="37"/>
      <c r="AG101" s="37"/>
      <c r="AH101" s="37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W102" t="s">
        <v>20</v>
      </c>
      <c r="X102">
        <v>2020</v>
      </c>
      <c r="Y102">
        <v>8</v>
      </c>
      <c r="Z102" s="57">
        <v>44004</v>
      </c>
      <c r="AA102" t="s">
        <v>18</v>
      </c>
      <c r="AB102" s="18"/>
      <c r="AC102" s="18">
        <v>0</v>
      </c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Z103" s="57">
        <v>44026</v>
      </c>
      <c r="AA103" t="s">
        <v>26</v>
      </c>
      <c r="AB103" s="18"/>
      <c r="AC103" s="18">
        <v>0</v>
      </c>
      <c r="AD103" s="18"/>
      <c r="AE103" s="18"/>
      <c r="AF103" s="18"/>
      <c r="AG103" s="18"/>
      <c r="AH103" s="18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Y104">
        <v>9</v>
      </c>
      <c r="Z104" s="57">
        <v>44053</v>
      </c>
      <c r="AA104" t="s">
        <v>36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5">
      <c r="Y105">
        <v>10</v>
      </c>
      <c r="Z105" s="57">
        <v>44062</v>
      </c>
      <c r="AA105" t="s">
        <v>40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Z106" s="57">
        <v>44067</v>
      </c>
      <c r="AA106" t="s">
        <v>53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5">
      <c r="Y107">
        <v>11</v>
      </c>
      <c r="Z107" s="57">
        <v>44109</v>
      </c>
      <c r="AA107" t="s">
        <v>109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5">
      <c r="Y108">
        <v>12</v>
      </c>
      <c r="Z108" s="57">
        <v>44121</v>
      </c>
      <c r="AA108" t="s">
        <v>118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5">
      <c r="AA109" t="s">
        <v>120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5">
      <c r="Z110" s="57">
        <v>44130</v>
      </c>
      <c r="AA110" t="s">
        <v>130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5">
      <c r="X111">
        <v>2021</v>
      </c>
      <c r="Y111">
        <v>1</v>
      </c>
      <c r="Z111" s="57">
        <v>44159</v>
      </c>
      <c r="AA111" t="s">
        <v>180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Y112">
        <v>2</v>
      </c>
      <c r="Z112" s="57">
        <v>44195</v>
      </c>
      <c r="AA112" t="s">
        <v>217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Z113" s="57">
        <v>44205</v>
      </c>
      <c r="AA113" t="s">
        <v>245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Y114">
        <v>3</v>
      </c>
      <c r="Z114" s="57">
        <v>44223</v>
      </c>
      <c r="AA114" t="s">
        <v>251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Y115">
        <v>5</v>
      </c>
      <c r="Z115" s="57">
        <v>44287</v>
      </c>
      <c r="AA115" t="s">
        <v>324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AA116" t="s">
        <v>325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Z117" s="57">
        <v>44337</v>
      </c>
      <c r="AA117" t="s">
        <v>342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Y118">
        <v>10</v>
      </c>
      <c r="Z118" s="57">
        <v>44453</v>
      </c>
      <c r="AA118" t="s">
        <v>372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Y119">
        <v>11</v>
      </c>
      <c r="Z119" s="57">
        <v>44476</v>
      </c>
      <c r="AA119" t="s">
        <v>405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Z120" s="57">
        <v>44477</v>
      </c>
      <c r="AA120" t="s">
        <v>407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12</v>
      </c>
      <c r="Z121" s="57">
        <v>44502</v>
      </c>
      <c r="AA121" t="s">
        <v>460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X122">
        <v>2022</v>
      </c>
      <c r="Y122">
        <v>1</v>
      </c>
      <c r="Z122" s="57">
        <v>44523</v>
      </c>
      <c r="AA122" t="s">
        <v>482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Y123">
        <v>2</v>
      </c>
      <c r="Z123" s="57">
        <v>44571</v>
      </c>
      <c r="AA123" t="s">
        <v>552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Y124">
        <v>5</v>
      </c>
      <c r="Z124" s="57">
        <v>44659</v>
      </c>
      <c r="AA124" t="s">
        <v>689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Y125">
        <v>6</v>
      </c>
      <c r="Z125" s="57">
        <v>44697</v>
      </c>
      <c r="AA125" t="s">
        <v>781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9</v>
      </c>
      <c r="Z126" s="57">
        <v>44788</v>
      </c>
      <c r="AA126" t="s">
        <v>908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11</v>
      </c>
      <c r="Z127" s="57">
        <v>44836</v>
      </c>
      <c r="AA127" t="s">
        <v>997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5">
      <c r="AA128" t="s">
        <v>998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5">
      <c r="Y129">
        <v>4</v>
      </c>
      <c r="Z129" s="57">
        <v>44611</v>
      </c>
      <c r="AA129" t="s">
        <v>607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5">
      <c r="Z130" s="57">
        <v>44618</v>
      </c>
      <c r="AA130" t="s">
        <v>613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5">
      <c r="X131">
        <v>2023</v>
      </c>
      <c r="Y131">
        <v>1</v>
      </c>
      <c r="Z131" s="57">
        <v>44894</v>
      </c>
      <c r="AA131" t="s">
        <v>1093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5">
      <c r="Y132">
        <v>7</v>
      </c>
      <c r="Z132" s="57">
        <v>45063</v>
      </c>
      <c r="AA132" t="s">
        <v>1549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5">
      <c r="Y133">
        <v>9</v>
      </c>
      <c r="Z133" s="57">
        <v>45134</v>
      </c>
      <c r="AA133" t="s">
        <v>1740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Z134" s="57">
        <v>45135</v>
      </c>
      <c r="AA134" t="s">
        <v>1740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5">
      <c r="Z135" s="57">
        <v>45154</v>
      </c>
      <c r="AA135" t="s">
        <v>1822</v>
      </c>
      <c r="AB135" s="18"/>
      <c r="AC135" s="18">
        <v>630</v>
      </c>
      <c r="AD135" s="18"/>
      <c r="AE135" s="18"/>
      <c r="AF135" s="18"/>
      <c r="AG135" s="18"/>
      <c r="AH135" s="18">
        <v>630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Y136">
        <v>10</v>
      </c>
      <c r="Z136" s="57">
        <v>45180</v>
      </c>
      <c r="AA136" t="s">
        <v>1901</v>
      </c>
      <c r="AB136" s="18"/>
      <c r="AC136" s="18">
        <v>2090</v>
      </c>
      <c r="AD136" s="18"/>
      <c r="AE136" s="18"/>
      <c r="AF136" s="18"/>
      <c r="AG136" s="18"/>
      <c r="AH136" s="18">
        <v>2090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W137" s="36" t="s">
        <v>136</v>
      </c>
      <c r="X137" s="36"/>
      <c r="Y137" s="36"/>
      <c r="Z137" s="36"/>
      <c r="AA137" s="36"/>
      <c r="AB137" s="37"/>
      <c r="AC137" s="37">
        <v>2720</v>
      </c>
      <c r="AD137" s="37"/>
      <c r="AE137" s="37"/>
      <c r="AF137" s="37"/>
      <c r="AG137" s="37"/>
      <c r="AH137" s="37">
        <v>2720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5">
      <c r="W138" t="s">
        <v>43</v>
      </c>
      <c r="X138">
        <v>2020</v>
      </c>
      <c r="Y138">
        <v>8</v>
      </c>
      <c r="Z138" s="57">
        <v>44062</v>
      </c>
      <c r="AA138" t="s">
        <v>41</v>
      </c>
      <c r="AB138" s="18">
        <v>0</v>
      </c>
      <c r="AC138" s="18"/>
      <c r="AD138" s="18"/>
      <c r="AE138" s="18"/>
      <c r="AF138" s="18"/>
      <c r="AG138" s="18"/>
      <c r="AH138" s="18">
        <v>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5">
      <c r="Y139">
        <v>11</v>
      </c>
      <c r="Z139" s="57">
        <v>44144</v>
      </c>
      <c r="AA139" t="s">
        <v>152</v>
      </c>
      <c r="AB139" s="18">
        <v>0</v>
      </c>
      <c r="AC139" s="18"/>
      <c r="AD139" s="18"/>
      <c r="AE139" s="18"/>
      <c r="AF139" s="18"/>
      <c r="AG139" s="18"/>
      <c r="AH139" s="18">
        <v>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5">
      <c r="X140">
        <v>2021</v>
      </c>
      <c r="Y140">
        <v>10</v>
      </c>
      <c r="Z140" s="57">
        <v>44470</v>
      </c>
      <c r="AA140" t="s">
        <v>399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5">
      <c r="X141">
        <v>2022</v>
      </c>
      <c r="Y141">
        <v>1</v>
      </c>
      <c r="Z141" s="57">
        <v>44586</v>
      </c>
      <c r="AA141" t="s">
        <v>570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5">
      <c r="Y142">
        <v>2</v>
      </c>
      <c r="Z142" s="57">
        <v>44613</v>
      </c>
      <c r="AA142" t="s">
        <v>609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Y143">
        <v>3</v>
      </c>
      <c r="Z143" s="57">
        <v>44632</v>
      </c>
      <c r="AA143" t="s">
        <v>647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Z144" s="57">
        <v>44641</v>
      </c>
      <c r="AA144" t="s">
        <v>654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5">
      <c r="Y145">
        <v>5</v>
      </c>
      <c r="Z145" t="s">
        <v>769</v>
      </c>
      <c r="AA145" t="s">
        <v>768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Z146" s="57">
        <v>44695</v>
      </c>
      <c r="AA146" t="s">
        <v>778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5">
      <c r="Y147">
        <v>6</v>
      </c>
      <c r="Z147" s="57">
        <v>44732</v>
      </c>
      <c r="AA147" t="s">
        <v>845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Y148">
        <v>10</v>
      </c>
      <c r="Z148" s="57">
        <v>44845</v>
      </c>
      <c r="AA148" t="s">
        <v>999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5">
      <c r="X149">
        <v>2023</v>
      </c>
      <c r="Y149">
        <v>8</v>
      </c>
      <c r="Z149" s="57">
        <v>45141</v>
      </c>
      <c r="AA149" t="s">
        <v>1800</v>
      </c>
      <c r="AB149" s="18">
        <v>2381</v>
      </c>
      <c r="AC149" s="18"/>
      <c r="AD149" s="18"/>
      <c r="AE149" s="18"/>
      <c r="AF149" s="18"/>
      <c r="AG149" s="18"/>
      <c r="AH149" s="18">
        <v>2381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Z150" s="57">
        <v>45159</v>
      </c>
      <c r="AA150" t="s">
        <v>1825</v>
      </c>
      <c r="AB150" s="18">
        <v>2440</v>
      </c>
      <c r="AC150" s="18"/>
      <c r="AD150" s="18"/>
      <c r="AE150" s="18"/>
      <c r="AF150" s="18"/>
      <c r="AG150" s="18"/>
      <c r="AH150" s="18">
        <v>2440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Y151">
        <v>4</v>
      </c>
      <c r="Z151" t="s">
        <v>1416</v>
      </c>
      <c r="AA151" t="s">
        <v>1417</v>
      </c>
      <c r="AB151" s="18">
        <v>0</v>
      </c>
      <c r="AC151" s="18"/>
      <c r="AD151" s="18"/>
      <c r="AE151" s="18"/>
      <c r="AF151" s="18"/>
      <c r="AG151" s="18"/>
      <c r="AH151" s="18">
        <v>0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W152" s="36" t="s">
        <v>137</v>
      </c>
      <c r="X152" s="36"/>
      <c r="Y152" s="36"/>
      <c r="Z152" s="36"/>
      <c r="AA152" s="36"/>
      <c r="AB152" s="37">
        <v>4821</v>
      </c>
      <c r="AC152" s="37"/>
      <c r="AD152" s="37"/>
      <c r="AE152" s="37"/>
      <c r="AF152" s="37"/>
      <c r="AG152" s="37"/>
      <c r="AH152" s="37">
        <v>4821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W153" t="s">
        <v>23</v>
      </c>
      <c r="X153">
        <v>2020</v>
      </c>
      <c r="Y153">
        <v>10</v>
      </c>
      <c r="Z153" s="57">
        <v>44013</v>
      </c>
      <c r="AA153" t="s">
        <v>21</v>
      </c>
      <c r="AB153" s="18"/>
      <c r="AC153" s="18"/>
      <c r="AD153" s="18"/>
      <c r="AE153" s="18">
        <v>0</v>
      </c>
      <c r="AF153" s="18"/>
      <c r="AG153" s="18"/>
      <c r="AH153" s="18">
        <v>0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11</v>
      </c>
      <c r="Z154" s="57">
        <v>44044</v>
      </c>
      <c r="AA154" t="s">
        <v>30</v>
      </c>
      <c r="AB154" s="18"/>
      <c r="AC154" s="18"/>
      <c r="AD154" s="18"/>
      <c r="AE154" s="18">
        <v>0</v>
      </c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Y155">
        <v>12</v>
      </c>
      <c r="Z155" s="57">
        <v>44051</v>
      </c>
      <c r="AA155" t="s">
        <v>31</v>
      </c>
      <c r="AB155" s="18"/>
      <c r="AC155" s="18"/>
      <c r="AD155" s="18"/>
      <c r="AE155" s="18">
        <v>0</v>
      </c>
      <c r="AF155" s="18"/>
      <c r="AG155" s="18"/>
      <c r="AH155" s="18">
        <v>0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AA156" t="s">
        <v>32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X157">
        <v>2021</v>
      </c>
      <c r="Y157">
        <v>1</v>
      </c>
      <c r="Z157" s="57">
        <v>44091</v>
      </c>
      <c r="AA157" t="s">
        <v>99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Z158" s="57">
        <v>44096</v>
      </c>
      <c r="AA158" t="s">
        <v>101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Y159">
        <v>2</v>
      </c>
      <c r="Z159" s="57">
        <v>44112</v>
      </c>
      <c r="AA159" t="s">
        <v>110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Z160" s="57">
        <v>44116</v>
      </c>
      <c r="AA160" t="s">
        <v>112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Y161">
        <v>6</v>
      </c>
      <c r="Z161" s="57">
        <v>44251</v>
      </c>
      <c r="AA161" t="s">
        <v>275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Y162">
        <v>7</v>
      </c>
      <c r="Z162" s="57">
        <v>44263</v>
      </c>
      <c r="AA162" t="s">
        <v>286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44278</v>
      </c>
      <c r="AA163" t="s">
        <v>319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Z164" s="57">
        <v>44285</v>
      </c>
      <c r="AA164" t="s">
        <v>323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Y165">
        <v>8</v>
      </c>
      <c r="Z165" s="57">
        <v>44319</v>
      </c>
      <c r="AA165" t="s">
        <v>330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Y166">
        <v>12</v>
      </c>
      <c r="Z166" s="57">
        <v>44440</v>
      </c>
      <c r="AA166" t="s">
        <v>370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Y167">
        <v>4</v>
      </c>
      <c r="Z167" s="57">
        <v>44191</v>
      </c>
      <c r="AA167" t="s">
        <v>212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X168">
        <v>2022</v>
      </c>
      <c r="Y168">
        <v>1</v>
      </c>
      <c r="Z168" s="57">
        <v>44466</v>
      </c>
      <c r="AA168" t="s">
        <v>378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5">
      <c r="Z169" s="57">
        <v>44469</v>
      </c>
      <c r="AA169" t="s">
        <v>381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5</v>
      </c>
      <c r="Z170" s="57">
        <v>44575</v>
      </c>
      <c r="AA170" t="s">
        <v>561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5">
      <c r="AA171" t="s">
        <v>563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5">
      <c r="Z172" s="57">
        <v>44578</v>
      </c>
      <c r="AA172" t="s">
        <v>564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5">
      <c r="Z173" s="57">
        <v>44587</v>
      </c>
      <c r="AA173" t="s">
        <v>571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5">
      <c r="Y174">
        <v>6</v>
      </c>
      <c r="Z174" s="57">
        <v>44607</v>
      </c>
      <c r="AA174" t="s">
        <v>604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1766</v>
      </c>
      <c r="AT174" t="s">
        <v>1766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5">
      <c r="Y175">
        <v>8</v>
      </c>
      <c r="Z175" s="57">
        <v>44672</v>
      </c>
      <c r="AA175" t="s">
        <v>702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5">
      <c r="Y176">
        <v>9</v>
      </c>
      <c r="Z176" s="57">
        <v>44705</v>
      </c>
      <c r="AA176" t="s">
        <v>797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1766</v>
      </c>
      <c r="AT176" t="s">
        <v>1766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5">
      <c r="Y177">
        <v>12</v>
      </c>
      <c r="Z177" s="57">
        <v>44788</v>
      </c>
      <c r="AA177" t="s">
        <v>904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5">
      <c r="Y178">
        <v>4</v>
      </c>
      <c r="Z178" s="57">
        <v>44545</v>
      </c>
      <c r="AA178" t="s">
        <v>510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5">
      <c r="Z179" s="57">
        <v>44546</v>
      </c>
      <c r="AA179" t="s">
        <v>512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Z180" s="57">
        <v>44551</v>
      </c>
      <c r="AA180" t="s">
        <v>514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5">
      <c r="X181">
        <v>2023</v>
      </c>
      <c r="Y181">
        <v>2</v>
      </c>
      <c r="Z181" s="57">
        <v>44854</v>
      </c>
      <c r="AA181" t="s">
        <v>1010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5">
      <c r="Y182">
        <v>3</v>
      </c>
      <c r="Z182" s="57">
        <v>44866</v>
      </c>
      <c r="AA182" t="s">
        <v>1048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5">
      <c r="Y183">
        <v>6</v>
      </c>
      <c r="Z183" s="57">
        <v>44978</v>
      </c>
      <c r="AA183" t="s">
        <v>1275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5">
      <c r="W184" s="36" t="s">
        <v>138</v>
      </c>
      <c r="X184" s="36"/>
      <c r="Y184" s="36"/>
      <c r="Z184" s="36"/>
      <c r="AA184" s="36"/>
      <c r="AB184" s="37"/>
      <c r="AC184" s="37"/>
      <c r="AD184" s="37"/>
      <c r="AE184" s="37">
        <v>0</v>
      </c>
      <c r="AF184" s="37"/>
      <c r="AG184" s="37"/>
      <c r="AH184" s="37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5">
      <c r="W185" t="s">
        <v>14</v>
      </c>
      <c r="X185">
        <v>2020</v>
      </c>
      <c r="Y185">
        <v>6</v>
      </c>
      <c r="Z185" s="57">
        <v>43993</v>
      </c>
      <c r="AA185" t="s">
        <v>11</v>
      </c>
      <c r="AB185" s="18">
        <v>0</v>
      </c>
      <c r="AC185" s="18"/>
      <c r="AD185" s="18"/>
      <c r="AE185" s="18"/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X186">
        <v>2021</v>
      </c>
      <c r="Y186">
        <v>9</v>
      </c>
      <c r="Z186" s="57">
        <v>44440</v>
      </c>
      <c r="AA186" t="s">
        <v>371</v>
      </c>
      <c r="AB186" s="18">
        <v>0</v>
      </c>
      <c r="AC186" s="18"/>
      <c r="AD186" s="18"/>
      <c r="AE186" s="18"/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W187" s="36" t="s">
        <v>139</v>
      </c>
      <c r="X187" s="36"/>
      <c r="Y187" s="36"/>
      <c r="Z187" s="36"/>
      <c r="AA187" s="36"/>
      <c r="AB187" s="37">
        <v>0</v>
      </c>
      <c r="AC187" s="37"/>
      <c r="AD187" s="37"/>
      <c r="AE187" s="37"/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W188" t="s">
        <v>52</v>
      </c>
      <c r="X188">
        <v>2020</v>
      </c>
      <c r="Y188">
        <v>8</v>
      </c>
      <c r="Z188" s="57">
        <v>44065</v>
      </c>
      <c r="AA188" t="s">
        <v>50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Y189">
        <v>9</v>
      </c>
      <c r="Z189" s="57">
        <v>44075</v>
      </c>
      <c r="AA189" t="s">
        <v>66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5">
      <c r="Y190">
        <v>11</v>
      </c>
      <c r="Z190" s="57">
        <v>44156</v>
      </c>
      <c r="AA190" t="s">
        <v>171</v>
      </c>
      <c r="AB190" s="18">
        <v>0</v>
      </c>
      <c r="AC190" s="18"/>
      <c r="AD190" s="18"/>
      <c r="AE190" s="18"/>
      <c r="AF190" s="18"/>
      <c r="AG190" s="18"/>
      <c r="AH190" s="18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Z191" s="57">
        <v>44165</v>
      </c>
      <c r="AA191" t="s">
        <v>184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5">
      <c r="X192">
        <v>2021</v>
      </c>
      <c r="Y192">
        <v>2</v>
      </c>
      <c r="Z192" s="57">
        <v>44250</v>
      </c>
      <c r="AA192" t="s">
        <v>276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5">
      <c r="Y193">
        <v>10</v>
      </c>
      <c r="Z193" s="57">
        <v>44492</v>
      </c>
      <c r="AA193" t="s">
        <v>443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Z194" s="57">
        <v>44497</v>
      </c>
      <c r="AA194" t="s">
        <v>446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5">
      <c r="Y195">
        <v>11</v>
      </c>
      <c r="Z195" s="57">
        <v>44529</v>
      </c>
      <c r="AA195" t="s">
        <v>486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W196" s="36" t="s">
        <v>140</v>
      </c>
      <c r="X196" s="36"/>
      <c r="Y196" s="36"/>
      <c r="Z196" s="36"/>
      <c r="AA196" s="36"/>
      <c r="AB196" s="37">
        <v>0</v>
      </c>
      <c r="AC196" s="37"/>
      <c r="AD196" s="37"/>
      <c r="AE196" s="37"/>
      <c r="AF196" s="37"/>
      <c r="AG196" s="37"/>
      <c r="AH196" s="37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5">
      <c r="W197" t="s">
        <v>62</v>
      </c>
      <c r="X197">
        <v>2020</v>
      </c>
      <c r="Y197">
        <v>12</v>
      </c>
      <c r="Z197" s="57">
        <v>44070</v>
      </c>
      <c r="AA197" t="s">
        <v>60</v>
      </c>
      <c r="AB197" s="18"/>
      <c r="AC197" s="18"/>
      <c r="AD197" s="18"/>
      <c r="AE197" s="18">
        <v>0</v>
      </c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5">
      <c r="X198">
        <v>2021</v>
      </c>
      <c r="Y198">
        <v>1</v>
      </c>
      <c r="Z198" s="57">
        <v>44097</v>
      </c>
      <c r="AA198" t="s">
        <v>102</v>
      </c>
      <c r="AB198" s="18"/>
      <c r="AC198" s="18"/>
      <c r="AD198" s="18"/>
      <c r="AE198" s="18">
        <v>0</v>
      </c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5">
      <c r="Y199">
        <v>2</v>
      </c>
      <c r="Z199" s="57">
        <v>44125</v>
      </c>
      <c r="AA199" t="s">
        <v>127</v>
      </c>
      <c r="AB199" s="18"/>
      <c r="AC199" s="18"/>
      <c r="AD199" s="18"/>
      <c r="AE199" s="18">
        <v>0</v>
      </c>
      <c r="AF199" s="18"/>
      <c r="AG199" s="18"/>
      <c r="AH199" s="18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5">
      <c r="Y200">
        <v>3</v>
      </c>
      <c r="Z200" s="57">
        <v>44155</v>
      </c>
      <c r="AA200" t="s">
        <v>168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Z201" s="57">
        <v>44165</v>
      </c>
      <c r="AA201" t="s">
        <v>185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AA202" t="s">
        <v>201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5">
      <c r="Y203">
        <v>5</v>
      </c>
      <c r="Z203" s="57">
        <v>44207</v>
      </c>
      <c r="AA203" t="s">
        <v>240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Z204" s="57">
        <v>44225</v>
      </c>
      <c r="AA204" t="s">
        <v>254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5">
      <c r="Y205">
        <v>7</v>
      </c>
      <c r="Z205" s="57">
        <v>44279</v>
      </c>
      <c r="AA205" t="s">
        <v>321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Y206">
        <v>8</v>
      </c>
      <c r="Z206" s="57">
        <v>44294</v>
      </c>
      <c r="AA206" t="s">
        <v>327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5">
      <c r="Z207" s="57">
        <v>44315</v>
      </c>
      <c r="AA207" t="s">
        <v>332</v>
      </c>
      <c r="AB207" s="18"/>
      <c r="AC207" s="18"/>
      <c r="AD207" s="18"/>
      <c r="AE207" s="18">
        <v>-179.39999999999998</v>
      </c>
      <c r="AF207" s="18"/>
      <c r="AG207" s="18"/>
      <c r="AH207" s="18">
        <v>-179.39999999999998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9</v>
      </c>
      <c r="Z208" s="57">
        <v>44348</v>
      </c>
      <c r="AA208" t="s">
        <v>356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AA209" t="s">
        <v>359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Y210">
        <v>4</v>
      </c>
      <c r="Z210" s="57">
        <v>44196</v>
      </c>
      <c r="AA210" t="s">
        <v>218</v>
      </c>
      <c r="AB210" s="18"/>
      <c r="AC210" s="18"/>
      <c r="AD210" s="18"/>
      <c r="AE210" s="18">
        <v>0</v>
      </c>
      <c r="AF210" s="18"/>
      <c r="AG210" s="18"/>
      <c r="AH210" s="18">
        <v>0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X211">
        <v>2022</v>
      </c>
      <c r="Y211">
        <v>1</v>
      </c>
      <c r="Z211" s="57">
        <v>44453</v>
      </c>
      <c r="AA211" t="s">
        <v>373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Y212">
        <v>2</v>
      </c>
      <c r="Z212" s="57">
        <v>44474</v>
      </c>
      <c r="AA212" t="s">
        <v>404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Z213" s="57">
        <v>44497</v>
      </c>
      <c r="AA213" t="s">
        <v>448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Z214" s="57">
        <v>44499</v>
      </c>
      <c r="AA214" t="s">
        <v>451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5">
      <c r="Y215">
        <v>3</v>
      </c>
      <c r="Z215" s="57">
        <v>44503</v>
      </c>
      <c r="AA215" t="s">
        <v>462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5">
      <c r="Z216" s="57">
        <v>44508</v>
      </c>
      <c r="AA216" t="s">
        <v>467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5">
      <c r="Y217">
        <v>5</v>
      </c>
      <c r="Z217" s="57">
        <v>44572</v>
      </c>
      <c r="AA217" t="s">
        <v>554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5">
      <c r="Z218" s="57">
        <v>44585</v>
      </c>
      <c r="AA218" t="s">
        <v>569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5">
      <c r="Y219">
        <v>6</v>
      </c>
      <c r="Z219" s="57">
        <v>44609</v>
      </c>
      <c r="AA219" t="s">
        <v>605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5">
      <c r="Y220">
        <v>7</v>
      </c>
      <c r="Z220" s="57">
        <v>44628</v>
      </c>
      <c r="AA220" t="s">
        <v>637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5">
      <c r="Z221" s="57">
        <v>44635</v>
      </c>
      <c r="AA221" t="s">
        <v>649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5">
      <c r="Y222">
        <v>8</v>
      </c>
      <c r="Z222" s="57">
        <v>44678</v>
      </c>
      <c r="AA222" t="s">
        <v>725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5">
      <c r="Y223">
        <v>9</v>
      </c>
      <c r="Z223" s="57">
        <v>44704</v>
      </c>
      <c r="AA223" t="s">
        <v>792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Y224">
        <v>10</v>
      </c>
      <c r="Z224" s="57">
        <v>44721</v>
      </c>
      <c r="AA224" t="s">
        <v>833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5">
      <c r="Z225" s="57">
        <v>44741</v>
      </c>
      <c r="AA225" t="s">
        <v>849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Y226">
        <v>11</v>
      </c>
      <c r="Z226" s="57">
        <v>44768</v>
      </c>
      <c r="AA226" t="s">
        <v>872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5">
      <c r="Y227">
        <v>12</v>
      </c>
      <c r="Z227" s="57">
        <v>44798</v>
      </c>
      <c r="AA227" t="s">
        <v>914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5">
      <c r="Y228">
        <v>4</v>
      </c>
      <c r="Z228" s="57">
        <v>44545</v>
      </c>
      <c r="AA228" t="s">
        <v>509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5">
      <c r="Z229" s="57">
        <v>44561</v>
      </c>
      <c r="AA229" t="s">
        <v>537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5">
      <c r="X230">
        <v>2023</v>
      </c>
      <c r="Y230">
        <v>1</v>
      </c>
      <c r="Z230" s="57">
        <v>44828</v>
      </c>
      <c r="AA230" t="s">
        <v>949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5">
      <c r="Z231" s="57">
        <v>44835</v>
      </c>
      <c r="AA231" t="s">
        <v>988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5">
      <c r="Y232">
        <v>2</v>
      </c>
      <c r="Z232" s="57">
        <v>44849</v>
      </c>
      <c r="AA232" t="s">
        <v>1003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5">
      <c r="Z233" s="57">
        <v>44851</v>
      </c>
      <c r="AA233" t="s">
        <v>1007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Y234">
        <v>3</v>
      </c>
      <c r="Z234" s="57">
        <v>44866</v>
      </c>
      <c r="AA234" t="s">
        <v>1049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5">
      <c r="Z235" s="57">
        <v>44894</v>
      </c>
      <c r="AA235" t="s">
        <v>1094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Y236">
        <v>5</v>
      </c>
      <c r="Z236" s="57">
        <v>44938</v>
      </c>
      <c r="AA236" t="s">
        <v>1182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Z237" s="57">
        <v>44944</v>
      </c>
      <c r="AA237" t="s">
        <v>1194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5">
      <c r="Y238">
        <v>6</v>
      </c>
      <c r="Z238" t="s">
        <v>1252</v>
      </c>
      <c r="AA238" t="s">
        <v>1253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5">
      <c r="Y239">
        <v>7</v>
      </c>
      <c r="Z239" t="s">
        <v>1336</v>
      </c>
      <c r="AA239" t="s">
        <v>1335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5">
      <c r="Y240">
        <v>8</v>
      </c>
      <c r="Z240" t="s">
        <v>1405</v>
      </c>
      <c r="AA240" t="s">
        <v>1406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5">
      <c r="Y241">
        <v>9</v>
      </c>
      <c r="Z241" s="57">
        <v>45056</v>
      </c>
      <c r="AA241" t="s">
        <v>1544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5">
      <c r="Y242">
        <v>10</v>
      </c>
      <c r="Z242" s="57">
        <v>45083</v>
      </c>
      <c r="AA242" t="s">
        <v>1619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5">
      <c r="Y243">
        <v>11</v>
      </c>
      <c r="Z243" s="57">
        <v>45117</v>
      </c>
      <c r="AA243" t="s">
        <v>1719</v>
      </c>
      <c r="AB243" s="18"/>
      <c r="AC243" s="18"/>
      <c r="AD243" s="18"/>
      <c r="AE243" s="18">
        <v>13666</v>
      </c>
      <c r="AF243" s="18"/>
      <c r="AG243" s="18"/>
      <c r="AH243" s="18">
        <v>13666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5">
      <c r="Z244" s="57">
        <v>45128</v>
      </c>
      <c r="AA244" t="s">
        <v>1730</v>
      </c>
      <c r="AB244" s="18"/>
      <c r="AC244" s="18"/>
      <c r="AD244" s="18"/>
      <c r="AE244" s="18">
        <v>11398.5</v>
      </c>
      <c r="AF244" s="18"/>
      <c r="AG244" s="18"/>
      <c r="AH244" s="18">
        <v>11398.5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5">
      <c r="Z245" s="57">
        <v>45140</v>
      </c>
      <c r="AA245" t="s">
        <v>1798</v>
      </c>
      <c r="AB245" s="18"/>
      <c r="AC245" s="18"/>
      <c r="AD245" s="18"/>
      <c r="AE245" s="18">
        <v>13533.5</v>
      </c>
      <c r="AF245" s="18"/>
      <c r="AG245" s="18"/>
      <c r="AH245" s="18">
        <v>13533.5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5">
      <c r="Y246">
        <v>4</v>
      </c>
      <c r="Z246" s="57">
        <v>44922</v>
      </c>
      <c r="AA246" t="s">
        <v>1139</v>
      </c>
      <c r="AB246" s="18"/>
      <c r="AC246" s="18"/>
      <c r="AD246" s="18"/>
      <c r="AE246" s="18">
        <v>0</v>
      </c>
      <c r="AF246" s="18"/>
      <c r="AG246" s="18"/>
      <c r="AH246" s="18">
        <v>0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5">
      <c r="X247">
        <v>2024</v>
      </c>
      <c r="Y247">
        <v>1</v>
      </c>
      <c r="Z247" s="57">
        <v>45174</v>
      </c>
      <c r="AA247" t="s">
        <v>1886</v>
      </c>
      <c r="AB247" s="18"/>
      <c r="AC247" s="18"/>
      <c r="AD247" s="18"/>
      <c r="AE247" s="18">
        <v>12167</v>
      </c>
      <c r="AF247" s="18"/>
      <c r="AG247" s="18"/>
      <c r="AH247" s="18">
        <v>12167</v>
      </c>
      <c r="AR247" t="s">
        <v>471</v>
      </c>
      <c r="AS247" t="s">
        <v>1766</v>
      </c>
      <c r="AT247" t="s">
        <v>1766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5">
      <c r="W248" s="36" t="s">
        <v>205</v>
      </c>
      <c r="X248" s="36"/>
      <c r="Y248" s="36"/>
      <c r="Z248" s="36"/>
      <c r="AA248" s="36"/>
      <c r="AB248" s="37"/>
      <c r="AC248" s="37"/>
      <c r="AD248" s="37"/>
      <c r="AE248" s="37">
        <v>50585.599999999999</v>
      </c>
      <c r="AF248" s="37"/>
      <c r="AG248" s="37"/>
      <c r="AH248" s="37">
        <v>50585.599999999999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5">
      <c r="W249" t="s">
        <v>174</v>
      </c>
      <c r="X249">
        <v>2020</v>
      </c>
      <c r="Y249">
        <v>11</v>
      </c>
      <c r="Z249" s="57">
        <v>44159</v>
      </c>
      <c r="AA249" t="s">
        <v>176</v>
      </c>
      <c r="AB249" s="18">
        <v>0</v>
      </c>
      <c r="AC249" s="18"/>
      <c r="AD249" s="18"/>
      <c r="AE249" s="18"/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5">
      <c r="W250" s="36" t="s">
        <v>186</v>
      </c>
      <c r="X250" s="36"/>
      <c r="Y250" s="36"/>
      <c r="Z250" s="36"/>
      <c r="AA250" s="36"/>
      <c r="AB250" s="37">
        <v>0</v>
      </c>
      <c r="AC250" s="37"/>
      <c r="AD250" s="37"/>
      <c r="AE250" s="37"/>
      <c r="AF250" s="37"/>
      <c r="AG250" s="37"/>
      <c r="AH250" s="37">
        <v>0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5">
      <c r="W251" t="s">
        <v>224</v>
      </c>
      <c r="X251" t="s">
        <v>1766</v>
      </c>
      <c r="Y251" t="s">
        <v>1766</v>
      </c>
      <c r="Z251" s="57">
        <v>44170</v>
      </c>
      <c r="AA251" t="s">
        <v>210</v>
      </c>
      <c r="AB251" s="18"/>
      <c r="AC251" s="18"/>
      <c r="AD251" s="18"/>
      <c r="AE251" s="18"/>
      <c r="AF251" s="18">
        <v>0</v>
      </c>
      <c r="AG251" s="18"/>
      <c r="AH251" s="18">
        <v>0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5">
      <c r="W252" s="36" t="s">
        <v>225</v>
      </c>
      <c r="X252" s="36"/>
      <c r="Y252" s="36"/>
      <c r="Z252" s="36"/>
      <c r="AA252" s="36"/>
      <c r="AB252" s="37"/>
      <c r="AC252" s="37"/>
      <c r="AD252" s="37"/>
      <c r="AE252" s="37"/>
      <c r="AF252" s="37">
        <v>0</v>
      </c>
      <c r="AG252" s="37"/>
      <c r="AH252" s="37">
        <v>0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5">
      <c r="W253" t="s">
        <v>229</v>
      </c>
      <c r="X253" t="s">
        <v>1766</v>
      </c>
      <c r="Y253" t="s">
        <v>1766</v>
      </c>
      <c r="Z253" s="57">
        <v>44513</v>
      </c>
      <c r="AA253" t="s">
        <v>478</v>
      </c>
      <c r="AB253" s="18"/>
      <c r="AC253" s="18"/>
      <c r="AD253" s="18"/>
      <c r="AE253" s="18"/>
      <c r="AF253" s="18">
        <v>0</v>
      </c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5">
      <c r="W254" s="36" t="s">
        <v>256</v>
      </c>
      <c r="X254" s="36"/>
      <c r="Y254" s="36"/>
      <c r="Z254" s="36"/>
      <c r="AA254" s="36"/>
      <c r="AB254" s="37"/>
      <c r="AC254" s="37"/>
      <c r="AD254" s="37"/>
      <c r="AE254" s="37"/>
      <c r="AF254" s="37">
        <v>0</v>
      </c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5">
      <c r="W255" t="s">
        <v>263</v>
      </c>
      <c r="X255">
        <v>2021</v>
      </c>
      <c r="Y255">
        <v>2</v>
      </c>
      <c r="Z255" s="57">
        <v>44230</v>
      </c>
      <c r="AA255" t="s">
        <v>257</v>
      </c>
      <c r="AB255" s="18">
        <v>0</v>
      </c>
      <c r="AC255" s="18"/>
      <c r="AD255" s="18"/>
      <c r="AE255" s="18"/>
      <c r="AF255" s="18"/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5">
      <c r="Z256" s="57">
        <v>44233</v>
      </c>
      <c r="AA256" t="s">
        <v>262</v>
      </c>
      <c r="AB256" s="18">
        <v>0</v>
      </c>
      <c r="AC256" s="18"/>
      <c r="AD256" s="18"/>
      <c r="AE256" s="18"/>
      <c r="AF256" s="18"/>
      <c r="AG256" s="18"/>
      <c r="AH256" s="18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4:53" x14ac:dyDescent="0.35">
      <c r="Y257">
        <v>3</v>
      </c>
      <c r="Z257" s="57">
        <v>44280</v>
      </c>
      <c r="AA257" t="s">
        <v>322</v>
      </c>
      <c r="AB257" s="18">
        <v>0</v>
      </c>
      <c r="AC257" s="18"/>
      <c r="AD257" s="18"/>
      <c r="AE257" s="18"/>
      <c r="AF257" s="18"/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4:53" x14ac:dyDescent="0.35">
      <c r="Y258">
        <v>10</v>
      </c>
      <c r="Z258" s="57">
        <v>44484</v>
      </c>
      <c r="AA258" t="s">
        <v>421</v>
      </c>
      <c r="AB258" s="18">
        <v>0</v>
      </c>
      <c r="AC258" s="18"/>
      <c r="AD258" s="18"/>
      <c r="AE258" s="18"/>
      <c r="AF258" s="18"/>
      <c r="AG258" s="18"/>
      <c r="AH258" s="18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4:53" x14ac:dyDescent="0.35">
      <c r="X259">
        <v>2023</v>
      </c>
      <c r="Y259">
        <v>1</v>
      </c>
      <c r="Z259" s="57">
        <v>44937</v>
      </c>
      <c r="AA259" t="s">
        <v>1179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4:53" x14ac:dyDescent="0.35">
      <c r="Y260">
        <v>3</v>
      </c>
      <c r="Z260" t="s">
        <v>1332</v>
      </c>
      <c r="AA260" t="s">
        <v>1331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4:53" x14ac:dyDescent="0.35">
      <c r="Z261" t="s">
        <v>1342</v>
      </c>
      <c r="AA261" t="s">
        <v>1343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4:53" x14ac:dyDescent="0.35">
      <c r="Y262">
        <v>5</v>
      </c>
      <c r="Z262" s="57">
        <v>45054</v>
      </c>
      <c r="AA262" t="s">
        <v>1542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4:53" x14ac:dyDescent="0.35">
      <c r="Z263" s="57">
        <v>45066</v>
      </c>
      <c r="AA263" t="s">
        <v>1559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4:53" x14ac:dyDescent="0.35">
      <c r="Z264" s="57">
        <v>45071</v>
      </c>
      <c r="AA264" t="s">
        <v>1559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4:53" x14ac:dyDescent="0.35">
      <c r="Z265" s="57">
        <v>45072</v>
      </c>
      <c r="AA265" t="s">
        <v>1563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4:53" x14ac:dyDescent="0.35">
      <c r="Z266" s="57">
        <v>45076</v>
      </c>
      <c r="AA266" t="s">
        <v>1563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4:53" x14ac:dyDescent="0.35">
      <c r="Y267">
        <v>6</v>
      </c>
      <c r="Z267" s="57">
        <v>45084</v>
      </c>
      <c r="AA267" t="s">
        <v>1620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4:53" x14ac:dyDescent="0.35">
      <c r="Z268" s="57">
        <v>45092</v>
      </c>
      <c r="AA268" t="s">
        <v>1631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4:53" x14ac:dyDescent="0.35">
      <c r="Z269" s="57">
        <v>45101</v>
      </c>
      <c r="AA269" t="s">
        <v>1653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4:53" x14ac:dyDescent="0.35">
      <c r="Y270">
        <v>7</v>
      </c>
      <c r="Z270" s="57">
        <v>45113</v>
      </c>
      <c r="AA270" t="s">
        <v>1717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4:53" x14ac:dyDescent="0.35">
      <c r="Y271">
        <v>8</v>
      </c>
      <c r="Z271" s="57">
        <v>45139</v>
      </c>
      <c r="AA271" t="s">
        <v>1797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4:53" x14ac:dyDescent="0.35">
      <c r="Z272" s="57">
        <v>45145</v>
      </c>
      <c r="AA272" t="s">
        <v>1807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5">
      <c r="Z273" s="57">
        <v>45155</v>
      </c>
      <c r="AA273" t="s">
        <v>1823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5">
      <c r="Y274">
        <v>9</v>
      </c>
      <c r="Z274" s="57">
        <v>45175</v>
      </c>
      <c r="AA274" t="s">
        <v>1888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5">
      <c r="AA275" t="s">
        <v>1890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5">
      <c r="Z276" s="57">
        <v>45183</v>
      </c>
      <c r="AA276" t="s">
        <v>1902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5">
      <c r="Z277" t="s">
        <v>1918</v>
      </c>
      <c r="AA277" t="s">
        <v>1917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5">
      <c r="Y278">
        <v>4</v>
      </c>
      <c r="Z278" t="s">
        <v>1460</v>
      </c>
      <c r="AA278" t="s">
        <v>1458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5">
      <c r="W279" s="36" t="s">
        <v>264</v>
      </c>
      <c r="X279" s="36"/>
      <c r="Y279" s="36"/>
      <c r="Z279" s="36"/>
      <c r="AA279" s="36"/>
      <c r="AB279" s="37">
        <v>0</v>
      </c>
      <c r="AC279" s="37"/>
      <c r="AD279" s="37"/>
      <c r="AE279" s="37"/>
      <c r="AF279" s="37"/>
      <c r="AG279" s="37"/>
      <c r="AH279" s="37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5">
      <c r="W280" t="s">
        <v>281</v>
      </c>
      <c r="X280">
        <v>2021</v>
      </c>
      <c r="Y280">
        <v>2</v>
      </c>
      <c r="Z280" s="57">
        <v>44253</v>
      </c>
      <c r="AA280" t="s">
        <v>279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5">
      <c r="Y281">
        <v>4</v>
      </c>
      <c r="Z281" s="57">
        <v>44294</v>
      </c>
      <c r="AA281" t="s">
        <v>326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5">
      <c r="W282" s="36" t="s">
        <v>282</v>
      </c>
      <c r="X282" s="36"/>
      <c r="Y282" s="36"/>
      <c r="Z282" s="36"/>
      <c r="AA282" s="36"/>
      <c r="AB282" s="37">
        <v>0</v>
      </c>
      <c r="AC282" s="37"/>
      <c r="AD282" s="37"/>
      <c r="AE282" s="37"/>
      <c r="AF282" s="37"/>
      <c r="AG282" s="37"/>
      <c r="AH282" s="37">
        <v>0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5">
      <c r="W283" t="s">
        <v>290</v>
      </c>
      <c r="X283">
        <v>2021</v>
      </c>
      <c r="Y283">
        <v>3</v>
      </c>
      <c r="Z283" s="57">
        <v>44265</v>
      </c>
      <c r="AA283" t="s">
        <v>316</v>
      </c>
      <c r="AB283" s="18">
        <v>0</v>
      </c>
      <c r="AC283" s="18"/>
      <c r="AD283" s="18"/>
      <c r="AE283" s="18"/>
      <c r="AF283" s="18"/>
      <c r="AG283" s="18"/>
      <c r="AH283" s="18">
        <v>0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5">
      <c r="W284" s="36" t="s">
        <v>292</v>
      </c>
      <c r="X284" s="36"/>
      <c r="Y284" s="36"/>
      <c r="Z284" s="36"/>
      <c r="AA284" s="36"/>
      <c r="AB284" s="37">
        <v>0</v>
      </c>
      <c r="AC284" s="37"/>
      <c r="AD284" s="37"/>
      <c r="AE284" s="37"/>
      <c r="AF284" s="37"/>
      <c r="AG284" s="37"/>
      <c r="AH284" s="37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5">
      <c r="W285" t="s">
        <v>376</v>
      </c>
      <c r="X285">
        <v>2021</v>
      </c>
      <c r="Y285">
        <v>9</v>
      </c>
      <c r="Z285" s="57">
        <v>44460</v>
      </c>
      <c r="AA285" t="s">
        <v>374</v>
      </c>
      <c r="AB285" s="18">
        <v>0</v>
      </c>
      <c r="AC285" s="18"/>
      <c r="AD285" s="18"/>
      <c r="AE285" s="18"/>
      <c r="AF285" s="18"/>
      <c r="AG285" s="18"/>
      <c r="AH285" s="18">
        <v>0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5">
      <c r="W286" s="36" t="s">
        <v>384</v>
      </c>
      <c r="X286" s="36"/>
      <c r="Y286" s="36"/>
      <c r="Z286" s="36"/>
      <c r="AA286" s="36"/>
      <c r="AB286" s="37">
        <v>0</v>
      </c>
      <c r="AC286" s="37"/>
      <c r="AD286" s="37"/>
      <c r="AE286" s="37"/>
      <c r="AF286" s="37"/>
      <c r="AG286" s="37"/>
      <c r="AH286" s="37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5">
      <c r="W287" t="s">
        <v>402</v>
      </c>
      <c r="X287">
        <v>2021</v>
      </c>
      <c r="Y287">
        <v>10</v>
      </c>
      <c r="Z287" s="57">
        <v>44471</v>
      </c>
      <c r="AA287" t="s">
        <v>400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5">
      <c r="Z288" s="57">
        <v>44474</v>
      </c>
      <c r="AA288" t="s">
        <v>403</v>
      </c>
      <c r="AB288" s="18">
        <v>0</v>
      </c>
      <c r="AC288" s="18"/>
      <c r="AD288" s="18"/>
      <c r="AE288" s="18"/>
      <c r="AF288" s="18"/>
      <c r="AG288" s="18"/>
      <c r="AH288" s="18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4:53" x14ac:dyDescent="0.35">
      <c r="Z289" s="57">
        <v>44482</v>
      </c>
      <c r="AA289" t="s">
        <v>417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4:53" x14ac:dyDescent="0.35">
      <c r="Z290" s="57">
        <v>44483</v>
      </c>
      <c r="AA290" t="s">
        <v>418</v>
      </c>
      <c r="AB290" s="18">
        <v>0</v>
      </c>
      <c r="AC290" s="18"/>
      <c r="AD290" s="18"/>
      <c r="AE290" s="18"/>
      <c r="AF290" s="18"/>
      <c r="AG290" s="18"/>
      <c r="AH290" s="18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4:53" x14ac:dyDescent="0.35">
      <c r="Z291" s="57">
        <v>44497</v>
      </c>
      <c r="AA291" t="s">
        <v>449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4:53" x14ac:dyDescent="0.35">
      <c r="Y292">
        <v>11</v>
      </c>
      <c r="Z292" s="57">
        <v>44502</v>
      </c>
      <c r="AA292" t="s">
        <v>459</v>
      </c>
      <c r="AB292" s="18">
        <v>0</v>
      </c>
      <c r="AC292" s="18"/>
      <c r="AD292" s="18"/>
      <c r="AE292" s="18"/>
      <c r="AF292" s="18"/>
      <c r="AG292" s="18"/>
      <c r="AH292" s="18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4:53" x14ac:dyDescent="0.35">
      <c r="Z293" s="57">
        <v>44513</v>
      </c>
      <c r="AA293" t="s">
        <v>479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4:53" x14ac:dyDescent="0.35">
      <c r="Z294" s="57">
        <v>44526</v>
      </c>
      <c r="AA294" t="s">
        <v>483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4:53" x14ac:dyDescent="0.35">
      <c r="AA295" t="s">
        <v>484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4:53" x14ac:dyDescent="0.35">
      <c r="Y296">
        <v>12</v>
      </c>
      <c r="Z296" s="57">
        <v>44561</v>
      </c>
      <c r="AA296" t="s">
        <v>538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4:53" x14ac:dyDescent="0.35">
      <c r="X297">
        <v>2022</v>
      </c>
      <c r="Y297">
        <v>1</v>
      </c>
      <c r="Z297" s="57">
        <v>44567</v>
      </c>
      <c r="AA297" t="s">
        <v>549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4:53" x14ac:dyDescent="0.35">
      <c r="Z298" s="57">
        <v>44574</v>
      </c>
      <c r="AA298" t="s">
        <v>559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4:53" x14ac:dyDescent="0.35">
      <c r="Z299" s="57">
        <v>44583</v>
      </c>
      <c r="AA299" t="s">
        <v>567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4:53" x14ac:dyDescent="0.35">
      <c r="Y300">
        <v>2</v>
      </c>
      <c r="Z300" s="57">
        <v>44602</v>
      </c>
      <c r="AA300" t="s">
        <v>603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4:53" x14ac:dyDescent="0.35">
      <c r="Z301" s="57">
        <v>44614</v>
      </c>
      <c r="AA301" t="s">
        <v>610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4:53" x14ac:dyDescent="0.35">
      <c r="Y302">
        <v>3</v>
      </c>
      <c r="Z302" s="57">
        <v>44631</v>
      </c>
      <c r="AA302" t="s">
        <v>645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4:53" x14ac:dyDescent="0.35">
      <c r="Z303" s="57">
        <v>44637</v>
      </c>
      <c r="AA303" t="s">
        <v>651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4:53" x14ac:dyDescent="0.35">
      <c r="Y304">
        <v>5</v>
      </c>
      <c r="Z304" s="57">
        <v>44704</v>
      </c>
      <c r="AA304" t="s">
        <v>796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4:53" x14ac:dyDescent="0.35">
      <c r="Y305">
        <v>6</v>
      </c>
      <c r="Z305" s="57">
        <v>44740</v>
      </c>
      <c r="AA305" t="s">
        <v>848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4:53" x14ac:dyDescent="0.35">
      <c r="Y306">
        <v>7</v>
      </c>
      <c r="Z306" s="57">
        <v>44754</v>
      </c>
      <c r="AA306" t="s">
        <v>859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4:53" x14ac:dyDescent="0.35">
      <c r="Y307">
        <v>8</v>
      </c>
      <c r="Z307" s="57">
        <v>44798</v>
      </c>
      <c r="AA307" t="s">
        <v>917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4:53" x14ac:dyDescent="0.35">
      <c r="Z308" s="57">
        <v>44799</v>
      </c>
      <c r="AA308" t="s">
        <v>917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4:53" x14ac:dyDescent="0.35">
      <c r="Y309">
        <v>9</v>
      </c>
      <c r="Z309" s="57">
        <v>44827</v>
      </c>
      <c r="AA309" t="s">
        <v>945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4:53" x14ac:dyDescent="0.35">
      <c r="Y310">
        <v>10</v>
      </c>
      <c r="Z310" s="57">
        <v>44845</v>
      </c>
      <c r="AA310" t="s">
        <v>1000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4:53" x14ac:dyDescent="0.35">
      <c r="Y311">
        <v>11</v>
      </c>
      <c r="Z311" s="57">
        <v>44880</v>
      </c>
      <c r="AA311" t="s">
        <v>1068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4:53" x14ac:dyDescent="0.35">
      <c r="Z312" t="s">
        <v>1071</v>
      </c>
      <c r="AA312" t="s">
        <v>1069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4:53" x14ac:dyDescent="0.35">
      <c r="Y313">
        <v>12</v>
      </c>
      <c r="Z313" t="s">
        <v>1136</v>
      </c>
      <c r="AA313" t="s">
        <v>1135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4:53" x14ac:dyDescent="0.35">
      <c r="Y314">
        <v>4</v>
      </c>
      <c r="Z314" s="57">
        <v>44659</v>
      </c>
      <c r="AA314" t="s">
        <v>688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4:53" x14ac:dyDescent="0.35">
      <c r="Z315" s="57">
        <v>44679</v>
      </c>
      <c r="AA315" t="s">
        <v>728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1766</v>
      </c>
      <c r="AT315" t="s">
        <v>1766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4:53" x14ac:dyDescent="0.35">
      <c r="X316">
        <v>2023</v>
      </c>
      <c r="Y316">
        <v>1</v>
      </c>
      <c r="Z316" s="57">
        <v>44946</v>
      </c>
      <c r="AA316" t="s">
        <v>1196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4:53" x14ac:dyDescent="0.35">
      <c r="Y317">
        <v>2</v>
      </c>
      <c r="Z317" s="57">
        <v>44968</v>
      </c>
      <c r="AA317" t="s">
        <v>1258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4:53" x14ac:dyDescent="0.35">
      <c r="Z318" t="s">
        <v>1281</v>
      </c>
      <c r="AA318" t="s">
        <v>1282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4:53" x14ac:dyDescent="0.35">
      <c r="Z319" t="s">
        <v>1285</v>
      </c>
      <c r="AA319" t="s">
        <v>1283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4:53" x14ac:dyDescent="0.35">
      <c r="Y320">
        <v>3</v>
      </c>
      <c r="Z320" t="s">
        <v>1323</v>
      </c>
      <c r="AA320" t="s">
        <v>1321</v>
      </c>
      <c r="AB320" s="18">
        <v>-1.1368683772161603E-13</v>
      </c>
      <c r="AC320" s="18"/>
      <c r="AD320" s="18"/>
      <c r="AE320" s="18"/>
      <c r="AF320" s="18"/>
      <c r="AG320" s="18"/>
      <c r="AH320" s="18">
        <v>-1.1368683772161603E-13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5:53" x14ac:dyDescent="0.35">
      <c r="Z321" t="s">
        <v>1326</v>
      </c>
      <c r="AA321" t="s">
        <v>1322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5:53" x14ac:dyDescent="0.35">
      <c r="Z322" t="s">
        <v>1336</v>
      </c>
      <c r="AA322" t="s">
        <v>1339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5:53" x14ac:dyDescent="0.35">
      <c r="Y323">
        <v>5</v>
      </c>
      <c r="Z323" s="57">
        <v>45058</v>
      </c>
      <c r="AA323" t="s">
        <v>1543</v>
      </c>
      <c r="AB323" s="18">
        <v>4785.7</v>
      </c>
      <c r="AC323" s="18"/>
      <c r="AD323" s="18"/>
      <c r="AE323" s="18"/>
      <c r="AF323" s="18"/>
      <c r="AG323" s="18"/>
      <c r="AH323" s="18">
        <v>4785.7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5:53" x14ac:dyDescent="0.35">
      <c r="Y324">
        <v>6</v>
      </c>
      <c r="Z324" t="s">
        <v>1614</v>
      </c>
      <c r="AA324" t="s">
        <v>1613</v>
      </c>
      <c r="AB324" s="18">
        <v>5874.7</v>
      </c>
      <c r="AC324" s="18"/>
      <c r="AD324" s="18"/>
      <c r="AE324" s="18"/>
      <c r="AF324" s="18"/>
      <c r="AG324" s="18"/>
      <c r="AH324" s="18">
        <v>5874.7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5:53" x14ac:dyDescent="0.35">
      <c r="Z325" s="57">
        <v>45091</v>
      </c>
      <c r="AA325" t="s">
        <v>1629</v>
      </c>
      <c r="AB325" s="18">
        <v>410</v>
      </c>
      <c r="AC325" s="18"/>
      <c r="AD325" s="18"/>
      <c r="AE325" s="18"/>
      <c r="AF325" s="18"/>
      <c r="AG325" s="18"/>
      <c r="AH325" s="18">
        <v>410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5:53" x14ac:dyDescent="0.35">
      <c r="Z326" s="57">
        <v>45101</v>
      </c>
      <c r="AA326" t="s">
        <v>1654</v>
      </c>
      <c r="AB326" s="18">
        <v>5329.9</v>
      </c>
      <c r="AC326" s="18"/>
      <c r="AD326" s="18"/>
      <c r="AE326" s="18"/>
      <c r="AF326" s="18"/>
      <c r="AG326" s="18"/>
      <c r="AH326" s="18">
        <v>5329.9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5:53" x14ac:dyDescent="0.35">
      <c r="Y327">
        <v>7</v>
      </c>
      <c r="Z327" t="s">
        <v>1727</v>
      </c>
      <c r="AA327" t="s">
        <v>1726</v>
      </c>
      <c r="AB327" s="18">
        <v>5238.8999999999996</v>
      </c>
      <c r="AC327" s="18"/>
      <c r="AD327" s="18"/>
      <c r="AE327" s="18"/>
      <c r="AF327" s="18"/>
      <c r="AG327" s="18"/>
      <c r="AH327" s="18">
        <v>5238.8999999999996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5:53" x14ac:dyDescent="0.35">
      <c r="Z328" s="57">
        <v>45127</v>
      </c>
      <c r="AA328" t="s">
        <v>1729</v>
      </c>
      <c r="AB328" s="18">
        <v>420</v>
      </c>
      <c r="AC328" s="18"/>
      <c r="AD328" s="18"/>
      <c r="AE328" s="18"/>
      <c r="AF328" s="18"/>
      <c r="AG328" s="18"/>
      <c r="AH328" s="18">
        <v>420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5:53" x14ac:dyDescent="0.35">
      <c r="Y329">
        <v>8</v>
      </c>
      <c r="Z329" s="57">
        <v>45142</v>
      </c>
      <c r="AA329" t="s">
        <v>1801</v>
      </c>
      <c r="AB329" s="18">
        <v>3565.5</v>
      </c>
      <c r="AC329" s="18"/>
      <c r="AD329" s="18"/>
      <c r="AE329" s="18"/>
      <c r="AF329" s="18"/>
      <c r="AG329" s="18"/>
      <c r="AH329" s="18">
        <v>3565.5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5:53" x14ac:dyDescent="0.35">
      <c r="Z330" s="57">
        <v>45153</v>
      </c>
      <c r="AA330" t="s">
        <v>1815</v>
      </c>
      <c r="AB330" s="18">
        <v>1738</v>
      </c>
      <c r="AC330" s="18"/>
      <c r="AD330" s="18"/>
      <c r="AE330" s="18"/>
      <c r="AF330" s="18"/>
      <c r="AG330" s="18"/>
      <c r="AH330" s="18">
        <v>1738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5:53" x14ac:dyDescent="0.35">
      <c r="Z331" s="57">
        <v>45155</v>
      </c>
      <c r="AA331" t="s">
        <v>1824</v>
      </c>
      <c r="AB331" s="18">
        <v>250</v>
      </c>
      <c r="AC331" s="18"/>
      <c r="AD331" s="18"/>
      <c r="AE331" s="18"/>
      <c r="AF331" s="18"/>
      <c r="AG331" s="18"/>
      <c r="AH331" s="18">
        <v>250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5:53" x14ac:dyDescent="0.35">
      <c r="Z332" s="57">
        <v>45160</v>
      </c>
      <c r="AA332" t="s">
        <v>1829</v>
      </c>
      <c r="AB332" s="18">
        <v>1738</v>
      </c>
      <c r="AC332" s="18"/>
      <c r="AD332" s="18"/>
      <c r="AE332" s="18"/>
      <c r="AF332" s="18"/>
      <c r="AG332" s="18"/>
      <c r="AH332" s="18">
        <v>1738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5:53" x14ac:dyDescent="0.35">
      <c r="Z333" s="57">
        <v>45164</v>
      </c>
      <c r="AA333" t="s">
        <v>1833</v>
      </c>
      <c r="AB333" s="18">
        <v>811.2</v>
      </c>
      <c r="AC333" s="18"/>
      <c r="AD333" s="18"/>
      <c r="AE333" s="18"/>
      <c r="AF333" s="18"/>
      <c r="AG333" s="18"/>
      <c r="AH333" s="18">
        <v>811.2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5:53" x14ac:dyDescent="0.35">
      <c r="Z334" s="57">
        <v>45168</v>
      </c>
      <c r="AA334" t="s">
        <v>1838</v>
      </c>
      <c r="AB334" s="18">
        <v>1738</v>
      </c>
      <c r="AC334" s="18"/>
      <c r="AD334" s="18"/>
      <c r="AE334" s="18"/>
      <c r="AF334" s="18"/>
      <c r="AG334" s="18"/>
      <c r="AH334" s="18">
        <v>1738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5:53" x14ac:dyDescent="0.35">
      <c r="Y335">
        <v>9</v>
      </c>
      <c r="Z335" s="57">
        <v>45177</v>
      </c>
      <c r="AA335" t="s">
        <v>1892</v>
      </c>
      <c r="AB335" s="18">
        <v>3005.6</v>
      </c>
      <c r="AC335" s="18"/>
      <c r="AD335" s="18"/>
      <c r="AE335" s="18"/>
      <c r="AF335" s="18"/>
      <c r="AG335" s="18"/>
      <c r="AH335" s="18">
        <v>3005.6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5:53" x14ac:dyDescent="0.35">
      <c r="Z336" s="57">
        <v>45182</v>
      </c>
      <c r="AA336" t="s">
        <v>1905</v>
      </c>
      <c r="AB336" s="18">
        <v>322.5</v>
      </c>
      <c r="AC336" s="18"/>
      <c r="AD336" s="18"/>
      <c r="AE336" s="18"/>
      <c r="AF336" s="18"/>
      <c r="AG336" s="18"/>
      <c r="AH336" s="18">
        <v>322.5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5">
      <c r="Z337" s="57">
        <v>45192</v>
      </c>
      <c r="AA337" t="s">
        <v>1919</v>
      </c>
      <c r="AB337" s="18">
        <v>2128</v>
      </c>
      <c r="AC337" s="18"/>
      <c r="AD337" s="18"/>
      <c r="AE337" s="18"/>
      <c r="AF337" s="18"/>
      <c r="AG337" s="18"/>
      <c r="AH337" s="18">
        <v>2128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5">
      <c r="Z338" s="57">
        <v>45195</v>
      </c>
      <c r="AA338" t="s">
        <v>1923</v>
      </c>
      <c r="AB338" s="18">
        <v>1196.2</v>
      </c>
      <c r="AC338" s="18"/>
      <c r="AD338" s="18"/>
      <c r="AE338" s="18"/>
      <c r="AF338" s="18"/>
      <c r="AG338" s="18"/>
      <c r="AH338" s="18">
        <v>1196.2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5">
      <c r="Y339">
        <v>4</v>
      </c>
      <c r="Z339" t="s">
        <v>1464</v>
      </c>
      <c r="AA339" t="s">
        <v>1463</v>
      </c>
      <c r="AB339" s="18">
        <v>0</v>
      </c>
      <c r="AC339" s="18"/>
      <c r="AD339" s="18"/>
      <c r="AE339" s="18"/>
      <c r="AF339" s="18"/>
      <c r="AG339" s="18"/>
      <c r="AH339" s="18">
        <v>0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5">
      <c r="AA340" t="s">
        <v>1469</v>
      </c>
      <c r="AB340" s="18">
        <v>591.5</v>
      </c>
      <c r="AC340" s="18"/>
      <c r="AD340" s="18"/>
      <c r="AE340" s="18"/>
      <c r="AF340" s="18"/>
      <c r="AG340" s="18"/>
      <c r="AH340" s="18">
        <v>591.5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5">
      <c r="Z341" s="57">
        <v>45023</v>
      </c>
      <c r="AA341" t="s">
        <v>1414</v>
      </c>
      <c r="AB341" s="18">
        <v>0</v>
      </c>
      <c r="AC341" s="18"/>
      <c r="AD341" s="18"/>
      <c r="AE341" s="18"/>
      <c r="AF341" s="18"/>
      <c r="AG341" s="18"/>
      <c r="AH341" s="18">
        <v>0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5">
      <c r="W342" s="36" t="s">
        <v>423</v>
      </c>
      <c r="X342" s="36"/>
      <c r="Y342" s="36"/>
      <c r="Z342" s="36"/>
      <c r="AA342" s="36"/>
      <c r="AB342" s="37">
        <v>39143.699999999997</v>
      </c>
      <c r="AC342" s="37"/>
      <c r="AD342" s="37"/>
      <c r="AE342" s="37"/>
      <c r="AF342" s="37"/>
      <c r="AG342" s="37"/>
      <c r="AH342" s="37">
        <v>39143.699999999997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5">
      <c r="W343" t="s">
        <v>411</v>
      </c>
      <c r="X343">
        <v>2021</v>
      </c>
      <c r="Y343">
        <v>10</v>
      </c>
      <c r="Z343" s="57">
        <v>44478</v>
      </c>
      <c r="AA343" t="s">
        <v>409</v>
      </c>
      <c r="AB343" s="18">
        <v>0</v>
      </c>
      <c r="AC343" s="18"/>
      <c r="AD343" s="18"/>
      <c r="AE343" s="18"/>
      <c r="AF343" s="18"/>
      <c r="AG343" s="18"/>
      <c r="AH343" s="18">
        <v>0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5">
      <c r="Z344" s="57">
        <v>44481</v>
      </c>
      <c r="AA344" t="s">
        <v>413</v>
      </c>
      <c r="AB344" s="18">
        <v>0</v>
      </c>
      <c r="AC344" s="18"/>
      <c r="AD344" s="18"/>
      <c r="AE344" s="18"/>
      <c r="AF344" s="18"/>
      <c r="AG344" s="18"/>
      <c r="AH344" s="18">
        <v>0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5">
      <c r="Z345" s="57">
        <v>44484</v>
      </c>
      <c r="AA345" t="s">
        <v>426</v>
      </c>
      <c r="AB345" s="18">
        <v>0</v>
      </c>
      <c r="AC345" s="18"/>
      <c r="AD345" s="18"/>
      <c r="AE345" s="18"/>
      <c r="AF345" s="18"/>
      <c r="AG345" s="18"/>
      <c r="AH345" s="18">
        <v>0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5">
      <c r="Z346" s="57">
        <v>44487</v>
      </c>
      <c r="AA346" t="s">
        <v>427</v>
      </c>
      <c r="AB346" s="18">
        <v>0</v>
      </c>
      <c r="AC346" s="18"/>
      <c r="AD346" s="18"/>
      <c r="AE346" s="18"/>
      <c r="AF346" s="18"/>
      <c r="AG346" s="18"/>
      <c r="AH346" s="18">
        <v>0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5">
      <c r="Z347" s="57">
        <v>44488</v>
      </c>
      <c r="AA347" t="s">
        <v>428</v>
      </c>
      <c r="AB347" s="18">
        <v>0</v>
      </c>
      <c r="AC347" s="18"/>
      <c r="AD347" s="18"/>
      <c r="AE347" s="18"/>
      <c r="AF347" s="18"/>
      <c r="AG347" s="18"/>
      <c r="AH347" s="18">
        <v>0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5">
      <c r="Z348" s="57">
        <v>44489</v>
      </c>
      <c r="AA348" t="s">
        <v>429</v>
      </c>
      <c r="AB348" s="18">
        <v>0</v>
      </c>
      <c r="AC348" s="18"/>
      <c r="AD348" s="18"/>
      <c r="AE348" s="18"/>
      <c r="AF348" s="18"/>
      <c r="AG348" s="18"/>
      <c r="AH348" s="18">
        <v>0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5">
      <c r="Z349" s="57">
        <v>44495</v>
      </c>
      <c r="AA349" t="s">
        <v>445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5">
      <c r="Z350" s="57">
        <v>44496</v>
      </c>
      <c r="AA350" t="s">
        <v>447</v>
      </c>
      <c r="AB350" s="18">
        <v>0</v>
      </c>
      <c r="AC350" s="18"/>
      <c r="AD350" s="18"/>
      <c r="AE350" s="18"/>
      <c r="AF350" s="18"/>
      <c r="AG350" s="18"/>
      <c r="AH350" s="18">
        <v>0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5">
      <c r="Y351">
        <v>11</v>
      </c>
      <c r="Z351" s="57">
        <v>44503</v>
      </c>
      <c r="AA351" t="s">
        <v>461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5">
      <c r="Z352" s="57">
        <v>44506</v>
      </c>
      <c r="AA352" t="s">
        <v>466</v>
      </c>
      <c r="AB352" s="18">
        <v>0</v>
      </c>
      <c r="AC352" s="18"/>
      <c r="AD352" s="18"/>
      <c r="AE352" s="18"/>
      <c r="AF352" s="18"/>
      <c r="AG352" s="18"/>
      <c r="AH352" s="18">
        <v>0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4:53" x14ac:dyDescent="0.35">
      <c r="Z353" s="57">
        <v>44511</v>
      </c>
      <c r="AA353" t="s">
        <v>475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4:53" x14ac:dyDescent="0.35">
      <c r="AA354" t="s">
        <v>477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4:53" x14ac:dyDescent="0.35">
      <c r="Y355">
        <v>12</v>
      </c>
      <c r="Z355" s="57">
        <v>44537</v>
      </c>
      <c r="AA355" t="s">
        <v>503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4:53" x14ac:dyDescent="0.35">
      <c r="Z356" s="57">
        <v>44540</v>
      </c>
      <c r="AA356" t="s">
        <v>506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4:53" x14ac:dyDescent="0.35">
      <c r="Z357" s="57">
        <v>44550</v>
      </c>
      <c r="AA357" t="s">
        <v>513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4:53" x14ac:dyDescent="0.35">
      <c r="Z358" s="57">
        <v>44552</v>
      </c>
      <c r="AA358" t="s">
        <v>524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4:53" x14ac:dyDescent="0.35">
      <c r="Z359" s="57">
        <v>44554</v>
      </c>
      <c r="AA359" t="s">
        <v>531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4:53" x14ac:dyDescent="0.35">
      <c r="Z360" s="57">
        <v>44557</v>
      </c>
      <c r="AA360" t="s">
        <v>532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4:53" x14ac:dyDescent="0.35">
      <c r="Z361" s="57">
        <v>44560</v>
      </c>
      <c r="AA361" t="s">
        <v>534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4:53" x14ac:dyDescent="0.35">
      <c r="X362">
        <v>2022</v>
      </c>
      <c r="Y362">
        <v>1</v>
      </c>
      <c r="Z362" s="57">
        <v>44564</v>
      </c>
      <c r="AA362" t="s">
        <v>548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4:53" x14ac:dyDescent="0.35">
      <c r="Z363" s="57">
        <v>44568</v>
      </c>
      <c r="AA363" t="s">
        <v>550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4:53" x14ac:dyDescent="0.35">
      <c r="Z364" s="57">
        <v>44569</v>
      </c>
      <c r="AA364" t="s">
        <v>551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4:53" x14ac:dyDescent="0.35">
      <c r="Z365" s="57">
        <v>44574</v>
      </c>
      <c r="AA365" t="s">
        <v>560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1700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4:53" x14ac:dyDescent="0.35">
      <c r="Z366" s="57">
        <v>44579</v>
      </c>
      <c r="AA366" t="s">
        <v>566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1792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4:53" x14ac:dyDescent="0.35">
      <c r="Y367">
        <v>2</v>
      </c>
      <c r="Z367" s="57">
        <v>44616</v>
      </c>
      <c r="AA367" t="s">
        <v>611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1623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4:53" x14ac:dyDescent="0.35">
      <c r="Z368" s="57">
        <v>44618</v>
      </c>
      <c r="AA368" t="s">
        <v>612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5:53" x14ac:dyDescent="0.35">
      <c r="Y369">
        <v>3</v>
      </c>
      <c r="Z369" s="57">
        <v>44634</v>
      </c>
      <c r="AA369" t="s">
        <v>648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1793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5:53" x14ac:dyDescent="0.35">
      <c r="Z370" s="57">
        <v>44635</v>
      </c>
      <c r="AA370" t="s">
        <v>650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1705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5:53" x14ac:dyDescent="0.35">
      <c r="Z371" s="57">
        <v>44638</v>
      </c>
      <c r="AA371" t="s">
        <v>652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1993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5:53" x14ac:dyDescent="0.35">
      <c r="Z372" s="57">
        <v>44643</v>
      </c>
      <c r="AA372" t="s">
        <v>655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1707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5:53" x14ac:dyDescent="0.35">
      <c r="Z373" s="57">
        <v>44645</v>
      </c>
      <c r="AA373" t="s">
        <v>662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1994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5:53" x14ac:dyDescent="0.35">
      <c r="Z374" s="57">
        <v>44649</v>
      </c>
      <c r="AA374" t="s">
        <v>664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5:53" x14ac:dyDescent="0.35">
      <c r="Y375">
        <v>5</v>
      </c>
      <c r="Z375" s="57">
        <v>44687</v>
      </c>
      <c r="AA375" t="s">
        <v>764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5:53" x14ac:dyDescent="0.35">
      <c r="Z376" s="57">
        <v>44688</v>
      </c>
      <c r="AA376" t="s">
        <v>766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5:53" x14ac:dyDescent="0.35">
      <c r="Z377" s="57">
        <v>44695</v>
      </c>
      <c r="AA377" t="s">
        <v>779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5:53" x14ac:dyDescent="0.35">
      <c r="Z378" s="57">
        <v>44699</v>
      </c>
      <c r="AA378" t="s">
        <v>782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5:53" x14ac:dyDescent="0.35">
      <c r="Z379" s="57">
        <v>44701</v>
      </c>
      <c r="AA379" t="s">
        <v>785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5:53" x14ac:dyDescent="0.35">
      <c r="Z380" s="57">
        <v>44702</v>
      </c>
      <c r="AA380" t="s">
        <v>791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5:53" x14ac:dyDescent="0.35">
      <c r="Z381" s="57">
        <v>44704</v>
      </c>
      <c r="AA381" t="s">
        <v>795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5:53" x14ac:dyDescent="0.35">
      <c r="Z382" s="57">
        <v>44706</v>
      </c>
      <c r="AA382" t="s">
        <v>798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5:53" x14ac:dyDescent="0.35">
      <c r="Y383">
        <v>6</v>
      </c>
      <c r="Z383" s="57">
        <v>44714</v>
      </c>
      <c r="AA383" t="s">
        <v>828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5:53" x14ac:dyDescent="0.35">
      <c r="Z384" s="57">
        <v>44716</v>
      </c>
      <c r="AA384" t="s">
        <v>830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5">
      <c r="Z385" s="57">
        <v>44723</v>
      </c>
      <c r="AA385" t="s">
        <v>836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5">
      <c r="Z386" s="57">
        <v>44730</v>
      </c>
      <c r="AA386" t="s">
        <v>844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5">
      <c r="Z387" s="57">
        <v>44736</v>
      </c>
      <c r="AA387" t="s">
        <v>847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5">
      <c r="Y388">
        <v>7</v>
      </c>
      <c r="Z388" s="57">
        <v>44756</v>
      </c>
      <c r="AA388" t="s">
        <v>860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5">
      <c r="Z389" s="57">
        <v>44760</v>
      </c>
      <c r="AA389" t="s">
        <v>868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5">
      <c r="Z390" s="57">
        <v>44762</v>
      </c>
      <c r="AA390" t="s">
        <v>869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5">
      <c r="Z391" s="57">
        <v>44765</v>
      </c>
      <c r="AA391" t="s">
        <v>870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5">
      <c r="Y392">
        <v>8</v>
      </c>
      <c r="Z392" s="57">
        <v>44779</v>
      </c>
      <c r="AA392" t="s">
        <v>897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5">
      <c r="Z393" s="57">
        <v>44785</v>
      </c>
      <c r="AA393" t="s">
        <v>901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5">
      <c r="Z394" s="57">
        <v>44796</v>
      </c>
      <c r="AA394" t="s">
        <v>912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5">
      <c r="Y395">
        <v>9</v>
      </c>
      <c r="Z395" s="57">
        <v>44806</v>
      </c>
      <c r="AA395" t="s">
        <v>926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5">
      <c r="Z396" s="57">
        <v>44810</v>
      </c>
      <c r="AA396" t="s">
        <v>929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5">
      <c r="Z397" s="57">
        <v>44813</v>
      </c>
      <c r="AA397" t="s">
        <v>933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5">
      <c r="Z398" s="57">
        <v>44817</v>
      </c>
      <c r="AA398" t="s">
        <v>935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5">
      <c r="AA399" t="s">
        <v>936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5">
      <c r="Y400">
        <v>10</v>
      </c>
      <c r="Z400" t="s">
        <v>994</v>
      </c>
      <c r="AA400" t="s">
        <v>989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5">
      <c r="Z401" s="57">
        <v>44847</v>
      </c>
      <c r="AA401" t="s">
        <v>1001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5">
      <c r="Z402" s="57">
        <v>44856</v>
      </c>
      <c r="AA402" t="s">
        <v>1012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5">
      <c r="Z403" s="57">
        <v>44861</v>
      </c>
      <c r="AA403" t="s">
        <v>1014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5">
      <c r="Z404" s="57">
        <v>44865</v>
      </c>
      <c r="AA404" t="s">
        <v>1016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5">
      <c r="Y405">
        <v>11</v>
      </c>
      <c r="Z405" s="57">
        <v>44869</v>
      </c>
      <c r="AA405" t="s">
        <v>1052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5">
      <c r="Z406" s="57">
        <v>44876</v>
      </c>
      <c r="AA406" t="s">
        <v>1066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5">
      <c r="Z407" t="s">
        <v>1072</v>
      </c>
      <c r="AA407" t="s">
        <v>1077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5">
      <c r="Y408">
        <v>12</v>
      </c>
      <c r="Z408" s="57">
        <v>44897</v>
      </c>
      <c r="AA408" t="s">
        <v>1111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5">
      <c r="AA409" t="s">
        <v>1113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5">
      <c r="Z410" s="57">
        <v>44898</v>
      </c>
      <c r="AA410" t="s">
        <v>1117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5">
      <c r="Z411" s="57">
        <v>44904</v>
      </c>
      <c r="AA411" t="s">
        <v>1124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5">
      <c r="Z412" s="57">
        <v>44917</v>
      </c>
      <c r="AA412" t="s">
        <v>1129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5">
      <c r="Z413" s="57">
        <v>44923</v>
      </c>
      <c r="AA413" t="s">
        <v>1140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5">
      <c r="Z414" s="57">
        <v>44925</v>
      </c>
      <c r="AA414" t="s">
        <v>1141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5">
      <c r="Y415">
        <v>4</v>
      </c>
      <c r="Z415" s="57">
        <v>44652</v>
      </c>
      <c r="AA415" t="s">
        <v>685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5">
      <c r="Z416" s="57">
        <v>44656</v>
      </c>
      <c r="AA416" t="s">
        <v>687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4:34" x14ac:dyDescent="0.35">
      <c r="Z417" s="57">
        <v>44660</v>
      </c>
      <c r="AA417" t="s">
        <v>691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4:34" x14ac:dyDescent="0.35">
      <c r="Z418" s="57">
        <v>44664</v>
      </c>
      <c r="AA418" t="s">
        <v>695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4:34" x14ac:dyDescent="0.35">
      <c r="Z419" s="57">
        <v>44667</v>
      </c>
      <c r="AA419" t="s">
        <v>698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4:34" x14ac:dyDescent="0.35">
      <c r="Z420" s="57">
        <v>44670</v>
      </c>
      <c r="AA420" t="s">
        <v>700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4:34" x14ac:dyDescent="0.35">
      <c r="Z421" s="57">
        <v>44674</v>
      </c>
      <c r="AA421" t="s">
        <v>720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4:34" x14ac:dyDescent="0.35">
      <c r="Z422" s="57">
        <v>44679</v>
      </c>
      <c r="AA422" t="s">
        <v>727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4:34" x14ac:dyDescent="0.35">
      <c r="Z423" s="57">
        <v>44681</v>
      </c>
      <c r="AA423" t="s">
        <v>731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4:34" x14ac:dyDescent="0.35">
      <c r="X424">
        <v>2023</v>
      </c>
      <c r="Y424">
        <v>1</v>
      </c>
      <c r="Z424" s="57">
        <v>44931</v>
      </c>
      <c r="AA424" t="s">
        <v>1169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4:34" x14ac:dyDescent="0.35">
      <c r="Z425" s="57">
        <v>44933</v>
      </c>
      <c r="AA425" t="s">
        <v>1173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4:34" x14ac:dyDescent="0.35">
      <c r="Z426" s="57">
        <v>44935</v>
      </c>
      <c r="AA426" t="s">
        <v>1176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4:34" x14ac:dyDescent="0.35">
      <c r="Z427" s="57">
        <v>44938</v>
      </c>
      <c r="AA427" t="s">
        <v>1183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4:34" x14ac:dyDescent="0.35">
      <c r="Z428" s="57">
        <v>44940</v>
      </c>
      <c r="AA428" t="s">
        <v>1191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4:34" x14ac:dyDescent="0.35">
      <c r="Z429" s="57">
        <v>44945</v>
      </c>
      <c r="AA429" t="s">
        <v>1195</v>
      </c>
      <c r="AB429" s="18">
        <v>6402.8</v>
      </c>
      <c r="AC429" s="18"/>
      <c r="AD429" s="18"/>
      <c r="AE429" s="18"/>
      <c r="AF429" s="18"/>
      <c r="AG429" s="18"/>
      <c r="AH429" s="18">
        <v>6402.8</v>
      </c>
    </row>
    <row r="430" spans="24:34" x14ac:dyDescent="0.35">
      <c r="Z430" s="57">
        <v>44956</v>
      </c>
      <c r="AA430" t="s">
        <v>1206</v>
      </c>
      <c r="AB430" s="18">
        <v>14617.8</v>
      </c>
      <c r="AC430" s="18"/>
      <c r="AD430" s="18"/>
      <c r="AE430" s="18"/>
      <c r="AF430" s="18"/>
      <c r="AG430" s="18"/>
      <c r="AH430" s="18">
        <v>14617.8</v>
      </c>
    </row>
    <row r="431" spans="24:34" x14ac:dyDescent="0.35">
      <c r="Y431">
        <v>2</v>
      </c>
      <c r="Z431" t="s">
        <v>1240</v>
      </c>
      <c r="AA431" t="s">
        <v>1239</v>
      </c>
      <c r="AB431" s="18">
        <v>7081.8</v>
      </c>
      <c r="AC431" s="18"/>
      <c r="AD431" s="18"/>
      <c r="AE431" s="18"/>
      <c r="AF431" s="18"/>
      <c r="AG431" s="18"/>
      <c r="AH431" s="18">
        <v>7081.8</v>
      </c>
    </row>
    <row r="432" spans="24:34" x14ac:dyDescent="0.35">
      <c r="Z432" t="s">
        <v>1248</v>
      </c>
      <c r="AA432" t="s">
        <v>1247</v>
      </c>
      <c r="AB432" s="18">
        <v>13868.8</v>
      </c>
      <c r="AC432" s="18"/>
      <c r="AD432" s="18"/>
      <c r="AE432" s="18"/>
      <c r="AF432" s="18"/>
      <c r="AG432" s="18"/>
      <c r="AH432" s="18">
        <v>13868.8</v>
      </c>
    </row>
    <row r="433" spans="25:34" x14ac:dyDescent="0.35">
      <c r="AA433" t="s">
        <v>1249</v>
      </c>
      <c r="AB433" s="18">
        <v>250</v>
      </c>
      <c r="AC433" s="18"/>
      <c r="AD433" s="18"/>
      <c r="AE433" s="18"/>
      <c r="AF433" s="18"/>
      <c r="AG433" s="18"/>
      <c r="AH433" s="18">
        <v>250</v>
      </c>
    </row>
    <row r="434" spans="25:34" x14ac:dyDescent="0.35">
      <c r="Z434" s="57">
        <v>44968</v>
      </c>
      <c r="AA434" t="s">
        <v>1256</v>
      </c>
      <c r="AB434" s="18">
        <v>15226.8</v>
      </c>
      <c r="AC434" s="18"/>
      <c r="AD434" s="18"/>
      <c r="AE434" s="18"/>
      <c r="AF434" s="18"/>
      <c r="AG434" s="18"/>
      <c r="AH434" s="18">
        <v>15226.8</v>
      </c>
    </row>
    <row r="435" spans="25:34" x14ac:dyDescent="0.35">
      <c r="AA435" t="s">
        <v>1257</v>
      </c>
      <c r="AB435" s="18">
        <v>312.5</v>
      </c>
      <c r="AC435" s="18"/>
      <c r="AD435" s="18"/>
      <c r="AE435" s="18"/>
      <c r="AF435" s="18"/>
      <c r="AG435" s="18"/>
      <c r="AH435" s="18">
        <v>312.5</v>
      </c>
    </row>
    <row r="436" spans="25:34" x14ac:dyDescent="0.35">
      <c r="Z436" t="s">
        <v>1266</v>
      </c>
      <c r="AA436" t="s">
        <v>1265</v>
      </c>
      <c r="AB436" s="18">
        <v>13369.6</v>
      </c>
      <c r="AC436" s="18"/>
      <c r="AD436" s="18"/>
      <c r="AE436" s="18"/>
      <c r="AF436" s="18"/>
      <c r="AG436" s="18"/>
      <c r="AH436" s="18">
        <v>13369.6</v>
      </c>
    </row>
    <row r="437" spans="25:34" x14ac:dyDescent="0.35">
      <c r="AA437" t="s">
        <v>1268</v>
      </c>
      <c r="AB437" s="18">
        <v>437.5</v>
      </c>
      <c r="AC437" s="18"/>
      <c r="AD437" s="18"/>
      <c r="AE437" s="18"/>
      <c r="AF437" s="18"/>
      <c r="AG437" s="18"/>
      <c r="AH437" s="18">
        <v>437.5</v>
      </c>
    </row>
    <row r="438" spans="25:34" x14ac:dyDescent="0.35">
      <c r="AA438" t="s">
        <v>1269</v>
      </c>
      <c r="AB438" s="18">
        <v>7304</v>
      </c>
      <c r="AC438" s="18"/>
      <c r="AD438" s="18"/>
      <c r="AE438" s="18"/>
      <c r="AF438" s="18"/>
      <c r="AG438" s="18"/>
      <c r="AH438" s="18">
        <v>7304</v>
      </c>
    </row>
    <row r="439" spans="25:34" x14ac:dyDescent="0.35">
      <c r="Z439" s="57">
        <v>44978</v>
      </c>
      <c r="AA439" t="s">
        <v>1276</v>
      </c>
      <c r="AB439" s="18">
        <v>750</v>
      </c>
      <c r="AC439" s="18"/>
      <c r="AD439" s="18"/>
      <c r="AE439" s="18"/>
      <c r="AF439" s="18"/>
      <c r="AG439" s="18"/>
      <c r="AH439" s="18">
        <v>750</v>
      </c>
    </row>
    <row r="440" spans="25:34" x14ac:dyDescent="0.35">
      <c r="AA440" t="s">
        <v>1277</v>
      </c>
      <c r="AB440" s="18">
        <v>43750</v>
      </c>
      <c r="AC440" s="18"/>
      <c r="AD440" s="18"/>
      <c r="AE440" s="18"/>
      <c r="AF440" s="18"/>
      <c r="AG440" s="18"/>
      <c r="AH440" s="18">
        <v>43750</v>
      </c>
    </row>
    <row r="441" spans="25:34" x14ac:dyDescent="0.35">
      <c r="Z441" t="s">
        <v>1281</v>
      </c>
      <c r="AA441" t="s">
        <v>1279</v>
      </c>
      <c r="AB441" s="18">
        <v>1567.5</v>
      </c>
      <c r="AC441" s="18"/>
      <c r="AD441" s="18"/>
      <c r="AE441" s="18"/>
      <c r="AF441" s="18"/>
      <c r="AG441" s="18"/>
      <c r="AH441" s="18">
        <v>1567.5</v>
      </c>
    </row>
    <row r="442" spans="25:34" x14ac:dyDescent="0.35">
      <c r="Y442">
        <v>3</v>
      </c>
      <c r="Z442" t="s">
        <v>1310</v>
      </c>
      <c r="AA442" t="s">
        <v>1309</v>
      </c>
      <c r="AB442" s="18">
        <v>937.5</v>
      </c>
      <c r="AC442" s="18"/>
      <c r="AD442" s="18"/>
      <c r="AE442" s="18"/>
      <c r="AF442" s="18"/>
      <c r="AG442" s="18"/>
      <c r="AH442" s="18">
        <v>937.5</v>
      </c>
    </row>
    <row r="443" spans="25:34" x14ac:dyDescent="0.35">
      <c r="AA443" t="s">
        <v>1313</v>
      </c>
      <c r="AB443" s="18">
        <v>42610</v>
      </c>
      <c r="AC443" s="18"/>
      <c r="AD443" s="18"/>
      <c r="AE443" s="18"/>
      <c r="AF443" s="18"/>
      <c r="AG443" s="18"/>
      <c r="AH443" s="18">
        <v>42610</v>
      </c>
    </row>
    <row r="444" spans="25:34" x14ac:dyDescent="0.35">
      <c r="Z444" t="s">
        <v>1334</v>
      </c>
      <c r="AA444" t="s">
        <v>1333</v>
      </c>
      <c r="AB444" s="18">
        <v>200</v>
      </c>
      <c r="AC444" s="18"/>
      <c r="AD444" s="18"/>
      <c r="AE444" s="18"/>
      <c r="AF444" s="18"/>
      <c r="AG444" s="18"/>
      <c r="AH444" s="18">
        <v>200</v>
      </c>
    </row>
    <row r="445" spans="25:34" x14ac:dyDescent="0.35">
      <c r="Z445" t="s">
        <v>1336</v>
      </c>
      <c r="AA445" t="s">
        <v>1337</v>
      </c>
      <c r="AB445" s="18">
        <v>625</v>
      </c>
      <c r="AC445" s="18"/>
      <c r="AD445" s="18"/>
      <c r="AE445" s="18"/>
      <c r="AF445" s="18"/>
      <c r="AG445" s="18"/>
      <c r="AH445" s="18">
        <v>625</v>
      </c>
    </row>
    <row r="446" spans="25:34" x14ac:dyDescent="0.35">
      <c r="AA446" t="s">
        <v>1338</v>
      </c>
      <c r="AB446" s="18">
        <v>29168</v>
      </c>
      <c r="AC446" s="18"/>
      <c r="AD446" s="18"/>
      <c r="AE446" s="18"/>
      <c r="AF446" s="18"/>
      <c r="AG446" s="18"/>
      <c r="AH446" s="18">
        <v>29168</v>
      </c>
    </row>
    <row r="447" spans="25:34" x14ac:dyDescent="0.35">
      <c r="Z447" t="s">
        <v>1350</v>
      </c>
      <c r="AA447" t="s">
        <v>1348</v>
      </c>
      <c r="AB447" s="18">
        <v>312.5</v>
      </c>
      <c r="AC447" s="18"/>
      <c r="AD447" s="18"/>
      <c r="AE447" s="18"/>
      <c r="AF447" s="18"/>
      <c r="AG447" s="18"/>
      <c r="AH447" s="18">
        <v>312.5</v>
      </c>
    </row>
    <row r="448" spans="25:34" x14ac:dyDescent="0.35">
      <c r="AA448" t="s">
        <v>1349</v>
      </c>
      <c r="AB448" s="18">
        <v>15506</v>
      </c>
      <c r="AC448" s="18"/>
      <c r="AD448" s="18"/>
      <c r="AE448" s="18"/>
      <c r="AF448" s="18"/>
      <c r="AG448" s="18"/>
      <c r="AH448" s="18">
        <v>15506</v>
      </c>
    </row>
    <row r="449" spans="25:34" x14ac:dyDescent="0.35">
      <c r="Z449" t="s">
        <v>1364</v>
      </c>
      <c r="AA449" t="s">
        <v>1367</v>
      </c>
      <c r="AB449" s="18">
        <v>312.5</v>
      </c>
      <c r="AC449" s="18"/>
      <c r="AD449" s="18"/>
      <c r="AE449" s="18"/>
      <c r="AF449" s="18"/>
      <c r="AG449" s="18"/>
      <c r="AH449" s="18">
        <v>312.5</v>
      </c>
    </row>
    <row r="450" spans="25:34" x14ac:dyDescent="0.35">
      <c r="AA450" t="s">
        <v>1368</v>
      </c>
      <c r="AB450" s="18">
        <v>12610</v>
      </c>
      <c r="AC450" s="18"/>
      <c r="AD450" s="18"/>
      <c r="AE450" s="18"/>
      <c r="AF450" s="18"/>
      <c r="AG450" s="18"/>
      <c r="AH450" s="18">
        <v>12610</v>
      </c>
    </row>
    <row r="451" spans="25:34" x14ac:dyDescent="0.35">
      <c r="Y451">
        <v>5</v>
      </c>
      <c r="Z451" s="57">
        <v>45048</v>
      </c>
      <c r="AA451" t="s">
        <v>1533</v>
      </c>
      <c r="AB451" s="18">
        <v>187.5</v>
      </c>
      <c r="AC451" s="18"/>
      <c r="AD451" s="18"/>
      <c r="AE451" s="18"/>
      <c r="AF451" s="18"/>
      <c r="AG451" s="18"/>
      <c r="AH451" s="18">
        <v>187.5</v>
      </c>
    </row>
    <row r="452" spans="25:34" x14ac:dyDescent="0.35">
      <c r="AA452" t="s">
        <v>1534</v>
      </c>
      <c r="AB452" s="18">
        <v>10079.6</v>
      </c>
      <c r="AC452" s="18"/>
      <c r="AD452" s="18"/>
      <c r="AE452" s="18"/>
      <c r="AF452" s="18"/>
      <c r="AG452" s="18"/>
      <c r="AH452" s="18">
        <v>10079.6</v>
      </c>
    </row>
    <row r="453" spans="25:34" x14ac:dyDescent="0.35">
      <c r="Z453" s="57">
        <v>45054</v>
      </c>
      <c r="AA453" t="s">
        <v>1540</v>
      </c>
      <c r="AB453" s="18">
        <v>937.5</v>
      </c>
      <c r="AC453" s="18"/>
      <c r="AD453" s="18"/>
      <c r="AE453" s="18"/>
      <c r="AF453" s="18"/>
      <c r="AG453" s="18"/>
      <c r="AH453" s="18">
        <v>937.5</v>
      </c>
    </row>
    <row r="454" spans="25:34" x14ac:dyDescent="0.35">
      <c r="AA454" t="s">
        <v>1541</v>
      </c>
      <c r="AB454" s="18">
        <v>45901.2</v>
      </c>
      <c r="AC454" s="18"/>
      <c r="AD454" s="18"/>
      <c r="AE454" s="18"/>
      <c r="AF454" s="18"/>
      <c r="AG454" s="18"/>
      <c r="AH454" s="18">
        <v>45901.2</v>
      </c>
    </row>
    <row r="455" spans="25:34" x14ac:dyDescent="0.35">
      <c r="Z455" s="57">
        <v>45066</v>
      </c>
      <c r="AA455" t="s">
        <v>1557</v>
      </c>
      <c r="AB455" s="18">
        <v>187.5</v>
      </c>
      <c r="AC455" s="18"/>
      <c r="AD455" s="18"/>
      <c r="AE455" s="18"/>
      <c r="AF455" s="18"/>
      <c r="AG455" s="18"/>
      <c r="AH455" s="18">
        <v>187.5</v>
      </c>
    </row>
    <row r="456" spans="25:34" x14ac:dyDescent="0.35">
      <c r="AA456" t="s">
        <v>1558</v>
      </c>
      <c r="AB456" s="18">
        <v>10713.8</v>
      </c>
      <c r="AC456" s="18"/>
      <c r="AD456" s="18"/>
      <c r="AE456" s="18"/>
      <c r="AF456" s="18"/>
      <c r="AG456" s="18"/>
      <c r="AH456" s="18">
        <v>10713.8</v>
      </c>
    </row>
    <row r="457" spans="25:34" x14ac:dyDescent="0.35">
      <c r="Z457" s="57">
        <v>45072</v>
      </c>
      <c r="AA457" t="s">
        <v>1561</v>
      </c>
      <c r="AB457" s="18">
        <v>0</v>
      </c>
      <c r="AC457" s="18"/>
      <c r="AD457" s="18"/>
      <c r="AE457" s="18"/>
      <c r="AF457" s="18"/>
      <c r="AG457" s="18"/>
      <c r="AH457" s="18">
        <v>0</v>
      </c>
    </row>
    <row r="458" spans="25:34" x14ac:dyDescent="0.35">
      <c r="Y458">
        <v>6</v>
      </c>
      <c r="Z458" t="s">
        <v>1639</v>
      </c>
      <c r="AA458" t="s">
        <v>1636</v>
      </c>
      <c r="AB458" s="18">
        <v>375</v>
      </c>
      <c r="AC458" s="18"/>
      <c r="AD458" s="18"/>
      <c r="AE458" s="18"/>
      <c r="AF458" s="18"/>
      <c r="AG458" s="18"/>
      <c r="AH458" s="18">
        <v>375</v>
      </c>
    </row>
    <row r="459" spans="25:34" x14ac:dyDescent="0.35">
      <c r="AA459" t="s">
        <v>1637</v>
      </c>
      <c r="AB459" s="18">
        <v>16367</v>
      </c>
      <c r="AC459" s="18"/>
      <c r="AD459" s="18"/>
      <c r="AE459" s="18"/>
      <c r="AF459" s="18"/>
      <c r="AG459" s="18"/>
      <c r="AH459" s="18">
        <v>16367</v>
      </c>
    </row>
    <row r="460" spans="25:34" x14ac:dyDescent="0.35">
      <c r="Y460">
        <v>7</v>
      </c>
      <c r="Z460" t="s">
        <v>1711</v>
      </c>
      <c r="AA460" t="s">
        <v>1709</v>
      </c>
      <c r="AB460" s="18">
        <v>112.9</v>
      </c>
      <c r="AC460" s="18"/>
      <c r="AD460" s="18"/>
      <c r="AE460" s="18"/>
      <c r="AF460" s="18"/>
      <c r="AG460" s="18"/>
      <c r="AH460" s="18">
        <v>112.9</v>
      </c>
    </row>
    <row r="461" spans="25:34" x14ac:dyDescent="0.35">
      <c r="Z461" s="57">
        <v>45133</v>
      </c>
      <c r="AA461" t="s">
        <v>1728</v>
      </c>
      <c r="AB461" s="18">
        <v>62.5</v>
      </c>
      <c r="AC461" s="18"/>
      <c r="AD461" s="18"/>
      <c r="AE461" s="18"/>
      <c r="AF461" s="18"/>
      <c r="AG461" s="18"/>
      <c r="AH461" s="18">
        <v>62.5</v>
      </c>
    </row>
    <row r="462" spans="25:34" x14ac:dyDescent="0.35">
      <c r="Z462" t="s">
        <v>1735</v>
      </c>
      <c r="AA462" t="s">
        <v>1734</v>
      </c>
      <c r="AB462" s="18">
        <v>6194</v>
      </c>
      <c r="AC462" s="18"/>
      <c r="AD462" s="18"/>
      <c r="AE462" s="18"/>
      <c r="AF462" s="18"/>
      <c r="AG462" s="18"/>
      <c r="AH462" s="18">
        <v>6194</v>
      </c>
    </row>
    <row r="463" spans="25:34" x14ac:dyDescent="0.35">
      <c r="Z463" s="57">
        <v>45134</v>
      </c>
      <c r="AA463" t="s">
        <v>1738</v>
      </c>
      <c r="AB463" s="18">
        <v>187.5</v>
      </c>
      <c r="AC463" s="18"/>
      <c r="AD463" s="18"/>
      <c r="AE463" s="18"/>
      <c r="AF463" s="18"/>
      <c r="AG463" s="18"/>
      <c r="AH463" s="18">
        <v>187.5</v>
      </c>
    </row>
    <row r="464" spans="25:34" x14ac:dyDescent="0.35">
      <c r="AA464" t="s">
        <v>1739</v>
      </c>
      <c r="AB464" s="18">
        <v>7121</v>
      </c>
      <c r="AC464" s="18"/>
      <c r="AD464" s="18"/>
      <c r="AE464" s="18"/>
      <c r="AF464" s="18"/>
      <c r="AG464" s="18"/>
      <c r="AH464" s="18">
        <v>7121</v>
      </c>
    </row>
    <row r="465" spans="25:34" x14ac:dyDescent="0.35">
      <c r="Y465">
        <v>8</v>
      </c>
      <c r="Z465" s="57">
        <v>45142</v>
      </c>
      <c r="AA465" t="s">
        <v>1802</v>
      </c>
      <c r="AB465" s="18">
        <v>5858</v>
      </c>
      <c r="AC465" s="18"/>
      <c r="AD465" s="18"/>
      <c r="AE465" s="18"/>
      <c r="AF465" s="18"/>
      <c r="AG465" s="18"/>
      <c r="AH465" s="18">
        <v>5858</v>
      </c>
    </row>
    <row r="466" spans="25:34" x14ac:dyDescent="0.35">
      <c r="Z466" s="57">
        <v>45145</v>
      </c>
      <c r="AA466" t="s">
        <v>1807</v>
      </c>
      <c r="AB466" s="18">
        <v>250</v>
      </c>
      <c r="AC466" s="18"/>
      <c r="AD466" s="18"/>
      <c r="AE466" s="18"/>
      <c r="AF466" s="18"/>
      <c r="AG466" s="18"/>
      <c r="AH466" s="18">
        <v>250</v>
      </c>
    </row>
    <row r="467" spans="25:34" x14ac:dyDescent="0.35">
      <c r="AA467" t="s">
        <v>1808</v>
      </c>
      <c r="AB467" s="18">
        <v>3124</v>
      </c>
      <c r="AC467" s="18"/>
      <c r="AD467" s="18"/>
      <c r="AE467" s="18"/>
      <c r="AF467" s="18"/>
      <c r="AG467" s="18"/>
      <c r="AH467" s="18">
        <v>3124</v>
      </c>
    </row>
    <row r="468" spans="25:34" x14ac:dyDescent="0.35">
      <c r="AA468" t="s">
        <v>1809</v>
      </c>
      <c r="AB468" s="18">
        <v>2734</v>
      </c>
      <c r="AC468" s="18"/>
      <c r="AD468" s="18"/>
      <c r="AE468" s="18"/>
      <c r="AF468" s="18"/>
      <c r="AG468" s="18"/>
      <c r="AH468" s="18">
        <v>2734</v>
      </c>
    </row>
    <row r="469" spans="25:34" x14ac:dyDescent="0.35">
      <c r="Z469" t="s">
        <v>1818</v>
      </c>
      <c r="AA469" t="s">
        <v>1816</v>
      </c>
      <c r="AB469" s="18">
        <v>125</v>
      </c>
      <c r="AC469" s="18"/>
      <c r="AD469" s="18"/>
      <c r="AE469" s="18"/>
      <c r="AF469" s="18"/>
      <c r="AG469" s="18"/>
      <c r="AH469" s="18">
        <v>125</v>
      </c>
    </row>
    <row r="470" spans="25:34" x14ac:dyDescent="0.35">
      <c r="AA470" t="s">
        <v>1817</v>
      </c>
      <c r="AB470" s="18">
        <v>5427</v>
      </c>
      <c r="AC470" s="18"/>
      <c r="AD470" s="18"/>
      <c r="AE470" s="18"/>
      <c r="AF470" s="18"/>
      <c r="AG470" s="18"/>
      <c r="AH470" s="18">
        <v>5427</v>
      </c>
    </row>
    <row r="471" spans="25:34" x14ac:dyDescent="0.35">
      <c r="Z471" s="57">
        <v>45160</v>
      </c>
      <c r="AA471" t="s">
        <v>1827</v>
      </c>
      <c r="AB471" s="18">
        <v>187.5</v>
      </c>
      <c r="AC471" s="18"/>
      <c r="AD471" s="18"/>
      <c r="AE471" s="18"/>
      <c r="AF471" s="18"/>
      <c r="AG471" s="18"/>
      <c r="AH471" s="18">
        <v>187.5</v>
      </c>
    </row>
    <row r="472" spans="25:34" x14ac:dyDescent="0.35">
      <c r="AA472" t="s">
        <v>1828</v>
      </c>
      <c r="AB472" s="18">
        <v>6587</v>
      </c>
      <c r="AC472" s="18"/>
      <c r="AD472" s="18"/>
      <c r="AE472" s="18"/>
      <c r="AF472" s="18"/>
      <c r="AG472" s="18"/>
      <c r="AH472" s="18">
        <v>6587</v>
      </c>
    </row>
    <row r="473" spans="25:34" x14ac:dyDescent="0.35">
      <c r="Z473" s="57">
        <v>45166</v>
      </c>
      <c r="AA473" t="s">
        <v>1836</v>
      </c>
      <c r="AB473" s="18">
        <v>125</v>
      </c>
      <c r="AC473" s="18"/>
      <c r="AD473" s="18"/>
      <c r="AE473" s="18"/>
      <c r="AF473" s="18"/>
      <c r="AG473" s="18"/>
      <c r="AH473" s="18">
        <v>125</v>
      </c>
    </row>
    <row r="474" spans="25:34" x14ac:dyDescent="0.35">
      <c r="AA474" t="s">
        <v>1837</v>
      </c>
      <c r="AB474" s="18">
        <v>5858</v>
      </c>
      <c r="AC474" s="18"/>
      <c r="AD474" s="18"/>
      <c r="AE474" s="18"/>
      <c r="AF474" s="18"/>
      <c r="AG474" s="18"/>
      <c r="AH474" s="18">
        <v>5858</v>
      </c>
    </row>
    <row r="475" spans="25:34" x14ac:dyDescent="0.35">
      <c r="Y475">
        <v>9</v>
      </c>
      <c r="Z475" t="s">
        <v>1881</v>
      </c>
      <c r="AA475" t="s">
        <v>1879</v>
      </c>
      <c r="AB475" s="18">
        <v>125</v>
      </c>
      <c r="AC475" s="18"/>
      <c r="AD475" s="18"/>
      <c r="AE475" s="18"/>
      <c r="AF475" s="18"/>
      <c r="AG475" s="18"/>
      <c r="AH475" s="18">
        <v>125</v>
      </c>
    </row>
    <row r="476" spans="25:34" x14ac:dyDescent="0.35">
      <c r="AA476" t="s">
        <v>1880</v>
      </c>
      <c r="AB476" s="18">
        <v>4858</v>
      </c>
      <c r="AC476" s="18"/>
      <c r="AD476" s="18"/>
      <c r="AE476" s="18"/>
      <c r="AF476" s="18"/>
      <c r="AG476" s="18"/>
      <c r="AH476" s="18">
        <v>4858</v>
      </c>
    </row>
    <row r="477" spans="25:34" x14ac:dyDescent="0.35">
      <c r="AA477" t="s">
        <v>1884</v>
      </c>
      <c r="AB477" s="18">
        <v>125</v>
      </c>
      <c r="AC477" s="18"/>
      <c r="AD477" s="18"/>
      <c r="AE477" s="18"/>
      <c r="AF477" s="18"/>
      <c r="AG477" s="18"/>
      <c r="AH477" s="18">
        <v>125</v>
      </c>
    </row>
    <row r="478" spans="25:34" x14ac:dyDescent="0.35">
      <c r="AA478" t="s">
        <v>1885</v>
      </c>
      <c r="AB478" s="18">
        <v>5946</v>
      </c>
      <c r="AC478" s="18"/>
      <c r="AD478" s="18"/>
      <c r="AE478" s="18"/>
      <c r="AF478" s="18"/>
      <c r="AG478" s="18"/>
      <c r="AH478" s="18">
        <v>5946</v>
      </c>
    </row>
    <row r="479" spans="25:34" x14ac:dyDescent="0.35">
      <c r="Z479" s="57">
        <v>45178</v>
      </c>
      <c r="AA479" t="s">
        <v>1894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5">
      <c r="AA480" t="s">
        <v>1895</v>
      </c>
      <c r="AB480" s="18">
        <v>5746</v>
      </c>
      <c r="AC480" s="18"/>
      <c r="AD480" s="18"/>
      <c r="AE480" s="18"/>
      <c r="AF480" s="18"/>
      <c r="AG480" s="18"/>
      <c r="AH480" s="18">
        <v>5746</v>
      </c>
    </row>
    <row r="481" spans="23:34" x14ac:dyDescent="0.35">
      <c r="Z481" s="57">
        <v>45182</v>
      </c>
      <c r="AA481" t="s">
        <v>1903</v>
      </c>
      <c r="AB481" s="18">
        <v>125</v>
      </c>
      <c r="AC481" s="18"/>
      <c r="AD481" s="18"/>
      <c r="AE481" s="18"/>
      <c r="AF481" s="18"/>
      <c r="AG481" s="18"/>
      <c r="AH481" s="18">
        <v>125</v>
      </c>
    </row>
    <row r="482" spans="23:34" x14ac:dyDescent="0.35">
      <c r="AA482" t="s">
        <v>1904</v>
      </c>
      <c r="AB482" s="18">
        <v>5326</v>
      </c>
      <c r="AC482" s="18"/>
      <c r="AD482" s="18"/>
      <c r="AE482" s="18"/>
      <c r="AF482" s="18"/>
      <c r="AG482" s="18"/>
      <c r="AH482" s="18">
        <v>5326</v>
      </c>
    </row>
    <row r="483" spans="23:34" x14ac:dyDescent="0.35">
      <c r="Z483" s="57">
        <v>45184</v>
      </c>
      <c r="AA483" t="s">
        <v>1906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3:34" x14ac:dyDescent="0.35">
      <c r="AA484" t="s">
        <v>1907</v>
      </c>
      <c r="AB484" s="18">
        <v>5502</v>
      </c>
      <c r="AC484" s="18"/>
      <c r="AD484" s="18"/>
      <c r="AE484" s="18"/>
      <c r="AF484" s="18"/>
      <c r="AG484" s="18"/>
      <c r="AH484" s="18">
        <v>5502</v>
      </c>
    </row>
    <row r="485" spans="23:34" x14ac:dyDescent="0.35">
      <c r="Z485" s="57">
        <v>45189</v>
      </c>
      <c r="AA485" t="s">
        <v>1913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3:34" x14ac:dyDescent="0.35">
      <c r="AA486" t="s">
        <v>1914</v>
      </c>
      <c r="AB486" s="18">
        <v>6326</v>
      </c>
      <c r="AC486" s="18"/>
      <c r="AD486" s="18"/>
      <c r="AE486" s="18"/>
      <c r="AF486" s="18"/>
      <c r="AG486" s="18"/>
      <c r="AH486" s="18">
        <v>6326</v>
      </c>
    </row>
    <row r="487" spans="23:34" x14ac:dyDescent="0.35">
      <c r="Z487" s="57">
        <v>45196</v>
      </c>
      <c r="AA487" t="s">
        <v>1924</v>
      </c>
      <c r="AB487" s="18">
        <v>500</v>
      </c>
      <c r="AC487" s="18"/>
      <c r="AD487" s="18"/>
      <c r="AE487" s="18"/>
      <c r="AF487" s="18"/>
      <c r="AG487" s="18"/>
      <c r="AH487" s="18">
        <v>500</v>
      </c>
    </row>
    <row r="488" spans="23:34" x14ac:dyDescent="0.35">
      <c r="AA488" t="s">
        <v>1926</v>
      </c>
      <c r="AB488" s="18">
        <v>21572</v>
      </c>
      <c r="AC488" s="18"/>
      <c r="AD488" s="18"/>
      <c r="AE488" s="18"/>
      <c r="AF488" s="18"/>
      <c r="AG488" s="18"/>
      <c r="AH488" s="18">
        <v>21572</v>
      </c>
    </row>
    <row r="489" spans="23:34" x14ac:dyDescent="0.35">
      <c r="Z489" s="57">
        <v>45199</v>
      </c>
      <c r="AA489" t="s">
        <v>1928</v>
      </c>
      <c r="AB489" s="18">
        <v>312.5</v>
      </c>
      <c r="AC489" s="18"/>
      <c r="AD489" s="18"/>
      <c r="AE489" s="18"/>
      <c r="AF489" s="18"/>
      <c r="AG489" s="18"/>
      <c r="AH489" s="18">
        <v>312.5</v>
      </c>
    </row>
    <row r="490" spans="23:34" x14ac:dyDescent="0.35">
      <c r="AA490" t="s">
        <v>1929</v>
      </c>
      <c r="AB490" s="18">
        <v>14117</v>
      </c>
      <c r="AC490" s="18"/>
      <c r="AD490" s="18"/>
      <c r="AE490" s="18"/>
      <c r="AF490" s="18"/>
      <c r="AG490" s="18"/>
      <c r="AH490" s="18">
        <v>14117</v>
      </c>
    </row>
    <row r="491" spans="23:34" x14ac:dyDescent="0.35">
      <c r="Y491">
        <v>4</v>
      </c>
      <c r="Z491" t="s">
        <v>1411</v>
      </c>
      <c r="AA491" t="s">
        <v>1409</v>
      </c>
      <c r="AB491" s="18">
        <v>30445</v>
      </c>
      <c r="AC491" s="18"/>
      <c r="AD491" s="18"/>
      <c r="AE491" s="18"/>
      <c r="AF491" s="18"/>
      <c r="AG491" s="18"/>
      <c r="AH491" s="18">
        <v>30445</v>
      </c>
    </row>
    <row r="492" spans="23:34" x14ac:dyDescent="0.35">
      <c r="Z492" t="s">
        <v>1421</v>
      </c>
      <c r="AA492" t="s">
        <v>1420</v>
      </c>
      <c r="AB492" s="18">
        <v>1000</v>
      </c>
      <c r="AC492" s="18"/>
      <c r="AD492" s="18"/>
      <c r="AE492" s="18"/>
      <c r="AF492" s="18"/>
      <c r="AG492" s="18"/>
      <c r="AH492" s="18">
        <v>1000</v>
      </c>
    </row>
    <row r="493" spans="23:34" x14ac:dyDescent="0.35">
      <c r="Z493" t="s">
        <v>1437</v>
      </c>
      <c r="AA493" t="s">
        <v>1435</v>
      </c>
      <c r="AB493" s="18">
        <v>312.5</v>
      </c>
      <c r="AC493" s="18"/>
      <c r="AD493" s="18"/>
      <c r="AE493" s="18"/>
      <c r="AF493" s="18"/>
      <c r="AG493" s="18"/>
      <c r="AH493" s="18">
        <v>312.5</v>
      </c>
    </row>
    <row r="494" spans="23:34" x14ac:dyDescent="0.35">
      <c r="AA494" t="s">
        <v>1436</v>
      </c>
      <c r="AB494" s="18">
        <v>15182.2</v>
      </c>
      <c r="AC494" s="18"/>
      <c r="AD494" s="18"/>
      <c r="AE494" s="18"/>
      <c r="AF494" s="18"/>
      <c r="AG494" s="18"/>
      <c r="AH494" s="18">
        <v>15182.2</v>
      </c>
    </row>
    <row r="495" spans="23:34" x14ac:dyDescent="0.35">
      <c r="Z495" t="s">
        <v>1466</v>
      </c>
      <c r="AA495" t="s">
        <v>1465</v>
      </c>
      <c r="AB495" s="18">
        <v>2466</v>
      </c>
      <c r="AC495" s="18"/>
      <c r="AD495" s="18"/>
      <c r="AE495" s="18"/>
      <c r="AF495" s="18"/>
      <c r="AG495" s="18"/>
      <c r="AH495" s="18">
        <v>2466</v>
      </c>
    </row>
    <row r="496" spans="23:34" x14ac:dyDescent="0.35">
      <c r="W496" s="36" t="s">
        <v>424</v>
      </c>
      <c r="X496" s="36"/>
      <c r="Y496" s="36"/>
      <c r="Z496" s="36"/>
      <c r="AA496" s="36"/>
      <c r="AB496" s="37">
        <v>476284.30000000005</v>
      </c>
      <c r="AC496" s="37"/>
      <c r="AD496" s="37"/>
      <c r="AE496" s="37"/>
      <c r="AF496" s="37"/>
      <c r="AG496" s="37"/>
      <c r="AH496" s="37">
        <v>476284.30000000005</v>
      </c>
    </row>
    <row r="497" spans="23:34" x14ac:dyDescent="0.35">
      <c r="W497" t="s">
        <v>471</v>
      </c>
      <c r="X497" t="s">
        <v>1766</v>
      </c>
      <c r="Y497" t="s">
        <v>1766</v>
      </c>
      <c r="Z497" s="57">
        <v>44509</v>
      </c>
      <c r="AA497" t="s">
        <v>472</v>
      </c>
      <c r="AB497" s="18"/>
      <c r="AC497" s="18"/>
      <c r="AD497" s="18"/>
      <c r="AE497" s="18"/>
      <c r="AF497" s="18">
        <v>0</v>
      </c>
      <c r="AG497" s="18"/>
      <c r="AH497" s="18">
        <v>0</v>
      </c>
    </row>
    <row r="498" spans="23:34" x14ac:dyDescent="0.35">
      <c r="W498" s="36" t="s">
        <v>485</v>
      </c>
      <c r="X498" s="36"/>
      <c r="Y498" s="36"/>
      <c r="Z498" s="36"/>
      <c r="AA498" s="36"/>
      <c r="AB498" s="37"/>
      <c r="AC498" s="37"/>
      <c r="AD498" s="37"/>
      <c r="AE498" s="37"/>
      <c r="AF498" s="37">
        <v>0</v>
      </c>
      <c r="AG498" s="37"/>
      <c r="AH498" s="37">
        <v>0</v>
      </c>
    </row>
    <row r="499" spans="23:34" x14ac:dyDescent="0.35">
      <c r="W499" t="s">
        <v>493</v>
      </c>
      <c r="X499">
        <v>2021</v>
      </c>
      <c r="Y499">
        <v>11</v>
      </c>
      <c r="Z499" s="57">
        <v>44510</v>
      </c>
      <c r="AA499" t="s">
        <v>474</v>
      </c>
      <c r="AB499" s="18">
        <v>0</v>
      </c>
      <c r="AC499" s="18"/>
      <c r="AD499" s="18"/>
      <c r="AE499" s="18"/>
      <c r="AF499" s="18"/>
      <c r="AG499" s="18"/>
      <c r="AH499" s="18">
        <v>0</v>
      </c>
    </row>
    <row r="500" spans="23:34" x14ac:dyDescent="0.35">
      <c r="X500">
        <v>2022</v>
      </c>
      <c r="Y500">
        <v>2</v>
      </c>
      <c r="Z500" s="57">
        <v>44613</v>
      </c>
      <c r="AA500" t="s">
        <v>608</v>
      </c>
      <c r="AB500" s="18">
        <v>0</v>
      </c>
      <c r="AC500" s="18"/>
      <c r="AD500" s="18"/>
      <c r="AE500" s="18"/>
      <c r="AF500" s="18"/>
      <c r="AG500" s="18"/>
      <c r="AH500" s="18">
        <v>0</v>
      </c>
    </row>
    <row r="501" spans="23:34" x14ac:dyDescent="0.35">
      <c r="Y501">
        <v>3</v>
      </c>
      <c r="Z501" s="57">
        <v>44625</v>
      </c>
      <c r="AA501" t="s">
        <v>635</v>
      </c>
      <c r="AB501" s="18">
        <v>0</v>
      </c>
      <c r="AC501" s="18"/>
      <c r="AD501" s="18"/>
      <c r="AE501" s="18"/>
      <c r="AF501" s="18"/>
      <c r="AG501" s="18"/>
      <c r="AH501" s="18">
        <v>0</v>
      </c>
    </row>
    <row r="502" spans="23:34" x14ac:dyDescent="0.35">
      <c r="Z502" s="57">
        <v>44639</v>
      </c>
      <c r="AA502" t="s">
        <v>653</v>
      </c>
      <c r="AB502" s="18">
        <v>0</v>
      </c>
      <c r="AC502" s="18"/>
      <c r="AD502" s="18"/>
      <c r="AE502" s="18"/>
      <c r="AF502" s="18"/>
      <c r="AG502" s="18"/>
      <c r="AH502" s="18">
        <v>0</v>
      </c>
    </row>
    <row r="503" spans="23:34" x14ac:dyDescent="0.35">
      <c r="Y503">
        <v>5</v>
      </c>
      <c r="Z503" s="57">
        <v>44700</v>
      </c>
      <c r="AA503" t="s">
        <v>783</v>
      </c>
      <c r="AB503" s="18">
        <v>0</v>
      </c>
      <c r="AC503" s="18"/>
      <c r="AD503" s="18"/>
      <c r="AE503" s="18"/>
      <c r="AF503" s="18"/>
      <c r="AG503" s="18"/>
      <c r="AH503" s="18">
        <v>0</v>
      </c>
    </row>
    <row r="504" spans="23:34" x14ac:dyDescent="0.35">
      <c r="Z504" s="57">
        <v>44709</v>
      </c>
      <c r="AA504" t="s">
        <v>799</v>
      </c>
      <c r="AB504" s="18">
        <v>0</v>
      </c>
      <c r="AC504" s="18"/>
      <c r="AD504" s="18"/>
      <c r="AE504" s="18"/>
      <c r="AF504" s="18"/>
      <c r="AG504" s="18"/>
      <c r="AH504" s="18">
        <v>0</v>
      </c>
    </row>
    <row r="505" spans="23:34" x14ac:dyDescent="0.35">
      <c r="Y505">
        <v>6</v>
      </c>
      <c r="Z505" s="57">
        <v>44722</v>
      </c>
      <c r="AA505" t="s">
        <v>835</v>
      </c>
      <c r="AB505" s="18">
        <v>0</v>
      </c>
      <c r="AC505" s="18"/>
      <c r="AD505" s="18"/>
      <c r="AE505" s="18"/>
      <c r="AF505" s="18"/>
      <c r="AG505" s="18"/>
      <c r="AH505" s="18">
        <v>0</v>
      </c>
    </row>
    <row r="506" spans="23:34" x14ac:dyDescent="0.35">
      <c r="Z506" s="57">
        <v>44736</v>
      </c>
      <c r="AA506" t="s">
        <v>846</v>
      </c>
      <c r="AB506" s="18">
        <v>0</v>
      </c>
      <c r="AC506" s="18"/>
      <c r="AD506" s="18"/>
      <c r="AE506" s="18"/>
      <c r="AF506" s="18"/>
      <c r="AG506" s="18"/>
      <c r="AH506" s="18">
        <v>0</v>
      </c>
    </row>
    <row r="507" spans="23:34" x14ac:dyDescent="0.35">
      <c r="Y507">
        <v>7</v>
      </c>
      <c r="Z507" s="57">
        <v>44771</v>
      </c>
      <c r="AA507" t="s">
        <v>873</v>
      </c>
      <c r="AB507" s="18">
        <v>0</v>
      </c>
      <c r="AC507" s="18"/>
      <c r="AD507" s="18"/>
      <c r="AE507" s="18"/>
      <c r="AF507" s="18"/>
      <c r="AG507" s="18"/>
      <c r="AH507" s="18">
        <v>0</v>
      </c>
    </row>
    <row r="508" spans="23:34" x14ac:dyDescent="0.35">
      <c r="Y508">
        <v>8</v>
      </c>
      <c r="Z508" s="57">
        <v>44789</v>
      </c>
      <c r="AA508" t="s">
        <v>909</v>
      </c>
      <c r="AB508" s="18">
        <v>0</v>
      </c>
      <c r="AC508" s="18"/>
      <c r="AD508" s="18"/>
      <c r="AE508" s="18"/>
      <c r="AF508" s="18"/>
      <c r="AG508" s="18"/>
      <c r="AH508" s="18">
        <v>0</v>
      </c>
    </row>
    <row r="509" spans="23:34" x14ac:dyDescent="0.35">
      <c r="Y509">
        <v>9</v>
      </c>
      <c r="Z509" s="57">
        <v>44813</v>
      </c>
      <c r="AA509" t="s">
        <v>934</v>
      </c>
      <c r="AB509" s="18">
        <v>0</v>
      </c>
      <c r="AC509" s="18"/>
      <c r="AD509" s="18"/>
      <c r="AE509" s="18"/>
      <c r="AF509" s="18"/>
      <c r="AG509" s="18"/>
      <c r="AH509" s="18">
        <v>0</v>
      </c>
    </row>
    <row r="510" spans="23:34" x14ac:dyDescent="0.35">
      <c r="Z510" s="57">
        <v>44819</v>
      </c>
      <c r="AA510" t="s">
        <v>939</v>
      </c>
      <c r="AB510" s="18">
        <v>0</v>
      </c>
      <c r="AC510" s="18"/>
      <c r="AD510" s="18"/>
      <c r="AE510" s="18"/>
      <c r="AF510" s="18"/>
      <c r="AG510" s="18"/>
      <c r="AH510" s="18">
        <v>0</v>
      </c>
    </row>
    <row r="511" spans="23:34" x14ac:dyDescent="0.35">
      <c r="Z511" s="57">
        <v>44830</v>
      </c>
      <c r="AA511" t="s">
        <v>952</v>
      </c>
      <c r="AB511" s="18">
        <v>0</v>
      </c>
      <c r="AC511" s="18"/>
      <c r="AD511" s="18"/>
      <c r="AE511" s="18"/>
      <c r="AF511" s="18"/>
      <c r="AG511" s="18"/>
      <c r="AH511" s="18">
        <v>0</v>
      </c>
    </row>
    <row r="512" spans="23:34" x14ac:dyDescent="0.35">
      <c r="Y512">
        <v>10</v>
      </c>
      <c r="Z512" t="s">
        <v>996</v>
      </c>
      <c r="AA512" t="s">
        <v>995</v>
      </c>
      <c r="AB512" s="18">
        <v>0</v>
      </c>
      <c r="AC512" s="18"/>
      <c r="AD512" s="18"/>
      <c r="AE512" s="18"/>
      <c r="AF512" s="18"/>
      <c r="AG512" s="18"/>
      <c r="AH512" s="18">
        <v>0</v>
      </c>
    </row>
    <row r="513" spans="24:34" x14ac:dyDescent="0.35">
      <c r="Z513" s="57">
        <v>44847</v>
      </c>
      <c r="AA513" t="s">
        <v>1002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4:34" x14ac:dyDescent="0.35">
      <c r="Z514" s="57">
        <v>44856</v>
      </c>
      <c r="AA514" t="s">
        <v>1013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4:34" x14ac:dyDescent="0.35">
      <c r="Z515" s="57">
        <v>44865</v>
      </c>
      <c r="AA515" t="s">
        <v>1017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4:34" x14ac:dyDescent="0.35">
      <c r="Y516">
        <v>11</v>
      </c>
      <c r="Z516" s="57">
        <v>44874</v>
      </c>
      <c r="AA516" t="s">
        <v>1065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4:34" x14ac:dyDescent="0.35">
      <c r="Y517">
        <v>12</v>
      </c>
      <c r="Z517" s="57">
        <v>44901</v>
      </c>
      <c r="AA517" t="s">
        <v>1121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4:34" x14ac:dyDescent="0.35">
      <c r="Z518" s="57">
        <v>44908</v>
      </c>
      <c r="AA518" t="s">
        <v>1125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4:34" x14ac:dyDescent="0.35">
      <c r="Z519" s="57">
        <v>44919</v>
      </c>
      <c r="AA519" t="s">
        <v>1137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4:34" x14ac:dyDescent="0.35">
      <c r="Y520">
        <v>4</v>
      </c>
      <c r="Z520" s="57">
        <v>44652</v>
      </c>
      <c r="AA520" t="s">
        <v>682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4:34" x14ac:dyDescent="0.35">
      <c r="Z521" s="57">
        <v>44665</v>
      </c>
      <c r="AA521" t="s">
        <v>696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4:34" x14ac:dyDescent="0.35">
      <c r="Z522" s="57">
        <v>44679</v>
      </c>
      <c r="AA522" t="s">
        <v>726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4:34" x14ac:dyDescent="0.35">
      <c r="X523">
        <v>2023</v>
      </c>
      <c r="Y523">
        <v>1</v>
      </c>
      <c r="Z523" s="57">
        <v>44935</v>
      </c>
      <c r="AA523" t="s">
        <v>1174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4:34" x14ac:dyDescent="0.35">
      <c r="Z524" s="57">
        <v>44942</v>
      </c>
      <c r="AA524" t="s">
        <v>1192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4:34" x14ac:dyDescent="0.35">
      <c r="Y525">
        <v>2</v>
      </c>
      <c r="Z525" s="57">
        <v>44959</v>
      </c>
      <c r="AA525" t="s">
        <v>1238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4:34" x14ac:dyDescent="0.35">
      <c r="Z526" t="s">
        <v>1252</v>
      </c>
      <c r="AA526" t="s">
        <v>1251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4:34" x14ac:dyDescent="0.35">
      <c r="Z527" t="s">
        <v>1274</v>
      </c>
      <c r="AA527" t="s">
        <v>1273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4:34" x14ac:dyDescent="0.35">
      <c r="Y528">
        <v>3</v>
      </c>
      <c r="Z528" t="s">
        <v>1319</v>
      </c>
      <c r="AA528" t="s">
        <v>1320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3:34" x14ac:dyDescent="0.35">
      <c r="Z529" t="s">
        <v>1342</v>
      </c>
      <c r="AA529" t="s">
        <v>1341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3:34" x14ac:dyDescent="0.35">
      <c r="Z530" t="s">
        <v>1352</v>
      </c>
      <c r="AA530" t="s">
        <v>1351</v>
      </c>
      <c r="AB530" s="18">
        <v>3240</v>
      </c>
      <c r="AC530" s="18"/>
      <c r="AD530" s="18"/>
      <c r="AE530" s="18"/>
      <c r="AF530" s="18"/>
      <c r="AG530" s="18"/>
      <c r="AH530" s="18">
        <v>3240</v>
      </c>
    </row>
    <row r="531" spans="23:34" x14ac:dyDescent="0.35">
      <c r="Y531">
        <v>5</v>
      </c>
      <c r="Z531" s="57">
        <v>45063</v>
      </c>
      <c r="AA531" t="s">
        <v>1552</v>
      </c>
      <c r="AB531" s="18">
        <v>2475</v>
      </c>
      <c r="AC531" s="18"/>
      <c r="AD531" s="18"/>
      <c r="AE531" s="18"/>
      <c r="AF531" s="18"/>
      <c r="AG531" s="18"/>
      <c r="AH531" s="18">
        <v>2475</v>
      </c>
    </row>
    <row r="532" spans="23:34" x14ac:dyDescent="0.35">
      <c r="Y532">
        <v>6</v>
      </c>
      <c r="Z532" s="57">
        <v>45099</v>
      </c>
      <c r="AA532" t="s">
        <v>1651</v>
      </c>
      <c r="AB532" s="18">
        <v>2475</v>
      </c>
      <c r="AC532" s="18"/>
      <c r="AD532" s="18"/>
      <c r="AE532" s="18"/>
      <c r="AF532" s="18"/>
      <c r="AG532" s="18"/>
      <c r="AH532" s="18">
        <v>2475</v>
      </c>
    </row>
    <row r="533" spans="23:34" x14ac:dyDescent="0.35">
      <c r="Z533" s="57">
        <v>45105</v>
      </c>
      <c r="AA533" t="s">
        <v>1667</v>
      </c>
      <c r="AB533" s="18">
        <v>2475</v>
      </c>
      <c r="AC533" s="18"/>
      <c r="AD533" s="18"/>
      <c r="AE533" s="18"/>
      <c r="AF533" s="18"/>
      <c r="AG533" s="18"/>
      <c r="AH533" s="18">
        <v>2475</v>
      </c>
    </row>
    <row r="534" spans="23:34" x14ac:dyDescent="0.35">
      <c r="Y534">
        <v>7</v>
      </c>
      <c r="Z534" s="57">
        <v>45118</v>
      </c>
      <c r="AA534" t="s">
        <v>1721</v>
      </c>
      <c r="AB534" s="18">
        <v>2668</v>
      </c>
      <c r="AC534" s="18"/>
      <c r="AD534" s="18"/>
      <c r="AE534" s="18"/>
      <c r="AF534" s="18"/>
      <c r="AG534" s="18"/>
      <c r="AH534" s="18">
        <v>2668</v>
      </c>
    </row>
    <row r="535" spans="23:34" x14ac:dyDescent="0.35">
      <c r="Z535" s="57">
        <v>45124</v>
      </c>
      <c r="AA535" t="s">
        <v>1725</v>
      </c>
      <c r="AB535" s="18">
        <v>2731.5</v>
      </c>
      <c r="AC535" s="18"/>
      <c r="AD535" s="18"/>
      <c r="AE535" s="18"/>
      <c r="AF535" s="18"/>
      <c r="AG535" s="18"/>
      <c r="AH535" s="18">
        <v>2731.5</v>
      </c>
    </row>
    <row r="536" spans="23:34" x14ac:dyDescent="0.35">
      <c r="Z536" s="57">
        <v>45134</v>
      </c>
      <c r="AA536" t="s">
        <v>1737</v>
      </c>
      <c r="AB536" s="18">
        <v>2644</v>
      </c>
      <c r="AC536" s="18"/>
      <c r="AD536" s="18"/>
      <c r="AE536" s="18"/>
      <c r="AF536" s="18"/>
      <c r="AG536" s="18"/>
      <c r="AH536" s="18">
        <v>2644</v>
      </c>
    </row>
    <row r="537" spans="23:34" x14ac:dyDescent="0.35">
      <c r="Y537">
        <v>8</v>
      </c>
      <c r="Z537" s="57">
        <v>45163</v>
      </c>
      <c r="AA537" t="s">
        <v>1832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3:34" x14ac:dyDescent="0.35">
      <c r="Y538">
        <v>9</v>
      </c>
      <c r="Z538" s="57">
        <v>45176</v>
      </c>
      <c r="AA538" t="s">
        <v>1891</v>
      </c>
      <c r="AB538" s="18">
        <v>2613.5</v>
      </c>
      <c r="AC538" s="18"/>
      <c r="AD538" s="18"/>
      <c r="AE538" s="18"/>
      <c r="AF538" s="18"/>
      <c r="AG538" s="18"/>
      <c r="AH538" s="18">
        <v>2613.5</v>
      </c>
    </row>
    <row r="539" spans="23:34" x14ac:dyDescent="0.35">
      <c r="Y539">
        <v>4</v>
      </c>
      <c r="Z539" t="s">
        <v>1405</v>
      </c>
      <c r="AA539" t="s">
        <v>1408</v>
      </c>
      <c r="AB539" s="18">
        <v>3078.5</v>
      </c>
      <c r="AC539" s="18"/>
      <c r="AD539" s="18"/>
      <c r="AE539" s="18"/>
      <c r="AF539" s="18"/>
      <c r="AG539" s="18"/>
      <c r="AH539" s="18">
        <v>3078.5</v>
      </c>
    </row>
    <row r="540" spans="23:34" x14ac:dyDescent="0.35">
      <c r="Z540" t="s">
        <v>1430</v>
      </c>
      <c r="AA540" t="s">
        <v>1429</v>
      </c>
      <c r="AB540" s="18">
        <v>2947.5</v>
      </c>
      <c r="AC540" s="18"/>
      <c r="AD540" s="18"/>
      <c r="AE540" s="18"/>
      <c r="AF540" s="18"/>
      <c r="AG540" s="18"/>
      <c r="AH540" s="18">
        <v>2947.5</v>
      </c>
    </row>
    <row r="541" spans="23:34" x14ac:dyDescent="0.35">
      <c r="Z541" t="s">
        <v>1441</v>
      </c>
      <c r="AA541" t="s">
        <v>1440</v>
      </c>
      <c r="AB541" s="18">
        <v>3137.5</v>
      </c>
      <c r="AC541" s="18"/>
      <c r="AD541" s="18"/>
      <c r="AE541" s="18"/>
      <c r="AF541" s="18"/>
      <c r="AG541" s="18"/>
      <c r="AH541" s="18">
        <v>3137.5</v>
      </c>
    </row>
    <row r="542" spans="23:34" x14ac:dyDescent="0.35">
      <c r="Z542" t="s">
        <v>1468</v>
      </c>
      <c r="AA542" t="s">
        <v>1467</v>
      </c>
      <c r="AB542" s="18">
        <v>1965</v>
      </c>
      <c r="AC542" s="18"/>
      <c r="AD542" s="18"/>
      <c r="AE542" s="18"/>
      <c r="AF542" s="18"/>
      <c r="AG542" s="18"/>
      <c r="AH542" s="18">
        <v>1965</v>
      </c>
    </row>
    <row r="543" spans="23:34" x14ac:dyDescent="0.35">
      <c r="W543" s="36" t="s">
        <v>502</v>
      </c>
      <c r="X543" s="36"/>
      <c r="Y543" s="36"/>
      <c r="Z543" s="36"/>
      <c r="AA543" s="36"/>
      <c r="AB543" s="37">
        <v>32450.5</v>
      </c>
      <c r="AC543" s="37"/>
      <c r="AD543" s="37"/>
      <c r="AE543" s="37"/>
      <c r="AF543" s="37"/>
      <c r="AG543" s="37"/>
      <c r="AH543" s="37">
        <v>32450.5</v>
      </c>
    </row>
    <row r="544" spans="23:34" x14ac:dyDescent="0.35">
      <c r="W544" t="s">
        <v>639</v>
      </c>
      <c r="X544">
        <v>2022</v>
      </c>
      <c r="Y544">
        <v>3</v>
      </c>
      <c r="Z544" s="57">
        <v>44628</v>
      </c>
      <c r="AA544" t="s">
        <v>636</v>
      </c>
      <c r="AB544" s="18">
        <v>0</v>
      </c>
      <c r="AC544" s="18"/>
      <c r="AD544" s="18"/>
      <c r="AE544" s="18"/>
      <c r="AF544" s="18"/>
      <c r="AG544" s="18"/>
      <c r="AH544" s="18">
        <v>0</v>
      </c>
    </row>
    <row r="545" spans="24:34" x14ac:dyDescent="0.35">
      <c r="Z545" s="57">
        <v>44629</v>
      </c>
      <c r="AA545" t="s">
        <v>644</v>
      </c>
      <c r="AB545" s="18">
        <v>0</v>
      </c>
      <c r="AC545" s="18"/>
      <c r="AD545" s="18"/>
      <c r="AE545" s="18"/>
      <c r="AF545" s="18"/>
      <c r="AG545" s="18"/>
      <c r="AH545" s="18">
        <v>0</v>
      </c>
    </row>
    <row r="546" spans="24:34" x14ac:dyDescent="0.35">
      <c r="Z546" s="57">
        <v>44632</v>
      </c>
      <c r="AA546" t="s">
        <v>646</v>
      </c>
      <c r="AB546" s="18">
        <v>0</v>
      </c>
      <c r="AC546" s="18"/>
      <c r="AD546" s="18"/>
      <c r="AE546" s="18"/>
      <c r="AF546" s="18"/>
      <c r="AG546" s="18"/>
      <c r="AH546" s="18">
        <v>0</v>
      </c>
    </row>
    <row r="547" spans="24:34" x14ac:dyDescent="0.35">
      <c r="Y547">
        <v>5</v>
      </c>
      <c r="Z547" s="57">
        <v>44693</v>
      </c>
      <c r="AA547" t="s">
        <v>771</v>
      </c>
      <c r="AB547" s="18">
        <v>0</v>
      </c>
      <c r="AC547" s="18"/>
      <c r="AD547" s="18"/>
      <c r="AE547" s="18"/>
      <c r="AF547" s="18"/>
      <c r="AG547" s="18"/>
      <c r="AH547" s="18">
        <v>0</v>
      </c>
    </row>
    <row r="548" spans="24:34" x14ac:dyDescent="0.35">
      <c r="Y548">
        <v>6</v>
      </c>
      <c r="Z548" s="57">
        <v>44715</v>
      </c>
      <c r="AA548" t="s">
        <v>829</v>
      </c>
      <c r="AB548" s="18">
        <v>0</v>
      </c>
      <c r="AC548" s="18"/>
      <c r="AD548" s="18"/>
      <c r="AE548" s="18"/>
      <c r="AF548" s="18"/>
      <c r="AG548" s="18"/>
      <c r="AH548" s="18">
        <v>0</v>
      </c>
    </row>
    <row r="549" spans="24:34" x14ac:dyDescent="0.35">
      <c r="Z549" s="57">
        <v>44721</v>
      </c>
      <c r="AA549" t="s">
        <v>834</v>
      </c>
      <c r="AB549" s="18">
        <v>0</v>
      </c>
      <c r="AC549" s="18"/>
      <c r="AD549" s="18"/>
      <c r="AE549" s="18"/>
      <c r="AF549" s="18"/>
      <c r="AG549" s="18"/>
      <c r="AH549" s="18">
        <v>0</v>
      </c>
    </row>
    <row r="550" spans="24:34" x14ac:dyDescent="0.35">
      <c r="Y550">
        <v>9</v>
      </c>
      <c r="Z550" s="57">
        <v>44830</v>
      </c>
      <c r="AA550" t="s">
        <v>954</v>
      </c>
      <c r="AB550" s="18">
        <v>0</v>
      </c>
      <c r="AC550" s="18"/>
      <c r="AD550" s="18"/>
      <c r="AE550" s="18"/>
      <c r="AF550" s="18"/>
      <c r="AG550" s="18"/>
      <c r="AH550" s="18">
        <v>0</v>
      </c>
    </row>
    <row r="551" spans="24:34" x14ac:dyDescent="0.35">
      <c r="AA551" t="s">
        <v>955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4:34" x14ac:dyDescent="0.35">
      <c r="Y552">
        <v>11</v>
      </c>
      <c r="Z552" s="57">
        <v>44872</v>
      </c>
      <c r="AA552" t="s">
        <v>1057</v>
      </c>
      <c r="AB552" s="18">
        <v>0</v>
      </c>
      <c r="AC552" s="18"/>
      <c r="AD552" s="18"/>
      <c r="AE552" s="18"/>
      <c r="AF552" s="18"/>
      <c r="AG552" s="18"/>
      <c r="AH552" s="18">
        <v>0</v>
      </c>
    </row>
    <row r="553" spans="24:34" x14ac:dyDescent="0.35">
      <c r="Y553">
        <v>12</v>
      </c>
      <c r="Z553" s="57">
        <v>44896</v>
      </c>
      <c r="AA553" t="s">
        <v>1110</v>
      </c>
      <c r="AB553" s="18">
        <v>0</v>
      </c>
      <c r="AC553" s="18"/>
      <c r="AD553" s="18"/>
      <c r="AE553" s="18"/>
      <c r="AF553" s="18"/>
      <c r="AG553" s="18"/>
      <c r="AH553" s="18">
        <v>0</v>
      </c>
    </row>
    <row r="554" spans="24:34" x14ac:dyDescent="0.35">
      <c r="Z554" s="57">
        <v>44900</v>
      </c>
      <c r="AA554" t="s">
        <v>1118</v>
      </c>
      <c r="AB554" s="18">
        <v>0</v>
      </c>
      <c r="AC554" s="18"/>
      <c r="AD554" s="18"/>
      <c r="AE554" s="18"/>
      <c r="AF554" s="18"/>
      <c r="AG554" s="18"/>
      <c r="AH554" s="18">
        <v>0</v>
      </c>
    </row>
    <row r="555" spans="24:34" x14ac:dyDescent="0.35">
      <c r="Z555" s="57">
        <v>44902</v>
      </c>
      <c r="AA555" t="s">
        <v>1122</v>
      </c>
      <c r="AB555" s="18">
        <v>0</v>
      </c>
      <c r="AC555" s="18"/>
      <c r="AD555" s="18"/>
      <c r="AE555" s="18"/>
      <c r="AF555" s="18"/>
      <c r="AG555" s="18"/>
      <c r="AH555" s="18">
        <v>0</v>
      </c>
    </row>
    <row r="556" spans="24:34" x14ac:dyDescent="0.35">
      <c r="Z556" s="57">
        <v>44917</v>
      </c>
      <c r="AA556" t="s">
        <v>1132</v>
      </c>
      <c r="AB556" s="18">
        <v>0</v>
      </c>
      <c r="AC556" s="18"/>
      <c r="AD556" s="18"/>
      <c r="AE556" s="18"/>
      <c r="AF556" s="18"/>
      <c r="AG556" s="18"/>
      <c r="AH556" s="18">
        <v>0</v>
      </c>
    </row>
    <row r="557" spans="24:34" x14ac:dyDescent="0.35">
      <c r="Y557">
        <v>4</v>
      </c>
      <c r="Z557" s="57">
        <v>44652</v>
      </c>
      <c r="AA557" t="s">
        <v>686</v>
      </c>
      <c r="AB557" s="18">
        <v>0</v>
      </c>
      <c r="AC557" s="18"/>
      <c r="AD557" s="18"/>
      <c r="AE557" s="18"/>
      <c r="AF557" s="18"/>
      <c r="AG557" s="18"/>
      <c r="AH557" s="18">
        <v>0</v>
      </c>
    </row>
    <row r="558" spans="24:34" x14ac:dyDescent="0.35">
      <c r="Z558" s="57">
        <v>44663</v>
      </c>
      <c r="AA558" t="s">
        <v>693</v>
      </c>
      <c r="AB558" s="18">
        <v>0</v>
      </c>
      <c r="AC558" s="18"/>
      <c r="AD558" s="18"/>
      <c r="AE558" s="18"/>
      <c r="AF558" s="18"/>
      <c r="AG558" s="18"/>
      <c r="AH558" s="18">
        <v>0</v>
      </c>
    </row>
    <row r="559" spans="24:34" x14ac:dyDescent="0.35">
      <c r="X559">
        <v>2023</v>
      </c>
      <c r="Y559">
        <v>1</v>
      </c>
      <c r="Z559" s="57">
        <v>44938</v>
      </c>
      <c r="AA559" t="s">
        <v>1184</v>
      </c>
      <c r="AB559" s="18">
        <v>0</v>
      </c>
      <c r="AC559" s="18"/>
      <c r="AD559" s="18"/>
      <c r="AE559" s="18"/>
      <c r="AF559" s="18"/>
      <c r="AG559" s="18"/>
      <c r="AH559" s="18">
        <v>0</v>
      </c>
    </row>
    <row r="560" spans="24:34" x14ac:dyDescent="0.35">
      <c r="Z560" s="57">
        <v>44944</v>
      </c>
      <c r="AA560" t="s">
        <v>1193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3:34" x14ac:dyDescent="0.35">
      <c r="Z561" s="57">
        <v>44956</v>
      </c>
      <c r="AA561" t="s">
        <v>1207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3:34" x14ac:dyDescent="0.35">
      <c r="Y562">
        <v>2</v>
      </c>
      <c r="Z562" t="s">
        <v>1242</v>
      </c>
      <c r="AA562" t="s">
        <v>1241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3:34" x14ac:dyDescent="0.35">
      <c r="Z563" t="s">
        <v>1248</v>
      </c>
      <c r="AA563" t="s">
        <v>1250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3:34" x14ac:dyDescent="0.35">
      <c r="Z564" t="s">
        <v>1266</v>
      </c>
      <c r="AA564" t="s">
        <v>1270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3:34" x14ac:dyDescent="0.35">
      <c r="Y565">
        <v>3</v>
      </c>
      <c r="Z565" t="s">
        <v>1303</v>
      </c>
      <c r="AA565" t="s">
        <v>1284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3:34" x14ac:dyDescent="0.35">
      <c r="Y566">
        <v>7</v>
      </c>
      <c r="Z566" s="57">
        <v>45111</v>
      </c>
      <c r="AA566" t="s">
        <v>1713</v>
      </c>
      <c r="AB566" s="18">
        <v>100</v>
      </c>
      <c r="AC566" s="18"/>
      <c r="AD566" s="18"/>
      <c r="AE566" s="18"/>
      <c r="AF566" s="18"/>
      <c r="AG566" s="18"/>
      <c r="AH566" s="18">
        <v>100</v>
      </c>
    </row>
    <row r="567" spans="23:34" x14ac:dyDescent="0.35">
      <c r="Y567">
        <v>9</v>
      </c>
      <c r="Z567" s="57">
        <v>45187</v>
      </c>
      <c r="AA567" t="s">
        <v>1908</v>
      </c>
      <c r="AB567" s="18">
        <v>6699</v>
      </c>
      <c r="AC567" s="18"/>
      <c r="AD567" s="18"/>
      <c r="AE567" s="18"/>
      <c r="AF567" s="18"/>
      <c r="AG567" s="18"/>
      <c r="AH567" s="18">
        <v>6699</v>
      </c>
    </row>
    <row r="568" spans="23:34" x14ac:dyDescent="0.35">
      <c r="Y568">
        <v>4</v>
      </c>
      <c r="Z568" s="57">
        <v>45019</v>
      </c>
      <c r="AA568" t="s">
        <v>1393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3:34" x14ac:dyDescent="0.35">
      <c r="Z569" t="s">
        <v>1416</v>
      </c>
      <c r="AA569" t="s">
        <v>1415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3:34" x14ac:dyDescent="0.35">
      <c r="Z570" s="57">
        <v>45030</v>
      </c>
      <c r="AA570" t="s">
        <v>1434</v>
      </c>
      <c r="AB570" s="18">
        <v>617.20000000000005</v>
      </c>
      <c r="AC570" s="18"/>
      <c r="AD570" s="18"/>
      <c r="AE570" s="18"/>
      <c r="AF570" s="18"/>
      <c r="AG570" s="18"/>
      <c r="AH570" s="18">
        <v>617.20000000000005</v>
      </c>
    </row>
    <row r="571" spans="23:34" x14ac:dyDescent="0.35">
      <c r="W571" s="36" t="s">
        <v>643</v>
      </c>
      <c r="X571" s="36"/>
      <c r="Y571" s="36"/>
      <c r="Z571" s="36"/>
      <c r="AA571" s="36"/>
      <c r="AB571" s="37">
        <v>7416.2</v>
      </c>
      <c r="AC571" s="37"/>
      <c r="AD571" s="37"/>
      <c r="AE571" s="37"/>
      <c r="AF571" s="37"/>
      <c r="AG571" s="37"/>
      <c r="AH571" s="37">
        <v>7416.2</v>
      </c>
    </row>
    <row r="572" spans="23:34" x14ac:dyDescent="0.35">
      <c r="W572" t="s">
        <v>667</v>
      </c>
      <c r="X572">
        <v>2022</v>
      </c>
      <c r="Y572">
        <v>3</v>
      </c>
      <c r="Z572" s="57">
        <v>44651</v>
      </c>
      <c r="AA572" t="s">
        <v>665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3:34" x14ac:dyDescent="0.35">
      <c r="Y573">
        <v>5</v>
      </c>
      <c r="Z573" s="57">
        <v>44687</v>
      </c>
      <c r="AA573" t="s">
        <v>765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3:34" x14ac:dyDescent="0.35">
      <c r="Y574">
        <v>6</v>
      </c>
      <c r="Z574" s="57">
        <v>44725</v>
      </c>
      <c r="AA574" t="s">
        <v>837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3:34" x14ac:dyDescent="0.35">
      <c r="Y575">
        <v>4</v>
      </c>
      <c r="Z575" s="57">
        <v>44667</v>
      </c>
      <c r="AA575" t="s">
        <v>699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3:34" x14ac:dyDescent="0.35">
      <c r="Z576" t="s">
        <v>723</v>
      </c>
      <c r="AA576" t="s">
        <v>722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5">
      <c r="Z577" s="57">
        <v>44680</v>
      </c>
      <c r="AA577" t="s">
        <v>730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5">
      <c r="X578">
        <v>2023</v>
      </c>
      <c r="Y578">
        <v>1</v>
      </c>
      <c r="Z578" s="57">
        <v>44932</v>
      </c>
      <c r="AA578" t="s">
        <v>1172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5">
      <c r="Z579" s="57">
        <v>44935</v>
      </c>
      <c r="AA579" t="s">
        <v>1175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5">
      <c r="Z580" s="57">
        <v>44937</v>
      </c>
      <c r="AA580" t="s">
        <v>1181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5">
      <c r="Z581" s="57">
        <v>44939</v>
      </c>
      <c r="AA581" t="s">
        <v>1185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5">
      <c r="Y582">
        <v>6</v>
      </c>
      <c r="Z582" s="57">
        <v>45084</v>
      </c>
      <c r="AA582" t="s">
        <v>1616</v>
      </c>
      <c r="AB582" s="18">
        <v>0</v>
      </c>
      <c r="AC582" s="18"/>
      <c r="AD582" s="18"/>
      <c r="AE582" s="18"/>
      <c r="AF582" s="18"/>
      <c r="AG582" s="18"/>
      <c r="AH582" s="18">
        <v>0</v>
      </c>
    </row>
    <row r="583" spans="23:34" x14ac:dyDescent="0.35">
      <c r="W583" s="36" t="s">
        <v>681</v>
      </c>
      <c r="X583" s="36"/>
      <c r="Y583" s="36"/>
      <c r="Z583" s="36"/>
      <c r="AA583" s="36"/>
      <c r="AB583" s="37">
        <v>0</v>
      </c>
      <c r="AC583" s="37"/>
      <c r="AD583" s="37"/>
      <c r="AE583" s="37"/>
      <c r="AF583" s="37"/>
      <c r="AG583" s="37"/>
      <c r="AH583" s="37">
        <v>0</v>
      </c>
    </row>
    <row r="584" spans="23:34" x14ac:dyDescent="0.35">
      <c r="W584" t="s">
        <v>711</v>
      </c>
      <c r="X584">
        <v>2022</v>
      </c>
      <c r="Y584">
        <v>4</v>
      </c>
      <c r="Z584" s="57">
        <v>44671</v>
      </c>
      <c r="AA584" t="s">
        <v>701</v>
      </c>
      <c r="AB584" s="18">
        <v>0</v>
      </c>
      <c r="AC584" s="18"/>
      <c r="AD584" s="18"/>
      <c r="AE584" s="18"/>
      <c r="AF584" s="18"/>
      <c r="AG584" s="18"/>
      <c r="AH584" s="18">
        <v>0</v>
      </c>
    </row>
    <row r="585" spans="23:34" x14ac:dyDescent="0.35">
      <c r="Z585" s="57">
        <v>44672</v>
      </c>
      <c r="AA585" t="s">
        <v>703</v>
      </c>
      <c r="AB585" s="18">
        <v>0</v>
      </c>
      <c r="AC585" s="18"/>
      <c r="AD585" s="18"/>
      <c r="AE585" s="18"/>
      <c r="AF585" s="18"/>
      <c r="AG585" s="18"/>
      <c r="AH585" s="18">
        <v>0</v>
      </c>
    </row>
    <row r="586" spans="23:34" x14ac:dyDescent="0.35">
      <c r="W586" s="36" t="s">
        <v>756</v>
      </c>
      <c r="X586" s="36"/>
      <c r="Y586" s="36"/>
      <c r="Z586" s="36"/>
      <c r="AA586" s="36"/>
      <c r="AB586" s="37">
        <v>0</v>
      </c>
      <c r="AC586" s="37"/>
      <c r="AD586" s="37"/>
      <c r="AE586" s="37"/>
      <c r="AF586" s="37"/>
      <c r="AG586" s="37"/>
      <c r="AH586" s="37">
        <v>0</v>
      </c>
    </row>
    <row r="587" spans="23:34" x14ac:dyDescent="0.35">
      <c r="W587" t="s">
        <v>775</v>
      </c>
      <c r="X587">
        <v>2022</v>
      </c>
      <c r="Y587">
        <v>5</v>
      </c>
      <c r="Z587" s="57">
        <v>44693</v>
      </c>
      <c r="AA587" t="s">
        <v>776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5">
      <c r="Y588">
        <v>4</v>
      </c>
      <c r="Z588" s="57">
        <v>44660</v>
      </c>
      <c r="AA588" t="s">
        <v>692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5">
      <c r="Z589" s="57">
        <v>44664</v>
      </c>
      <c r="AA589" t="s">
        <v>694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3:34" x14ac:dyDescent="0.35">
      <c r="Z590" s="57">
        <v>44666</v>
      </c>
      <c r="AA590" t="s">
        <v>697</v>
      </c>
      <c r="AB590" s="18">
        <v>0</v>
      </c>
      <c r="AC590" s="18"/>
      <c r="AD590" s="18"/>
      <c r="AE590" s="18"/>
      <c r="AF590" s="18"/>
      <c r="AG590" s="18"/>
      <c r="AH590" s="18">
        <v>0</v>
      </c>
    </row>
    <row r="591" spans="23:34" x14ac:dyDescent="0.35">
      <c r="W591" s="36" t="s">
        <v>800</v>
      </c>
      <c r="X591" s="36"/>
      <c r="Y591" s="36"/>
      <c r="Z591" s="36"/>
      <c r="AA591" s="36"/>
      <c r="AB591" s="37">
        <v>0</v>
      </c>
      <c r="AC591" s="37"/>
      <c r="AD591" s="37"/>
      <c r="AE591" s="37"/>
      <c r="AF591" s="37"/>
      <c r="AG591" s="37"/>
      <c r="AH591" s="37">
        <v>0</v>
      </c>
    </row>
    <row r="592" spans="23:34" x14ac:dyDescent="0.35">
      <c r="W592" t="s">
        <v>786</v>
      </c>
      <c r="X592">
        <v>2022</v>
      </c>
      <c r="Y592">
        <v>5</v>
      </c>
      <c r="Z592" s="57">
        <v>44702</v>
      </c>
      <c r="AA592" t="s">
        <v>790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5">
      <c r="Y593">
        <v>8</v>
      </c>
      <c r="Z593" s="57">
        <v>44782</v>
      </c>
      <c r="AA593" t="s">
        <v>900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5">
      <c r="Y594">
        <v>10</v>
      </c>
      <c r="Z594" s="57">
        <v>44851</v>
      </c>
      <c r="AA594" t="s">
        <v>1006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5">
      <c r="Y595">
        <v>12</v>
      </c>
      <c r="Z595" t="s">
        <v>1126</v>
      </c>
      <c r="AA595" t="s">
        <v>1127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5">
      <c r="X596">
        <v>2023</v>
      </c>
      <c r="Y596">
        <v>3</v>
      </c>
      <c r="Z596" t="s">
        <v>1361</v>
      </c>
      <c r="AA596" t="s">
        <v>1360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5">
      <c r="W597" s="36" t="s">
        <v>801</v>
      </c>
      <c r="X597" s="36"/>
      <c r="Y597" s="36"/>
      <c r="Z597" s="36"/>
      <c r="AA597" s="36"/>
      <c r="AB597" s="37">
        <v>0</v>
      </c>
      <c r="AC597" s="37"/>
      <c r="AD597" s="37"/>
      <c r="AE597" s="37"/>
      <c r="AF597" s="37"/>
      <c r="AG597" s="37"/>
      <c r="AH597" s="37">
        <v>0</v>
      </c>
    </row>
    <row r="598" spans="23:34" x14ac:dyDescent="0.35">
      <c r="W598" t="s">
        <v>861</v>
      </c>
      <c r="X598">
        <v>2022</v>
      </c>
      <c r="Y598">
        <v>7</v>
      </c>
      <c r="Z598" s="57">
        <v>44756</v>
      </c>
      <c r="AA598" t="s">
        <v>863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5">
      <c r="Y599">
        <v>8</v>
      </c>
      <c r="Z599" s="57">
        <v>44777</v>
      </c>
      <c r="AA599" t="s">
        <v>893</v>
      </c>
      <c r="AB599" s="18">
        <v>0.20000000000004547</v>
      </c>
      <c r="AC599" s="18"/>
      <c r="AD599" s="18"/>
      <c r="AE599" s="18"/>
      <c r="AF599" s="18"/>
      <c r="AG599" s="18"/>
      <c r="AH599" s="18">
        <v>0.20000000000004547</v>
      </c>
    </row>
    <row r="600" spans="23:34" x14ac:dyDescent="0.35">
      <c r="Z600" s="57">
        <v>44796</v>
      </c>
      <c r="AA600" t="s">
        <v>911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5">
      <c r="Z601" s="57">
        <v>44798</v>
      </c>
      <c r="AA601" t="s">
        <v>916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5">
      <c r="Y602">
        <v>9</v>
      </c>
      <c r="Z602" s="57">
        <v>44832</v>
      </c>
      <c r="AA602" t="s">
        <v>957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3:34" x14ac:dyDescent="0.35">
      <c r="Y603">
        <v>11</v>
      </c>
      <c r="Z603" s="57">
        <v>44879</v>
      </c>
      <c r="AA603" t="s">
        <v>1067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5">
      <c r="X604">
        <v>2023</v>
      </c>
      <c r="Y604">
        <v>2</v>
      </c>
      <c r="Z604" t="s">
        <v>1280</v>
      </c>
      <c r="AA604" t="s">
        <v>1278</v>
      </c>
      <c r="AB604" s="18">
        <v>1059.5</v>
      </c>
      <c r="AC604" s="18"/>
      <c r="AD604" s="18"/>
      <c r="AE604" s="18"/>
      <c r="AF604" s="18"/>
      <c r="AG604" s="18"/>
      <c r="AH604" s="18">
        <v>1059.5</v>
      </c>
    </row>
    <row r="605" spans="23:34" x14ac:dyDescent="0.35">
      <c r="Y605">
        <v>5</v>
      </c>
      <c r="Z605" s="57">
        <v>45052</v>
      </c>
      <c r="AA605" t="s">
        <v>1536</v>
      </c>
      <c r="AB605" s="18">
        <v>3784</v>
      </c>
      <c r="AC605" s="18"/>
      <c r="AD605" s="18"/>
      <c r="AE605" s="18"/>
      <c r="AF605" s="18"/>
      <c r="AG605" s="18"/>
      <c r="AH605" s="18">
        <v>3784</v>
      </c>
    </row>
    <row r="606" spans="23:34" x14ac:dyDescent="0.35">
      <c r="Y606">
        <v>7</v>
      </c>
      <c r="Z606" s="57">
        <v>45113</v>
      </c>
      <c r="AA606" t="s">
        <v>1714</v>
      </c>
      <c r="AB606" s="18">
        <v>2516</v>
      </c>
      <c r="AC606" s="18"/>
      <c r="AD606" s="18"/>
      <c r="AE606" s="18"/>
      <c r="AF606" s="18"/>
      <c r="AG606" s="18"/>
      <c r="AH606" s="18">
        <v>2516</v>
      </c>
    </row>
    <row r="607" spans="23:34" x14ac:dyDescent="0.35">
      <c r="Y607">
        <v>4</v>
      </c>
      <c r="Z607" s="57">
        <v>45020</v>
      </c>
      <c r="AA607" t="s">
        <v>1402</v>
      </c>
      <c r="AB607" s="18">
        <v>7480</v>
      </c>
      <c r="AC607" s="18"/>
      <c r="AD607" s="18"/>
      <c r="AE607" s="18"/>
      <c r="AF607" s="18"/>
      <c r="AG607" s="18"/>
      <c r="AH607" s="18">
        <v>7480</v>
      </c>
    </row>
    <row r="608" spans="23:34" x14ac:dyDescent="0.35">
      <c r="Z608" t="s">
        <v>1403</v>
      </c>
      <c r="AA608" t="s">
        <v>1402</v>
      </c>
      <c r="AB608" s="18">
        <v>7519.1</v>
      </c>
      <c r="AC608" s="18"/>
      <c r="AD608" s="18"/>
      <c r="AE608" s="18"/>
      <c r="AF608" s="18"/>
      <c r="AG608" s="18"/>
      <c r="AH608" s="18">
        <v>7519.1</v>
      </c>
    </row>
    <row r="609" spans="23:34" x14ac:dyDescent="0.35">
      <c r="W609" s="36" t="s">
        <v>876</v>
      </c>
      <c r="X609" s="36"/>
      <c r="Y609" s="36"/>
      <c r="Z609" s="36"/>
      <c r="AA609" s="36"/>
      <c r="AB609" s="37">
        <v>22358.800000000003</v>
      </c>
      <c r="AC609" s="37"/>
      <c r="AD609" s="37"/>
      <c r="AE609" s="37"/>
      <c r="AF609" s="37"/>
      <c r="AG609" s="37"/>
      <c r="AH609" s="37">
        <v>22358.800000000003</v>
      </c>
    </row>
    <row r="610" spans="23:34" x14ac:dyDescent="0.35">
      <c r="W610" t="s">
        <v>960</v>
      </c>
      <c r="X610">
        <v>2022</v>
      </c>
      <c r="Y610">
        <v>9</v>
      </c>
      <c r="Z610" s="57">
        <v>44813</v>
      </c>
      <c r="AA610" t="s">
        <v>932</v>
      </c>
      <c r="AB610" s="18">
        <v>0</v>
      </c>
      <c r="AC610" s="18"/>
      <c r="AD610" s="18"/>
      <c r="AE610" s="18"/>
      <c r="AF610" s="18"/>
      <c r="AG610" s="18"/>
      <c r="AH610" s="18">
        <v>0</v>
      </c>
    </row>
    <row r="611" spans="23:34" x14ac:dyDescent="0.35">
      <c r="Z611" s="57">
        <v>44832</v>
      </c>
      <c r="AA611" t="s">
        <v>958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5">
      <c r="X612">
        <v>2023</v>
      </c>
      <c r="Y612">
        <v>1</v>
      </c>
      <c r="Z612" s="57">
        <v>44940</v>
      </c>
      <c r="AA612" t="s">
        <v>1190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5">
      <c r="W613" s="36" t="s">
        <v>987</v>
      </c>
      <c r="X613" s="36"/>
      <c r="Y613" s="36"/>
      <c r="Z613" s="36"/>
      <c r="AA613" s="36"/>
      <c r="AB613" s="37">
        <v>0</v>
      </c>
      <c r="AC613" s="37"/>
      <c r="AD613" s="37"/>
      <c r="AE613" s="37"/>
      <c r="AF613" s="37"/>
      <c r="AG613" s="37"/>
      <c r="AH613" s="37">
        <v>0</v>
      </c>
    </row>
    <row r="614" spans="23:34" x14ac:dyDescent="0.35">
      <c r="W614" t="s">
        <v>1046</v>
      </c>
      <c r="X614" t="s">
        <v>1766</v>
      </c>
      <c r="Y614" t="s">
        <v>1766</v>
      </c>
      <c r="Z614" s="57">
        <v>44788</v>
      </c>
      <c r="AA614" t="s">
        <v>902</v>
      </c>
      <c r="AB614" s="18"/>
      <c r="AC614" s="18"/>
      <c r="AD614" s="18"/>
      <c r="AE614" s="18"/>
      <c r="AF614" s="18">
        <v>0</v>
      </c>
      <c r="AG614" s="18"/>
      <c r="AH614" s="18">
        <v>0</v>
      </c>
    </row>
    <row r="615" spans="23:34" x14ac:dyDescent="0.35">
      <c r="W615" s="36" t="s">
        <v>1047</v>
      </c>
      <c r="X615" s="36"/>
      <c r="Y615" s="36"/>
      <c r="Z615" s="36"/>
      <c r="AA615" s="36"/>
      <c r="AB615" s="37"/>
      <c r="AC615" s="37"/>
      <c r="AD615" s="37"/>
      <c r="AE615" s="37"/>
      <c r="AF615" s="37">
        <v>0</v>
      </c>
      <c r="AG615" s="37"/>
      <c r="AH615" s="37">
        <v>0</v>
      </c>
    </row>
    <row r="616" spans="23:34" x14ac:dyDescent="0.35">
      <c r="W616" t="s">
        <v>1053</v>
      </c>
      <c r="X616">
        <v>2022</v>
      </c>
      <c r="Y616">
        <v>11</v>
      </c>
      <c r="Z616" s="57">
        <v>44870</v>
      </c>
      <c r="AA616" t="s">
        <v>1055</v>
      </c>
      <c r="AB616" s="18">
        <v>0</v>
      </c>
      <c r="AC616" s="18"/>
      <c r="AD616" s="18"/>
      <c r="AE616" s="18"/>
      <c r="AF616" s="18"/>
      <c r="AG616" s="18"/>
      <c r="AH616" s="18">
        <v>0</v>
      </c>
    </row>
    <row r="617" spans="23:34" x14ac:dyDescent="0.35">
      <c r="Z617" t="s">
        <v>1072</v>
      </c>
      <c r="AA617" t="s">
        <v>1073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Y618">
        <v>12</v>
      </c>
      <c r="Z618" s="57">
        <v>44896</v>
      </c>
      <c r="AA618" t="s">
        <v>1108</v>
      </c>
      <c r="AB618" s="18">
        <v>0</v>
      </c>
      <c r="AC618" s="18"/>
      <c r="AD618" s="18"/>
      <c r="AE618" s="18"/>
      <c r="AF618" s="18"/>
      <c r="AG618" s="18"/>
      <c r="AH618" s="18">
        <v>0</v>
      </c>
    </row>
    <row r="619" spans="23:34" x14ac:dyDescent="0.35">
      <c r="W619" s="36" t="s">
        <v>1090</v>
      </c>
      <c r="X619" s="36"/>
      <c r="Y619" s="36"/>
      <c r="Z619" s="36"/>
      <c r="AA619" s="36"/>
      <c r="AB619" s="37">
        <v>0</v>
      </c>
      <c r="AC619" s="37"/>
      <c r="AD619" s="37"/>
      <c r="AE619" s="37"/>
      <c r="AF619" s="37"/>
      <c r="AG619" s="37"/>
      <c r="AH619" s="37">
        <v>0</v>
      </c>
    </row>
    <row r="620" spans="23:34" x14ac:dyDescent="0.35">
      <c r="W620" t="s">
        <v>1059</v>
      </c>
      <c r="X620">
        <v>2022</v>
      </c>
      <c r="Y620">
        <v>11</v>
      </c>
      <c r="Z620" s="57">
        <v>44873</v>
      </c>
      <c r="AA620" t="s">
        <v>1064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W621" s="36" t="s">
        <v>1091</v>
      </c>
      <c r="X621" s="36"/>
      <c r="Y621" s="36"/>
      <c r="Z621" s="36"/>
      <c r="AA621" s="36"/>
      <c r="AB621" s="37">
        <v>0</v>
      </c>
      <c r="AC621" s="37"/>
      <c r="AD621" s="37"/>
      <c r="AE621" s="37"/>
      <c r="AF621" s="37"/>
      <c r="AG621" s="37"/>
      <c r="AH621" s="37">
        <v>0</v>
      </c>
    </row>
    <row r="622" spans="23:34" x14ac:dyDescent="0.35">
      <c r="W622" t="s">
        <v>1103</v>
      </c>
      <c r="X622">
        <v>2022</v>
      </c>
      <c r="Y622">
        <v>11</v>
      </c>
      <c r="Z622" s="57">
        <v>44895</v>
      </c>
      <c r="AA622" t="s">
        <v>1098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5">
      <c r="W623" s="36" t="s">
        <v>1106</v>
      </c>
      <c r="X623" s="36"/>
      <c r="Y623" s="36"/>
      <c r="Z623" s="36"/>
      <c r="AA623" s="36"/>
      <c r="AB623" s="37">
        <v>0</v>
      </c>
      <c r="AC623" s="37"/>
      <c r="AD623" s="37"/>
      <c r="AE623" s="37"/>
      <c r="AF623" s="37"/>
      <c r="AG623" s="37"/>
      <c r="AH623" s="37">
        <v>0</v>
      </c>
    </row>
    <row r="624" spans="23:34" x14ac:dyDescent="0.35">
      <c r="W624" t="s">
        <v>1102</v>
      </c>
      <c r="X624">
        <v>2022</v>
      </c>
      <c r="Y624">
        <v>11</v>
      </c>
      <c r="Z624" s="57">
        <v>44895</v>
      </c>
      <c r="AA624" t="s">
        <v>1099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5">
      <c r="W625" s="36" t="s">
        <v>1107</v>
      </c>
      <c r="X625" s="36"/>
      <c r="Y625" s="36"/>
      <c r="Z625" s="36"/>
      <c r="AA625" s="36"/>
      <c r="AB625" s="37">
        <v>0</v>
      </c>
      <c r="AC625" s="37"/>
      <c r="AD625" s="37"/>
      <c r="AE625" s="37"/>
      <c r="AF625" s="37"/>
      <c r="AG625" s="37"/>
      <c r="AH625" s="37">
        <v>0</v>
      </c>
    </row>
    <row r="626" spans="23:34" x14ac:dyDescent="0.35">
      <c r="W626" t="s">
        <v>1198</v>
      </c>
      <c r="X626">
        <v>2023</v>
      </c>
      <c r="Y626">
        <v>1</v>
      </c>
      <c r="Z626" s="57">
        <v>44953</v>
      </c>
      <c r="AA626" t="s">
        <v>1205</v>
      </c>
      <c r="AB626" s="18">
        <v>0</v>
      </c>
      <c r="AC626" s="18"/>
      <c r="AD626" s="18"/>
      <c r="AE626" s="18"/>
      <c r="AF626" s="18"/>
      <c r="AG626" s="18"/>
      <c r="AH626" s="18">
        <v>0</v>
      </c>
    </row>
    <row r="627" spans="23:34" x14ac:dyDescent="0.35">
      <c r="Y627">
        <v>2</v>
      </c>
      <c r="Z627" s="57">
        <v>44958</v>
      </c>
      <c r="AA627" t="s">
        <v>1236</v>
      </c>
      <c r="AB627" s="18">
        <v>0</v>
      </c>
      <c r="AC627" s="18"/>
      <c r="AD627" s="18"/>
      <c r="AE627" s="18"/>
      <c r="AF627" s="18"/>
      <c r="AG627" s="18"/>
      <c r="AH627" s="18">
        <v>0</v>
      </c>
    </row>
    <row r="628" spans="23:34" x14ac:dyDescent="0.35">
      <c r="Z628" t="s">
        <v>1242</v>
      </c>
      <c r="AA628" t="s">
        <v>1246</v>
      </c>
      <c r="AB628" s="18">
        <v>0</v>
      </c>
      <c r="AC628" s="18"/>
      <c r="AD628" s="18"/>
      <c r="AE628" s="18"/>
      <c r="AF628" s="18"/>
      <c r="AG628" s="18"/>
      <c r="AH628" s="18">
        <v>0</v>
      </c>
    </row>
    <row r="629" spans="23:34" x14ac:dyDescent="0.35">
      <c r="Y629">
        <v>3</v>
      </c>
      <c r="Z629" t="s">
        <v>1352</v>
      </c>
      <c r="AA629" t="s">
        <v>1355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Z630" t="s">
        <v>1357</v>
      </c>
      <c r="AA630" t="s">
        <v>1356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5">
      <c r="Z631" t="s">
        <v>1364</v>
      </c>
      <c r="AA631" t="s">
        <v>1365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5">
      <c r="AA632" t="s">
        <v>1366</v>
      </c>
      <c r="AB632" s="18">
        <v>0</v>
      </c>
      <c r="AC632" s="18"/>
      <c r="AD632" s="18"/>
      <c r="AE632" s="18"/>
      <c r="AF632" s="18"/>
      <c r="AG632" s="18"/>
      <c r="AH632" s="18">
        <v>0</v>
      </c>
    </row>
    <row r="633" spans="23:34" x14ac:dyDescent="0.35">
      <c r="Y633">
        <v>5</v>
      </c>
      <c r="Z633" s="57">
        <v>45048</v>
      </c>
      <c r="AA633" t="s">
        <v>1532</v>
      </c>
      <c r="AB633" s="18">
        <v>0</v>
      </c>
      <c r="AC633" s="18"/>
      <c r="AD633" s="18"/>
      <c r="AE633" s="18"/>
      <c r="AF633" s="18"/>
      <c r="AG633" s="18"/>
      <c r="AH633" s="18">
        <v>0</v>
      </c>
    </row>
    <row r="634" spans="23:34" x14ac:dyDescent="0.35">
      <c r="Z634" s="57">
        <v>45054</v>
      </c>
      <c r="AA634" t="s">
        <v>1537</v>
      </c>
      <c r="AB634" s="18">
        <v>0</v>
      </c>
      <c r="AC634" s="18"/>
      <c r="AD634" s="18"/>
      <c r="AE634" s="18"/>
      <c r="AF634" s="18"/>
      <c r="AG634" s="18"/>
      <c r="AH634" s="18">
        <v>0</v>
      </c>
    </row>
    <row r="635" spans="23:34" x14ac:dyDescent="0.35">
      <c r="Z635" t="s">
        <v>1554</v>
      </c>
      <c r="AA635" t="s">
        <v>1555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Z636" s="57">
        <v>45066</v>
      </c>
      <c r="AA636" t="s">
        <v>1556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Z637" s="57">
        <v>45076</v>
      </c>
      <c r="AA637" t="s">
        <v>1564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5">
      <c r="Y638">
        <v>6</v>
      </c>
      <c r="Z638" t="s">
        <v>1614</v>
      </c>
      <c r="AA638" t="s">
        <v>1612</v>
      </c>
      <c r="AB638" s="18">
        <v>0</v>
      </c>
      <c r="AC638" s="18"/>
      <c r="AD638" s="18"/>
      <c r="AE638" s="18"/>
      <c r="AF638" s="18"/>
      <c r="AG638" s="18"/>
      <c r="AH638" s="18">
        <v>0</v>
      </c>
    </row>
    <row r="639" spans="23:34" x14ac:dyDescent="0.35">
      <c r="Z639" s="57">
        <v>45086</v>
      </c>
      <c r="AA639" t="s">
        <v>1625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5">
      <c r="Z640" t="s">
        <v>1628</v>
      </c>
      <c r="AA640" t="s">
        <v>1626</v>
      </c>
      <c r="AB640" s="18">
        <v>0</v>
      </c>
      <c r="AC640" s="18"/>
      <c r="AD640" s="18"/>
      <c r="AE640" s="18"/>
      <c r="AF640" s="18"/>
      <c r="AG640" s="18"/>
      <c r="AH640" s="18">
        <v>0</v>
      </c>
    </row>
    <row r="641" spans="25:34" x14ac:dyDescent="0.35">
      <c r="Z641" s="57">
        <v>45092</v>
      </c>
      <c r="AA641" t="s">
        <v>1635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5:34" x14ac:dyDescent="0.35">
      <c r="Z642" s="57">
        <v>45097</v>
      </c>
      <c r="AA642" t="s">
        <v>1649</v>
      </c>
      <c r="AB642" s="18">
        <v>0</v>
      </c>
      <c r="AC642" s="18"/>
      <c r="AD642" s="18"/>
      <c r="AE642" s="18"/>
      <c r="AF642" s="18"/>
      <c r="AG642" s="18"/>
      <c r="AH642" s="18">
        <v>0</v>
      </c>
    </row>
    <row r="643" spans="25:34" x14ac:dyDescent="0.35">
      <c r="Z643" t="s">
        <v>1648</v>
      </c>
      <c r="AA643" t="s">
        <v>1647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5:34" x14ac:dyDescent="0.35">
      <c r="Z644" s="57">
        <v>45099</v>
      </c>
      <c r="AA644" t="s">
        <v>1652</v>
      </c>
      <c r="AB644" s="18">
        <v>0</v>
      </c>
      <c r="AC644" s="18"/>
      <c r="AD644" s="18"/>
      <c r="AE644" s="18"/>
      <c r="AF644" s="18"/>
      <c r="AG644" s="18"/>
      <c r="AH644" s="18">
        <v>0</v>
      </c>
    </row>
    <row r="645" spans="25:34" x14ac:dyDescent="0.35">
      <c r="Z645" t="s">
        <v>1666</v>
      </c>
      <c r="AA645" t="s">
        <v>1665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5:34" x14ac:dyDescent="0.35">
      <c r="Y646">
        <v>7</v>
      </c>
      <c r="Z646" s="57">
        <v>45110</v>
      </c>
      <c r="AA646" t="s">
        <v>1710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5:34" x14ac:dyDescent="0.35">
      <c r="AA647" t="s">
        <v>1712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5:34" x14ac:dyDescent="0.35">
      <c r="Z648" s="57">
        <v>45117</v>
      </c>
      <c r="AA648" t="s">
        <v>1720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5:34" x14ac:dyDescent="0.35">
      <c r="Z649" t="s">
        <v>1724</v>
      </c>
      <c r="AA649" t="s">
        <v>1723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5:34" x14ac:dyDescent="0.35">
      <c r="Z650" s="57">
        <v>45131</v>
      </c>
      <c r="AA650" t="s">
        <v>1732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5:34" x14ac:dyDescent="0.35">
      <c r="Y651">
        <v>8</v>
      </c>
      <c r="Z651" s="57">
        <v>45139</v>
      </c>
      <c r="AA651" t="s">
        <v>1794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5:34" x14ac:dyDescent="0.35">
      <c r="Z652" s="57">
        <v>45145</v>
      </c>
      <c r="AA652" t="s">
        <v>1810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5:34" x14ac:dyDescent="0.35">
      <c r="Z653" s="57">
        <v>45152</v>
      </c>
      <c r="AA653" t="s">
        <v>1813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5:34" x14ac:dyDescent="0.35">
      <c r="Z654" s="57">
        <v>45154</v>
      </c>
      <c r="AA654" t="s">
        <v>1819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5:34" x14ac:dyDescent="0.35">
      <c r="Z655" s="57">
        <v>45161</v>
      </c>
      <c r="AA655" t="s">
        <v>1830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5:34" x14ac:dyDescent="0.35">
      <c r="Z656" s="57">
        <v>45162</v>
      </c>
      <c r="AA656" t="s">
        <v>1831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3:34" x14ac:dyDescent="0.35">
      <c r="Z657" s="57">
        <v>45166</v>
      </c>
      <c r="AA657" t="s">
        <v>1835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3:34" x14ac:dyDescent="0.35">
      <c r="Y658">
        <v>9</v>
      </c>
      <c r="Z658" t="s">
        <v>1881</v>
      </c>
      <c r="AA658" t="s">
        <v>1882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3:34" x14ac:dyDescent="0.35">
      <c r="Z659" s="57">
        <v>45174</v>
      </c>
      <c r="AA659" t="s">
        <v>1887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3:34" x14ac:dyDescent="0.35">
      <c r="Z660" s="57">
        <v>45181</v>
      </c>
      <c r="AA660" t="s">
        <v>1900</v>
      </c>
      <c r="AB660" s="18">
        <v>3773.3</v>
      </c>
      <c r="AC660" s="18"/>
      <c r="AD660" s="18"/>
      <c r="AE660" s="18"/>
      <c r="AF660" s="18"/>
      <c r="AG660" s="18"/>
      <c r="AH660" s="18">
        <v>3773.3</v>
      </c>
    </row>
    <row r="661" spans="23:34" x14ac:dyDescent="0.35">
      <c r="Z661" s="57">
        <v>45195</v>
      </c>
      <c r="AA661" t="s">
        <v>1922</v>
      </c>
      <c r="AB661" s="18">
        <v>1235</v>
      </c>
      <c r="AC661" s="18"/>
      <c r="AD661" s="18"/>
      <c r="AE661" s="18"/>
      <c r="AF661" s="18"/>
      <c r="AG661" s="18"/>
      <c r="AH661" s="18">
        <v>1235</v>
      </c>
    </row>
    <row r="662" spans="23:34" x14ac:dyDescent="0.35">
      <c r="Z662" s="57">
        <v>45198</v>
      </c>
      <c r="AA662" t="s">
        <v>1927</v>
      </c>
      <c r="AB662" s="18">
        <v>250</v>
      </c>
      <c r="AC662" s="18"/>
      <c r="AD662" s="18"/>
      <c r="AE662" s="18"/>
      <c r="AF662" s="18"/>
      <c r="AG662" s="18"/>
      <c r="AH662" s="18">
        <v>250</v>
      </c>
    </row>
    <row r="663" spans="23:34" x14ac:dyDescent="0.35">
      <c r="Y663">
        <v>4</v>
      </c>
      <c r="Z663" s="57">
        <v>45019</v>
      </c>
      <c r="AA663" t="s">
        <v>1396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3:34" x14ac:dyDescent="0.35">
      <c r="Z664" t="s">
        <v>1419</v>
      </c>
      <c r="AA664" t="s">
        <v>1418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3:34" x14ac:dyDescent="0.35">
      <c r="W665" s="36" t="s">
        <v>1234</v>
      </c>
      <c r="X665" s="36"/>
      <c r="Y665" s="36"/>
      <c r="Z665" s="36"/>
      <c r="AA665" s="36"/>
      <c r="AB665" s="37">
        <v>5258.3</v>
      </c>
      <c r="AC665" s="37"/>
      <c r="AD665" s="37"/>
      <c r="AE665" s="37"/>
      <c r="AF665" s="37"/>
      <c r="AG665" s="37"/>
      <c r="AH665" s="37">
        <v>5258.3</v>
      </c>
    </row>
    <row r="666" spans="23:34" x14ac:dyDescent="0.35">
      <c r="W666" t="s">
        <v>1259</v>
      </c>
      <c r="X666">
        <v>2023</v>
      </c>
      <c r="Y666">
        <v>2</v>
      </c>
      <c r="Z666" s="57">
        <v>44972</v>
      </c>
      <c r="AA666" t="s">
        <v>1264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3:34" x14ac:dyDescent="0.35">
      <c r="Y667">
        <v>4</v>
      </c>
      <c r="Z667" t="s">
        <v>1400</v>
      </c>
      <c r="AA667" t="s">
        <v>1397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3:34" x14ac:dyDescent="0.35">
      <c r="W668" s="36" t="s">
        <v>1389</v>
      </c>
      <c r="X668" s="36"/>
      <c r="Y668" s="36"/>
      <c r="Z668" s="36"/>
      <c r="AA668" s="36"/>
      <c r="AB668" s="37">
        <v>0</v>
      </c>
      <c r="AC668" s="37"/>
      <c r="AD668" s="37"/>
      <c r="AE668" s="37"/>
      <c r="AF668" s="37"/>
      <c r="AG668" s="37"/>
      <c r="AH668" s="37">
        <v>0</v>
      </c>
    </row>
    <row r="669" spans="23:34" x14ac:dyDescent="0.35">
      <c r="W669" t="s">
        <v>1306</v>
      </c>
      <c r="X669">
        <v>2023</v>
      </c>
      <c r="Y669">
        <v>3</v>
      </c>
      <c r="Z669" t="s">
        <v>1305</v>
      </c>
      <c r="AA669" t="s">
        <v>1308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3:34" x14ac:dyDescent="0.35">
      <c r="Z670" t="s">
        <v>1319</v>
      </c>
      <c r="AA670" t="s">
        <v>1315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3:34" x14ac:dyDescent="0.35">
      <c r="W671" s="36" t="s">
        <v>1390</v>
      </c>
      <c r="X671" s="36"/>
      <c r="Y671" s="36"/>
      <c r="Z671" s="36"/>
      <c r="AA671" s="36"/>
      <c r="AB671" s="37">
        <v>0</v>
      </c>
      <c r="AC671" s="37"/>
      <c r="AD671" s="37"/>
      <c r="AE671" s="37"/>
      <c r="AF671" s="37"/>
      <c r="AG671" s="37"/>
      <c r="AH671" s="37">
        <v>0</v>
      </c>
    </row>
    <row r="672" spans="23:34" x14ac:dyDescent="0.35">
      <c r="W672" t="s">
        <v>1311</v>
      </c>
      <c r="X672">
        <v>2023</v>
      </c>
      <c r="Y672">
        <v>5</v>
      </c>
      <c r="Z672" t="s">
        <v>1432</v>
      </c>
      <c r="AA672" t="s">
        <v>1431</v>
      </c>
      <c r="AB672" s="18"/>
      <c r="AC672" s="18"/>
      <c r="AD672" s="18"/>
      <c r="AE672" s="18"/>
      <c r="AF672" s="18"/>
      <c r="AG672" s="18">
        <v>0</v>
      </c>
      <c r="AH672" s="18">
        <v>0</v>
      </c>
    </row>
    <row r="673" spans="23:34" x14ac:dyDescent="0.35">
      <c r="Y673">
        <v>6</v>
      </c>
      <c r="Z673" s="57">
        <v>45048</v>
      </c>
      <c r="AA673" t="s">
        <v>1531</v>
      </c>
      <c r="AB673" s="18"/>
      <c r="AC673" s="18"/>
      <c r="AD673" s="18"/>
      <c r="AE673" s="18"/>
      <c r="AF673" s="18"/>
      <c r="AG673" s="18">
        <v>0</v>
      </c>
      <c r="AH673" s="18">
        <v>0</v>
      </c>
    </row>
    <row r="674" spans="23:34" x14ac:dyDescent="0.35">
      <c r="Z674" s="57">
        <v>45061</v>
      </c>
      <c r="AA674" t="s">
        <v>1546</v>
      </c>
      <c r="AB674" s="18"/>
      <c r="AC674" s="18"/>
      <c r="AD674" s="18"/>
      <c r="AE674" s="18"/>
      <c r="AF674" s="18"/>
      <c r="AG674" s="18">
        <v>0</v>
      </c>
      <c r="AH674" s="18">
        <v>0</v>
      </c>
    </row>
    <row r="675" spans="23:34" x14ac:dyDescent="0.35">
      <c r="Y675">
        <v>7</v>
      </c>
      <c r="Z675" t="s">
        <v>1643</v>
      </c>
      <c r="AA675" t="s">
        <v>1644</v>
      </c>
      <c r="AB675" s="18"/>
      <c r="AC675" s="18"/>
      <c r="AD675" s="18"/>
      <c r="AE675" s="18"/>
      <c r="AF675" s="18"/>
      <c r="AG675" s="18">
        <v>0</v>
      </c>
      <c r="AH675" s="18">
        <v>0</v>
      </c>
    </row>
    <row r="676" spans="23:34" x14ac:dyDescent="0.35">
      <c r="Z676" s="57">
        <v>45098</v>
      </c>
      <c r="AA676" t="s">
        <v>1650</v>
      </c>
      <c r="AB676" s="18"/>
      <c r="AC676" s="18"/>
      <c r="AD676" s="18"/>
      <c r="AE676" s="18"/>
      <c r="AF676" s="18"/>
      <c r="AG676" s="18">
        <v>0</v>
      </c>
      <c r="AH676" s="18">
        <v>0</v>
      </c>
    </row>
    <row r="677" spans="23:34" x14ac:dyDescent="0.35">
      <c r="Y677">
        <v>8</v>
      </c>
      <c r="Z677" s="57">
        <v>45118</v>
      </c>
      <c r="AA677" t="s">
        <v>1722</v>
      </c>
      <c r="AB677" s="18"/>
      <c r="AC677" s="18"/>
      <c r="AD677" s="18"/>
      <c r="AE677" s="18"/>
      <c r="AF677" s="18"/>
      <c r="AG677" s="18">
        <v>0</v>
      </c>
      <c r="AH677" s="18">
        <v>0</v>
      </c>
    </row>
    <row r="678" spans="23:34" x14ac:dyDescent="0.35">
      <c r="Z678" s="57">
        <v>45128</v>
      </c>
      <c r="AA678" t="s">
        <v>1731</v>
      </c>
      <c r="AB678" s="18"/>
      <c r="AC678" s="18"/>
      <c r="AD678" s="18"/>
      <c r="AE678" s="18"/>
      <c r="AF678" s="18"/>
      <c r="AG678" s="18">
        <v>0</v>
      </c>
      <c r="AH678" s="18">
        <v>0</v>
      </c>
    </row>
    <row r="679" spans="23:34" x14ac:dyDescent="0.35">
      <c r="Y679">
        <v>9</v>
      </c>
      <c r="Z679" s="57">
        <v>45146</v>
      </c>
      <c r="AA679" t="s">
        <v>1811</v>
      </c>
      <c r="AB679" s="18"/>
      <c r="AC679" s="18"/>
      <c r="AD679" s="18"/>
      <c r="AE679" s="18"/>
      <c r="AF679" s="18"/>
      <c r="AG679" s="18">
        <v>0</v>
      </c>
      <c r="AH679" s="18">
        <v>0</v>
      </c>
    </row>
    <row r="680" spans="23:34" x14ac:dyDescent="0.35">
      <c r="Z680" s="57">
        <v>45160</v>
      </c>
      <c r="AA680" t="s">
        <v>1826</v>
      </c>
      <c r="AB680" s="18"/>
      <c r="AC680" s="18"/>
      <c r="AD680" s="18"/>
      <c r="AE680" s="18"/>
      <c r="AF680" s="18"/>
      <c r="AG680" s="18">
        <v>0</v>
      </c>
      <c r="AH680" s="18">
        <v>0</v>
      </c>
    </row>
    <row r="681" spans="23:34" x14ac:dyDescent="0.35">
      <c r="Y681">
        <v>10</v>
      </c>
      <c r="Z681" s="57">
        <v>45191</v>
      </c>
      <c r="AA681" t="s">
        <v>1916</v>
      </c>
      <c r="AB681" s="18"/>
      <c r="AC681" s="18"/>
      <c r="AD681" s="18"/>
      <c r="AE681" s="18"/>
      <c r="AF681" s="18"/>
      <c r="AG681" s="18">
        <v>15616.9</v>
      </c>
      <c r="AH681" s="18">
        <v>15616.9</v>
      </c>
    </row>
    <row r="682" spans="23:34" x14ac:dyDescent="0.35">
      <c r="Y682">
        <v>4</v>
      </c>
      <c r="Z682" t="s">
        <v>1310</v>
      </c>
      <c r="AA682" t="s">
        <v>1314</v>
      </c>
      <c r="AB682" s="18"/>
      <c r="AC682" s="18"/>
      <c r="AD682" s="18"/>
      <c r="AE682" s="18"/>
      <c r="AF682" s="18"/>
      <c r="AG682" s="18">
        <v>0</v>
      </c>
      <c r="AH682" s="18">
        <v>0</v>
      </c>
    </row>
    <row r="683" spans="23:34" x14ac:dyDescent="0.35">
      <c r="Z683" t="s">
        <v>1347</v>
      </c>
      <c r="AA683" t="s">
        <v>1346</v>
      </c>
      <c r="AB683" s="18"/>
      <c r="AC683" s="18"/>
      <c r="AD683" s="18"/>
      <c r="AE683" s="18"/>
      <c r="AF683" s="18"/>
      <c r="AG683" s="18">
        <v>0</v>
      </c>
      <c r="AH683" s="18">
        <v>0</v>
      </c>
    </row>
    <row r="684" spans="23:34" x14ac:dyDescent="0.35">
      <c r="Z684" t="s">
        <v>1364</v>
      </c>
      <c r="AA684" t="s">
        <v>1363</v>
      </c>
      <c r="AB684" s="18"/>
      <c r="AC684" s="18"/>
      <c r="AD684" s="18"/>
      <c r="AE684" s="18"/>
      <c r="AF684" s="18"/>
      <c r="AG684" s="18">
        <v>0</v>
      </c>
      <c r="AH684" s="18">
        <v>0</v>
      </c>
    </row>
    <row r="685" spans="23:34" x14ac:dyDescent="0.35">
      <c r="W685" s="36" t="s">
        <v>1391</v>
      </c>
      <c r="X685" s="36"/>
      <c r="Y685" s="36"/>
      <c r="Z685" s="36"/>
      <c r="AA685" s="36"/>
      <c r="AB685" s="37"/>
      <c r="AC685" s="37"/>
      <c r="AD685" s="37"/>
      <c r="AE685" s="37"/>
      <c r="AF685" s="37"/>
      <c r="AG685" s="37">
        <v>15616.9</v>
      </c>
      <c r="AH685" s="37">
        <v>15616.9</v>
      </c>
    </row>
    <row r="686" spans="23:34" x14ac:dyDescent="0.35">
      <c r="W686" t="s">
        <v>1422</v>
      </c>
      <c r="X686">
        <v>2023</v>
      </c>
      <c r="Y686">
        <v>5</v>
      </c>
      <c r="Z686" s="57">
        <v>45063</v>
      </c>
      <c r="AA686" t="s">
        <v>1550</v>
      </c>
      <c r="AB686" s="18">
        <v>0</v>
      </c>
      <c r="AC686" s="18"/>
      <c r="AD686" s="18"/>
      <c r="AE686" s="18"/>
      <c r="AF686" s="18"/>
      <c r="AG686" s="18"/>
      <c r="AH686" s="18">
        <v>0</v>
      </c>
    </row>
    <row r="687" spans="23:34" x14ac:dyDescent="0.35">
      <c r="Z687" s="57">
        <v>45071</v>
      </c>
      <c r="AA687" t="s">
        <v>1560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Y688">
        <v>6</v>
      </c>
      <c r="Z688" t="s">
        <v>1610</v>
      </c>
      <c r="AA688" t="s">
        <v>1609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5">
      <c r="Z689" s="57">
        <v>45092</v>
      </c>
      <c r="AA689" t="s">
        <v>1632</v>
      </c>
      <c r="AB689" s="18">
        <v>0</v>
      </c>
      <c r="AC689" s="18"/>
      <c r="AD689" s="18"/>
      <c r="AE689" s="18"/>
      <c r="AF689" s="18"/>
      <c r="AG689" s="18"/>
      <c r="AH689" s="18">
        <v>0</v>
      </c>
    </row>
    <row r="690" spans="23:34" x14ac:dyDescent="0.35">
      <c r="Y690">
        <v>7</v>
      </c>
      <c r="Z690" s="57">
        <v>45132</v>
      </c>
      <c r="AA690" t="s">
        <v>1733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5">
      <c r="Y691">
        <v>4</v>
      </c>
      <c r="Z691" t="s">
        <v>1428</v>
      </c>
      <c r="AA691" t="s">
        <v>1424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5">
      <c r="W692" s="36" t="s">
        <v>1438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5">
      <c r="W693" t="s">
        <v>1455</v>
      </c>
      <c r="X693">
        <v>2021</v>
      </c>
      <c r="Y693">
        <v>1</v>
      </c>
      <c r="Z693" s="57">
        <v>44200</v>
      </c>
      <c r="AA693" t="s">
        <v>227</v>
      </c>
      <c r="AB693" s="18">
        <v>0</v>
      </c>
      <c r="AC693" s="18"/>
      <c r="AD693" s="18"/>
      <c r="AE693" s="18"/>
      <c r="AF693" s="18"/>
      <c r="AG693" s="18"/>
      <c r="AH693" s="18">
        <v>0</v>
      </c>
    </row>
    <row r="694" spans="23:34" x14ac:dyDescent="0.35">
      <c r="Z694" s="57">
        <v>44204</v>
      </c>
      <c r="AA694" t="s">
        <v>243</v>
      </c>
      <c r="AB694" s="18">
        <v>0</v>
      </c>
      <c r="AC694" s="18"/>
      <c r="AD694" s="18"/>
      <c r="AE694" s="18"/>
      <c r="AF694" s="18"/>
      <c r="AG694" s="18"/>
      <c r="AH694" s="18">
        <v>0</v>
      </c>
    </row>
    <row r="695" spans="23:34" x14ac:dyDescent="0.35">
      <c r="Z695" s="57">
        <v>44214</v>
      </c>
      <c r="AA695" t="s">
        <v>247</v>
      </c>
      <c r="AB695" s="18">
        <v>0</v>
      </c>
      <c r="AC695" s="18"/>
      <c r="AD695" s="18"/>
      <c r="AE695" s="18"/>
      <c r="AF695" s="18"/>
      <c r="AG695" s="18"/>
      <c r="AH695" s="18">
        <v>0</v>
      </c>
    </row>
    <row r="696" spans="23:34" x14ac:dyDescent="0.35">
      <c r="Y696">
        <v>2</v>
      </c>
      <c r="Z696" s="57">
        <v>44236</v>
      </c>
      <c r="AA696" t="s">
        <v>266</v>
      </c>
      <c r="AB696" s="18">
        <v>0</v>
      </c>
      <c r="AC696" s="18"/>
      <c r="AD696" s="18"/>
      <c r="AE696" s="18"/>
      <c r="AF696" s="18"/>
      <c r="AG696" s="18"/>
      <c r="AH696" s="18">
        <v>0</v>
      </c>
    </row>
    <row r="697" spans="23:34" x14ac:dyDescent="0.35">
      <c r="Y697">
        <v>5</v>
      </c>
      <c r="Z697" s="57">
        <v>44341</v>
      </c>
      <c r="AA697" t="s">
        <v>318</v>
      </c>
      <c r="AB697" s="18">
        <v>0</v>
      </c>
      <c r="AC697" s="18"/>
      <c r="AD697" s="18"/>
      <c r="AE697" s="18"/>
      <c r="AF697" s="18"/>
      <c r="AG697" s="18"/>
      <c r="AH697" s="18">
        <v>0</v>
      </c>
    </row>
    <row r="698" spans="23:34" x14ac:dyDescent="0.35">
      <c r="Y698">
        <v>10</v>
      </c>
      <c r="Z698" s="57">
        <v>44480</v>
      </c>
      <c r="AA698" t="s">
        <v>412</v>
      </c>
      <c r="AB698" s="18">
        <v>0</v>
      </c>
      <c r="AC698" s="18"/>
      <c r="AD698" s="18"/>
      <c r="AE698" s="18"/>
      <c r="AF698" s="18"/>
      <c r="AG698" s="18"/>
      <c r="AH698" s="18">
        <v>0</v>
      </c>
    </row>
    <row r="699" spans="23:34" x14ac:dyDescent="0.35">
      <c r="Y699">
        <v>12</v>
      </c>
      <c r="Z699" s="57">
        <v>44540</v>
      </c>
      <c r="AA699" t="s">
        <v>504</v>
      </c>
      <c r="AB699" s="18">
        <v>0</v>
      </c>
      <c r="AC699" s="18"/>
      <c r="AD699" s="18"/>
      <c r="AE699" s="18"/>
      <c r="AF699" s="18"/>
      <c r="AG699" s="18"/>
      <c r="AH699" s="18">
        <v>0</v>
      </c>
    </row>
    <row r="700" spans="23:34" x14ac:dyDescent="0.35">
      <c r="X700">
        <v>2023</v>
      </c>
      <c r="Y700">
        <v>5</v>
      </c>
      <c r="Z700" s="57">
        <v>45063</v>
      </c>
      <c r="AA700" t="s">
        <v>1553</v>
      </c>
      <c r="AB700" s="18">
        <v>0</v>
      </c>
      <c r="AC700" s="18"/>
      <c r="AD700" s="18"/>
      <c r="AE700" s="18"/>
      <c r="AF700" s="18"/>
      <c r="AG700" s="18"/>
      <c r="AH700" s="18">
        <v>0</v>
      </c>
    </row>
    <row r="701" spans="23:34" x14ac:dyDescent="0.35">
      <c r="Z701" t="s">
        <v>1554</v>
      </c>
      <c r="AA701" t="s">
        <v>1553</v>
      </c>
      <c r="AB701" s="18">
        <v>0</v>
      </c>
      <c r="AC701" s="18"/>
      <c r="AD701" s="18"/>
      <c r="AE701" s="18"/>
      <c r="AF701" s="18"/>
      <c r="AG701" s="18"/>
      <c r="AH701" s="18">
        <v>0</v>
      </c>
    </row>
    <row r="702" spans="23:34" x14ac:dyDescent="0.35">
      <c r="Y702">
        <v>6</v>
      </c>
      <c r="Z702" t="s">
        <v>1639</v>
      </c>
      <c r="AA702" t="s">
        <v>1638</v>
      </c>
      <c r="AB702" s="18">
        <v>0</v>
      </c>
      <c r="AC702" s="18"/>
      <c r="AD702" s="18"/>
      <c r="AE702" s="18"/>
      <c r="AF702" s="18"/>
      <c r="AG702" s="18"/>
      <c r="AH702" s="18">
        <v>0</v>
      </c>
    </row>
    <row r="703" spans="23:34" x14ac:dyDescent="0.35">
      <c r="Z703" t="s">
        <v>1643</v>
      </c>
      <c r="AA703" t="s">
        <v>1638</v>
      </c>
      <c r="AB703" s="18">
        <v>0</v>
      </c>
      <c r="AC703" s="18"/>
      <c r="AD703" s="18"/>
      <c r="AE703" s="18"/>
      <c r="AF703" s="18"/>
      <c r="AG703" s="18"/>
      <c r="AH703" s="18">
        <v>0</v>
      </c>
    </row>
    <row r="704" spans="23:34" x14ac:dyDescent="0.35">
      <c r="Z704" s="57">
        <v>45103</v>
      </c>
      <c r="AA704" t="s">
        <v>1655</v>
      </c>
      <c r="AB704" s="18">
        <v>0</v>
      </c>
      <c r="AC704" s="18"/>
      <c r="AD704" s="18"/>
      <c r="AE704" s="18"/>
      <c r="AF704" s="18"/>
      <c r="AG704" s="18"/>
      <c r="AH704" s="18">
        <v>0</v>
      </c>
    </row>
    <row r="705" spans="23:34" x14ac:dyDescent="0.35">
      <c r="Y705">
        <v>7</v>
      </c>
      <c r="Z705" s="57">
        <v>45138</v>
      </c>
      <c r="AA705" t="s">
        <v>1750</v>
      </c>
      <c r="AB705" s="18">
        <v>0</v>
      </c>
      <c r="AC705" s="18"/>
      <c r="AD705" s="18"/>
      <c r="AE705" s="18"/>
      <c r="AF705" s="18"/>
      <c r="AG705" s="18"/>
      <c r="AH705" s="18">
        <v>0</v>
      </c>
    </row>
    <row r="706" spans="23:34" x14ac:dyDescent="0.35">
      <c r="Y706">
        <v>9</v>
      </c>
      <c r="Z706" t="s">
        <v>1881</v>
      </c>
      <c r="AA706" t="s">
        <v>1883</v>
      </c>
      <c r="AB706" s="18">
        <v>0</v>
      </c>
      <c r="AC706" s="18"/>
      <c r="AD706" s="18"/>
      <c r="AE706" s="18"/>
      <c r="AF706" s="18"/>
      <c r="AG706" s="18"/>
      <c r="AH706" s="18">
        <v>0</v>
      </c>
    </row>
    <row r="707" spans="23:34" x14ac:dyDescent="0.35">
      <c r="Z707" s="57">
        <v>45188</v>
      </c>
      <c r="AA707" t="s">
        <v>1912</v>
      </c>
      <c r="AB707" s="18">
        <v>0</v>
      </c>
      <c r="AC707" s="18"/>
      <c r="AD707" s="18"/>
      <c r="AE707" s="18"/>
      <c r="AF707" s="18"/>
      <c r="AG707" s="18"/>
      <c r="AH707" s="18">
        <v>0</v>
      </c>
    </row>
    <row r="708" spans="23:34" x14ac:dyDescent="0.35">
      <c r="Y708">
        <v>4</v>
      </c>
      <c r="Z708" t="s">
        <v>1457</v>
      </c>
      <c r="AA708" t="s">
        <v>1456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W709" s="36" t="s">
        <v>1530</v>
      </c>
      <c r="X709" s="36"/>
      <c r="Y709" s="36"/>
      <c r="Z709" s="36"/>
      <c r="AA709" s="36"/>
      <c r="AB709" s="37">
        <v>0</v>
      </c>
      <c r="AC709" s="37"/>
      <c r="AD709" s="37"/>
      <c r="AE709" s="37"/>
      <c r="AF709" s="37"/>
      <c r="AG709" s="37"/>
      <c r="AH709" s="37">
        <v>0</v>
      </c>
    </row>
    <row r="710" spans="23:34" x14ac:dyDescent="0.35">
      <c r="W710" t="s">
        <v>1700</v>
      </c>
      <c r="X710">
        <v>2021</v>
      </c>
      <c r="Y710">
        <v>9</v>
      </c>
      <c r="Z710" s="57">
        <v>44440</v>
      </c>
      <c r="AA710" t="s">
        <v>364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W711" s="36" t="s">
        <v>1792</v>
      </c>
      <c r="X711" s="36"/>
      <c r="Y711" s="36"/>
      <c r="Z711" s="36"/>
      <c r="AA711" s="36"/>
      <c r="AB711" s="37">
        <v>0</v>
      </c>
      <c r="AC711" s="37"/>
      <c r="AD711" s="37"/>
      <c r="AE711" s="37"/>
      <c r="AF711" s="37"/>
      <c r="AG711" s="37"/>
      <c r="AH711" s="37">
        <v>0</v>
      </c>
    </row>
    <row r="712" spans="23:34" x14ac:dyDescent="0.35">
      <c r="W712" t="s">
        <v>1623</v>
      </c>
      <c r="X712">
        <v>2023</v>
      </c>
      <c r="Y712">
        <v>6</v>
      </c>
      <c r="Z712" s="57">
        <v>45085</v>
      </c>
      <c r="AA712" t="s">
        <v>1621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5">
      <c r="Y713">
        <v>8</v>
      </c>
      <c r="Z713" s="57">
        <v>45153</v>
      </c>
      <c r="AA713" t="s">
        <v>1814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5">
      <c r="W714" s="36" t="s">
        <v>1793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5">
      <c r="W715" t="s">
        <v>1705</v>
      </c>
      <c r="X715">
        <v>2023</v>
      </c>
      <c r="Y715">
        <v>9</v>
      </c>
      <c r="Z715" s="57">
        <v>45178</v>
      </c>
      <c r="AA715" t="s">
        <v>1896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5">
      <c r="W716" s="36" t="s">
        <v>1993</v>
      </c>
      <c r="X716" s="36"/>
      <c r="Y716" s="36"/>
      <c r="Z716" s="36"/>
      <c r="AA716" s="36"/>
      <c r="AB716" s="37">
        <v>0</v>
      </c>
      <c r="AC716" s="37"/>
      <c r="AD716" s="37"/>
      <c r="AE716" s="37"/>
      <c r="AF716" s="37"/>
      <c r="AG716" s="37"/>
      <c r="AH716" s="37">
        <v>0</v>
      </c>
    </row>
    <row r="717" spans="23:34" x14ac:dyDescent="0.35">
      <c r="W717" t="s">
        <v>1707</v>
      </c>
      <c r="X717">
        <v>2023</v>
      </c>
      <c r="Y717">
        <v>9</v>
      </c>
      <c r="Z717" s="57">
        <v>45180</v>
      </c>
      <c r="AA717" t="s">
        <v>1899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5">
      <c r="W718" s="36" t="s">
        <v>1994</v>
      </c>
      <c r="X718" s="36"/>
      <c r="Y718" s="36"/>
      <c r="Z718" s="36"/>
      <c r="AA718" s="36"/>
      <c r="AB718" s="37">
        <v>0</v>
      </c>
      <c r="AC718" s="37"/>
      <c r="AD718" s="37"/>
      <c r="AE718" s="37"/>
      <c r="AF718" s="37"/>
      <c r="AG718" s="37"/>
      <c r="AH718" s="37">
        <v>0</v>
      </c>
    </row>
    <row r="719" spans="23:34" x14ac:dyDescent="0.35">
      <c r="W719" t="s">
        <v>131</v>
      </c>
      <c r="AB719" s="18">
        <v>587732.79999999993</v>
      </c>
      <c r="AC719" s="18">
        <v>2720</v>
      </c>
      <c r="AD719" s="18">
        <v>13407</v>
      </c>
      <c r="AE719" s="18">
        <v>50585.599999999999</v>
      </c>
      <c r="AF719" s="18">
        <v>0</v>
      </c>
      <c r="AG719" s="18">
        <v>15616.9</v>
      </c>
      <c r="AH719" s="18">
        <v>670062.29999999981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182"/>
  <sheetViews>
    <sheetView topLeftCell="A1996" zoomScale="70" zoomScaleNormal="70" workbookViewId="0">
      <selection activeCell="K2011" sqref="K2011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up'!$A$2:$C$43,2,FALSE)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up'!$A$2:$C$43,3,FALSE)</f>
        <v>Cash</v>
      </c>
      <c r="J2" s="5">
        <f>VLOOKUP(F2,'Set up'!$A$2:$D$43,4,FALSE)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up'!$A$2:$E$43,5,FALSE)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up'!$A$2:$C$43,2,FALSE)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up'!$A$2:$C$43,3,FALSE)</f>
        <v>Cash</v>
      </c>
      <c r="J3" s="5">
        <f>VLOOKUP(F3,'Set up'!$A$2:$D$43,4,FALSE)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up'!$A$2:$E$43,5,FALSE)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up'!$A$2:$C$43,2,FALSE)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up'!$A$2:$C$43,3,FALSE)</f>
        <v>Cash</v>
      </c>
      <c r="J4" s="5">
        <f>VLOOKUP(F4,'Set up'!$A$2:$D$43,4,FALSE)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up'!$A$2:$E$43,5,FALSE)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up'!$A$2:$C$43,2,FALSE)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up'!$A$2:$C$43,3,FALSE)</f>
        <v>Cash</v>
      </c>
      <c r="J5" s="5">
        <f>VLOOKUP(F5,'Set up'!$A$2:$D$43,4,FALSE)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up'!$A$2:$E$43,5,FALSE)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up'!$A$2:$C$43,2,FALSE)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up'!$A$2:$C$43,3,FALSE)</f>
        <v>Cash</v>
      </c>
      <c r="J6" s="5">
        <f>VLOOKUP(F6,'Set up'!$A$2:$D$43,4,FALSE)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up'!$A$2:$E$43,5,FALSE)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up'!$A$2:$C$43,2,FALSE)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up'!$A$2:$C$43,3,FALSE)</f>
        <v>Cash</v>
      </c>
      <c r="J7" s="5">
        <f>VLOOKUP(F7,'Set up'!$A$2:$D$43,4,FALSE)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up'!$A$2:$E$43,5,FALSE)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up'!$A$2:$C$43,2,FALSE)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up'!$A$2:$C$43,3,FALSE)</f>
        <v>Cash</v>
      </c>
      <c r="J8" s="5">
        <f>VLOOKUP(F8,'Set up'!$A$2:$D$43,4,FALSE)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up'!$A$2:$E$43,5,FALSE)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up'!$A$2:$C$43,2,FALSE)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up'!$A$2:$C$43,3,FALSE)</f>
        <v>Cash</v>
      </c>
      <c r="J9" s="5">
        <f>VLOOKUP(F9,'Set up'!$A$2:$D$43,4,FALSE)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up'!$A$2:$E$43,5,FALSE)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up'!$A$2:$C$43,2,FALSE)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up'!$A$2:$C$43,3,FALSE)</f>
        <v>45</v>
      </c>
      <c r="J10" s="5">
        <f>VLOOKUP(F10,'Set up'!$A$2:$D$43,4,FALSE)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up'!$A$2:$E$43,5,FALSE)</f>
        <v>PD Chq</v>
      </c>
      <c r="S10" s="13" t="s">
        <v>192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up'!$A$2:$C$43,2,FALSE)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up'!$A$2:$C$43,3,FALSE)</f>
        <v>45</v>
      </c>
      <c r="J11" s="5">
        <f>VLOOKUP(F11,'Set up'!$A$2:$D$43,4,FALSE)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up'!$A$2:$E$43,5,FALSE)</f>
        <v>PD Chq</v>
      </c>
      <c r="S11" s="13" t="s">
        <v>192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up'!$A$2:$C$43,2,FALSE)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up'!$A$2:$C$43,3,FALSE)</f>
        <v>120</v>
      </c>
      <c r="J12" s="5">
        <f>VLOOKUP(F12,'Set up'!$A$2:$D$43,4,FALSE)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up'!$A$2:$E$43,5,FALSE)</f>
        <v>Chq</v>
      </c>
      <c r="S12" s="21" t="s">
        <v>164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up'!$A$2:$C$43,2,FALSE)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up'!$A$2:$C$43,3,FALSE)</f>
        <v>45</v>
      </c>
      <c r="J13" s="5">
        <f>VLOOKUP(F13,'Set up'!$A$2:$D$43,4,FALSE)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up'!$A$2:$E$43,5,FALSE)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up'!$A$2:$C$43,2,FALSE)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up'!$A$2:$C$43,3,FALSE)</f>
        <v>Cash</v>
      </c>
      <c r="J14" s="5">
        <f>VLOOKUP(F14,'Set up'!$A$2:$D$43,4,FALSE)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up'!$A$2:$E$43,5,FALSE)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up'!$A$2:$C$43,2,FALSE)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up'!$A$2:$C$43,3,FALSE)</f>
        <v>Cash</v>
      </c>
      <c r="J15" s="5">
        <f>VLOOKUP(F15,'Set up'!$A$2:$D$43,4,FALSE)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up'!$A$2:$E$43,5,FALSE)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up'!$A$2:$C$43,2,FALSE)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up'!$A$2:$C$43,3,FALSE)</f>
        <v>Cash</v>
      </c>
      <c r="J16" s="5">
        <f>VLOOKUP(F16,'Set up'!$A$2:$D$43,4,FALSE)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up'!$A$2:$E$43,5,FALSE)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up'!$A$2:$C$43,2,FALSE)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up'!$A$2:$C$43,3,FALSE)</f>
        <v>120</v>
      </c>
      <c r="J17" s="5">
        <f>VLOOKUP(F17,'Set up'!$A$2:$D$43,4,FALSE)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up'!$A$2:$E$43,5,FALSE)</f>
        <v>Chq</v>
      </c>
      <c r="S17" s="20" t="s">
        <v>165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up'!$A$2:$C$43,2,FALSE)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up'!$A$2:$C$43,3,FALSE)</f>
        <v>120</v>
      </c>
      <c r="J18" s="5">
        <f>VLOOKUP(F18,'Set up'!$A$2:$D$43,4,FALSE)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up'!$A$2:$E$43,5,FALSE)</f>
        <v>Chq</v>
      </c>
      <c r="S18" s="20" t="s">
        <v>165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up'!$A$2:$C$43,2,FALSE)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up'!$A$2:$C$43,3,FALSE)</f>
        <v>120</v>
      </c>
      <c r="J19" s="5">
        <f>VLOOKUP(F19,'Set up'!$A$2:$D$43,4,FALSE)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up'!$A$2:$E$43,5,FALSE)</f>
        <v>Chq</v>
      </c>
      <c r="S19" s="20" t="s">
        <v>165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up'!$A$2:$C$43,2,FALSE)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up'!$A$2:$C$43,3,FALSE)</f>
        <v>Cash</v>
      </c>
      <c r="J20" s="5">
        <f>VLOOKUP(F20,'Set up'!$A$2:$D$43,4,FALSE)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up'!$A$2:$E$43,5,FALSE)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up'!$A$2:$C$43,2,FALSE)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up'!$A$2:$C$43,3,FALSE)</f>
        <v>Cash</v>
      </c>
      <c r="J21" s="5">
        <f>VLOOKUP(F21,'Set up'!$A$2:$D$43,4,FALSE)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up'!$A$2:$E$43,5,FALSE)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up'!$A$2:$C$43,2,FALSE)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up'!$A$2:$C$43,3,FALSE)</f>
        <v>45</v>
      </c>
      <c r="J22" s="5">
        <f>VLOOKUP(F22,'Set up'!$A$2:$D$43,4,FALSE)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up'!$A$2:$E$43,5,FALSE)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up'!$A$2:$C$43,2,FALSE)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up'!$A$2:$C$43,3,FALSE)</f>
        <v>45</v>
      </c>
      <c r="J23" s="5">
        <f>VLOOKUP(F23,'Set up'!$A$2:$D$43,4,FALSE)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up'!$A$2:$E$43,5,FALSE)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up'!$A$2:$C$43,2,FALSE)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up'!$A$2:$C$43,3,FALSE)</f>
        <v>Cash</v>
      </c>
      <c r="J24" s="5">
        <f>VLOOKUP(F24,'Set up'!$A$2:$D$43,4,FALSE)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up'!$A$2:$E$43,5,FALSE)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up'!$A$2:$C$43,2,FALSE)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up'!$A$2:$C$43,3,FALSE)</f>
        <v>Cash</v>
      </c>
      <c r="J25" s="5">
        <f>VLOOKUP(F25,'Set up'!$A$2:$D$43,4,FALSE)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up'!$A$2:$E$43,5,FALSE)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up'!$A$2:$C$43,2,FALSE)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up'!$A$2:$C$43,3,FALSE)</f>
        <v>Cash</v>
      </c>
      <c r="J26" s="5">
        <f>VLOOKUP(F26,'Set up'!$A$2:$D$43,4,FALSE)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up'!$A$2:$E$43,5,FALSE)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up'!$A$2:$C$43,2,FALSE)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up'!$A$2:$C$43,3,FALSE)</f>
        <v>Cash</v>
      </c>
      <c r="J27" s="5">
        <f>VLOOKUP(F27,'Set up'!$A$2:$D$43,4,FALSE)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up'!$A$2:$E$43,5,FALSE)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up'!$A$2:$C$43,2,FALSE)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up'!$A$2:$C$43,3,FALSE)</f>
        <v>45</v>
      </c>
      <c r="J28" s="5">
        <f>VLOOKUP(F28,'Set up'!$A$2:$D$43,4,FALSE)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up'!$A$2:$E$43,5,FALSE)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up'!$A$2:$C$43,2,FALSE)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up'!$A$2:$C$43,3,FALSE)</f>
        <v>Cash</v>
      </c>
      <c r="J29" s="5">
        <f>VLOOKUP(F29,'Set up'!$A$2:$D$43,4,FALSE)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up'!$A$2:$E$43,5,FALSE)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up'!$A$2:$C$43,2,FALSE)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up'!$A$2:$C$43,3,FALSE)</f>
        <v>Cash</v>
      </c>
      <c r="J30" s="5">
        <f>VLOOKUP(F30,'Set up'!$A$2:$D$43,4,FALSE)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up'!$A$2:$E$43,5,FALSE)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up'!$A$2:$C$43,2,FALSE)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up'!$A$2:$C$43,3,FALSE)</f>
        <v>Cash</v>
      </c>
      <c r="J31" s="5">
        <f>VLOOKUP(F31,'Set up'!$A$2:$D$43,4,FALSE)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up'!$A$2:$E$43,5,FALSE)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up'!$A$2:$C$43,2,FALSE)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up'!$A$2:$C$43,3,FALSE)</f>
        <v>Cash</v>
      </c>
      <c r="J32" s="5">
        <f>VLOOKUP(F32,'Set up'!$A$2:$D$43,4,FALSE)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up'!$A$2:$E$43,5,FALSE)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up'!$A$2:$C$43,2,FALSE)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up'!$A$2:$C$43,3,FALSE)</f>
        <v>Cash</v>
      </c>
      <c r="J33" s="5">
        <f>VLOOKUP(F33,'Set up'!$A$2:$D$43,4,FALSE)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up'!$A$2:$E$43,5,FALSE)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up'!$A$2:$C$43,2,FALSE)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up'!$A$2:$C$43,3,FALSE)</f>
        <v>Cash</v>
      </c>
      <c r="J34" s="5">
        <f>VLOOKUP(F34,'Set up'!$A$2:$D$43,4,FALSE)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up'!$A$2:$E$43,5,FALSE)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up'!$A$2:$C$43,2,FALSE)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up'!$A$2:$C$43,3,FALSE)</f>
        <v>Cash</v>
      </c>
      <c r="J35" s="5">
        <f>VLOOKUP(F35,'Set up'!$A$2:$D$43,4,FALSE)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up'!$A$2:$E$43,5,FALSE)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up'!$A$2:$C$43,2,FALSE)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up'!$A$2:$C$43,3,FALSE)</f>
        <v>45</v>
      </c>
      <c r="J36" s="5">
        <f>VLOOKUP(F36,'Set up'!$A$2:$D$43,4,FALSE)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up'!$A$2:$E$43,5,FALSE)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up'!$A$2:$C$43,2,FALSE)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up'!$A$2:$C$43,3,FALSE)</f>
        <v>45</v>
      </c>
      <c r="J37" s="5">
        <f>VLOOKUP(F37,'Set up'!$A$2:$D$43,4,FALSE)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up'!$A$2:$E$43,5,FALSE)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up'!$A$2:$C$43,2,FALSE)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up'!$A$2:$C$43,3,FALSE)</f>
        <v>45</v>
      </c>
      <c r="J38" s="5">
        <f>VLOOKUP(F38,'Set up'!$A$2:$D$43,4,FALSE)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up'!$A$2:$E$43,5,FALSE)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up'!$A$2:$C$43,2,FALSE)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up'!$A$2:$C$43,3,FALSE)</f>
        <v>60</v>
      </c>
      <c r="J39" s="5">
        <f>VLOOKUP(F39,'Set up'!$A$2:$D$43,4,FALSE)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up'!$A$2:$E$43,5,FALSE)</f>
        <v>Chq</v>
      </c>
      <c r="S39" s="15" t="s">
        <v>187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up'!$A$2:$C$43,2,FALSE)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up'!$A$2:$C$43,3,FALSE)</f>
        <v>60</v>
      </c>
      <c r="J40" s="5">
        <f>VLOOKUP(F40,'Set up'!$A$2:$D$43,4,FALSE)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up'!$A$2:$E$43,5,FALSE)</f>
        <v>Chq</v>
      </c>
      <c r="S40" s="15" t="s">
        <v>187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up'!$A$2:$C$43,2,FALSE)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up'!$A$2:$C$43,3,FALSE)</f>
        <v>Cash</v>
      </c>
      <c r="J41" s="5">
        <f>VLOOKUP(F41,'Set up'!$A$2:$D$43,4,FALSE)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up'!$A$2:$E$43,5,FALSE)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up'!$A$2:$C$43,2,FALSE)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up'!$A$2:$C$43,3,FALSE)</f>
        <v>120</v>
      </c>
      <c r="J42" s="5">
        <f>VLOOKUP(F42,'Set up'!$A$2:$D$43,4,FALSE)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up'!$A$2:$E$43,5,FALSE)</f>
        <v>Trsf</v>
      </c>
      <c r="S42" s="13" t="s">
        <v>213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up'!$A$2:$C$43,2,FALSE)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up'!$A$2:$C$43,3,FALSE)</f>
        <v>120</v>
      </c>
      <c r="J43" s="5">
        <f>VLOOKUP(F43,'Set up'!$A$2:$D$43,4,FALSE)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up'!$A$2:$E$43,5,FALSE)</f>
        <v>Trsf</v>
      </c>
      <c r="S43" s="13" t="s">
        <v>213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up'!$A$2:$C$43,2,FALSE)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up'!$A$2:$C$43,3,FALSE)</f>
        <v>120</v>
      </c>
      <c r="J44" s="5">
        <f>VLOOKUP(F44,'Set up'!$A$2:$D$43,4,FALSE)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up'!$A$2:$E$43,5,FALSE)</f>
        <v>Trsf</v>
      </c>
      <c r="S44" s="13" t="s">
        <v>213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up'!$A$2:$C$43,2,FALSE)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up'!$A$2:$C$43,3,FALSE)</f>
        <v>120</v>
      </c>
      <c r="J45" s="5">
        <f>VLOOKUP(F45,'Set up'!$A$2:$D$43,4,FALSE)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up'!$A$2:$E$43,5,FALSE)</f>
        <v>Trsf</v>
      </c>
      <c r="S45" s="13" t="s">
        <v>213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up'!$A$2:$C$43,2,FALSE)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up'!$A$2:$C$43,3,FALSE)</f>
        <v>120</v>
      </c>
      <c r="J46" s="5">
        <f>VLOOKUP(F46,'Set up'!$A$2:$D$43,4,FALSE)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up'!$A$2:$E$43,5,FALSE)</f>
        <v>Trsf</v>
      </c>
      <c r="S46" s="13" t="s">
        <v>213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up'!$A$2:$C$43,2,FALSE)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up'!$A$2:$C$43,3,FALSE)</f>
        <v>Cash</v>
      </c>
      <c r="J47" s="5">
        <f>VLOOKUP(F47,'Set up'!$A$2:$D$43,4,FALSE)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up'!$A$2:$E$43,5,FALSE)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up'!$A$2:$C$43,2,FALSE)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up'!$A$2:$C$43,3,FALSE)</f>
        <v>Cash</v>
      </c>
      <c r="J48" s="5">
        <f>VLOOKUP(F48,'Set up'!$A$2:$D$43,4,FALSE)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up'!$A$2:$E$43,5,FALSE)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up'!$A$2:$C$43,2,FALSE)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up'!$A$2:$C$43,3,FALSE)</f>
        <v>Cash</v>
      </c>
      <c r="J49" s="5">
        <f>VLOOKUP(F49,'Set up'!$A$2:$D$43,4,FALSE)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up'!$A$2:$E$43,5,FALSE)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up'!$A$2:$C$43,2,FALSE)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up'!$A$2:$C$43,3,FALSE)</f>
        <v>Cash</v>
      </c>
      <c r="J50" s="5">
        <f>VLOOKUP(F50,'Set up'!$A$2:$D$43,4,FALSE)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up'!$A$2:$E$43,5,FALSE)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up'!$A$2:$C$43,2,FALSE)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up'!$A$2:$C$43,3,FALSE)</f>
        <v>Cash</v>
      </c>
      <c r="J51" s="5">
        <f>VLOOKUP(F51,'Set up'!$A$2:$D$43,4,FALSE)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up'!$A$2:$E$43,5,FALSE)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up'!$A$2:$C$43,2,FALSE)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up'!$A$2:$C$43,3,FALSE)</f>
        <v>Cash</v>
      </c>
      <c r="J52" s="5">
        <f>VLOOKUP(F52,'Set up'!$A$2:$D$43,4,FALSE)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up'!$A$2:$E$43,5,FALSE)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up'!$A$2:$C$43,2,FALSE)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up'!$A$2:$C$43,3,FALSE)</f>
        <v>120</v>
      </c>
      <c r="J53" s="5">
        <f>VLOOKUP(F53,'Set up'!$A$2:$D$43,4,FALSE)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up'!$A$2:$E$43,5,FALSE)</f>
        <v>Chq</v>
      </c>
      <c r="S53" s="13" t="s">
        <v>248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up'!$A$2:$C$43,2,FALSE)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up'!$A$2:$C$43,3,FALSE)</f>
        <v>120</v>
      </c>
      <c r="J54" s="5">
        <f>VLOOKUP(F54,'Set up'!$A$2:$D$43,4,FALSE)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up'!$A$2:$E$43,5,FALSE)</f>
        <v>Chq</v>
      </c>
      <c r="S54" s="13" t="s">
        <v>248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up'!$A$2:$C$43,2,FALSE)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up'!$A$2:$C$43,3,FALSE)</f>
        <v>120</v>
      </c>
      <c r="J55" s="5">
        <f>VLOOKUP(F55,'Set up'!$A$2:$D$43,4,FALSE)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up'!$A$2:$E$43,5,FALSE)</f>
        <v>Chq</v>
      </c>
      <c r="S55" s="13" t="s">
        <v>248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up'!$A$2:$C$43,2,FALSE)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up'!$A$2:$C$43,3,FALSE)</f>
        <v>120</v>
      </c>
      <c r="J56" s="5">
        <f>VLOOKUP(F56,'Set up'!$A$2:$D$43,4,FALSE)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up'!$A$2:$E$43,5,FALSE)</f>
        <v>Chq</v>
      </c>
      <c r="S56" s="13" t="s">
        <v>248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up'!$A$2:$C$43,2,FALSE)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up'!$A$2:$C$43,3,FALSE)</f>
        <v>120</v>
      </c>
      <c r="J57" s="5">
        <f>VLOOKUP(F57,'Set up'!$A$2:$D$43,4,FALSE)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up'!$A$2:$E$43,5,FALSE)</f>
        <v>Chq</v>
      </c>
      <c r="S57" s="13" t="s">
        <v>248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up'!$A$2:$C$43,2,FALSE)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up'!$A$2:$C$43,3,FALSE)</f>
        <v>120</v>
      </c>
      <c r="J58" s="5">
        <f>VLOOKUP(F58,'Set up'!$A$2:$D$43,4,FALSE)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up'!$A$2:$E$43,5,FALSE)</f>
        <v>Chq</v>
      </c>
      <c r="S58" s="13" t="s">
        <v>248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up'!$A$2:$C$43,2,FALSE)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up'!$A$2:$C$43,3,FALSE)</f>
        <v>120</v>
      </c>
      <c r="J59" s="5">
        <f>VLOOKUP(F59,'Set up'!$A$2:$D$43,4,FALSE)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up'!$A$2:$E$43,5,FALSE)</f>
        <v>Chq</v>
      </c>
      <c r="S59" s="13" t="s">
        <v>248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up'!$A$2:$C$43,2,FALSE)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up'!$A$2:$C$43,3,FALSE)</f>
        <v>Cash</v>
      </c>
      <c r="J60" s="5">
        <f>VLOOKUP(F60,'Set up'!$A$2:$D$43,4,FALSE)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up'!$A$2:$E$43,5,FALSE)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up'!$A$2:$C$43,2,FALSE)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up'!$A$2:$C$43,3,FALSE)</f>
        <v>Cash</v>
      </c>
      <c r="J61" s="5">
        <f>VLOOKUP(F61,'Set up'!$A$2:$D$43,4,FALSE)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up'!$A$2:$E$43,5,FALSE)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up'!$A$2:$C$43,2,FALSE)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up'!$A$2:$C$43,3,FALSE)</f>
        <v>120</v>
      </c>
      <c r="J62" s="5">
        <f>VLOOKUP(F62,'Set up'!$A$2:$D$43,4,FALSE)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up'!$A$2:$E$43,5,FALSE)</f>
        <v>Chq</v>
      </c>
      <c r="S62" s="13" t="s">
        <v>248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up'!$A$2:$C$43,2,FALSE)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up'!$A$2:$C$43,3,FALSE)</f>
        <v>120</v>
      </c>
      <c r="J63" s="5">
        <f>VLOOKUP(F63,'Set up'!$A$2:$D$43,4,FALSE)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up'!$A$2:$E$43,5,FALSE)</f>
        <v>Chq</v>
      </c>
      <c r="S63" s="13" t="s">
        <v>248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up'!$A$2:$C$43,2,FALSE)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up'!$A$2:$C$43,3,FALSE)</f>
        <v>120</v>
      </c>
      <c r="J64" s="5">
        <f>VLOOKUP(F64,'Set up'!$A$2:$D$43,4,FALSE)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up'!$A$2:$E$43,5,FALSE)</f>
        <v>Chq</v>
      </c>
      <c r="S64" s="13" t="s">
        <v>248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up'!$A$2:$C$43,2,FALSE)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up'!$A$2:$C$43,3,FALSE)</f>
        <v>120</v>
      </c>
      <c r="J65" s="5">
        <f>VLOOKUP(F65,'Set up'!$A$2:$D$43,4,FALSE)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up'!$A$2:$E$43,5,FALSE)</f>
        <v>Chq</v>
      </c>
      <c r="S65" s="13" t="s">
        <v>248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up'!$A$2:$C$43,2,FALSE)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up'!$A$2:$C$43,3,FALSE)</f>
        <v>120</v>
      </c>
      <c r="J66" s="5">
        <f>VLOOKUP(F66,'Set up'!$A$2:$D$43,4,FALSE)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up'!$A$2:$E$43,5,FALSE)</f>
        <v>Chq</v>
      </c>
      <c r="S66" s="13" t="s">
        <v>248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up'!$A$2:$C$43,2,FALSE)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up'!$A$2:$C$43,3,FALSE)</f>
        <v>120</v>
      </c>
      <c r="J67" s="5">
        <f>VLOOKUP(F67,'Set up'!$A$2:$D$43,4,FALSE)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up'!$A$2:$E$43,5,FALSE)</f>
        <v>Trsf</v>
      </c>
      <c r="S67" s="13" t="s">
        <v>249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up'!$A$2:$C$43,2,FALSE)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up'!$A$2:$C$43,3,FALSE)</f>
        <v>120</v>
      </c>
      <c r="J68" s="5">
        <f>VLOOKUP(F68,'Set up'!$A$2:$D$43,4,FALSE)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up'!$A$2:$E$43,5,FALSE)</f>
        <v>Trsf</v>
      </c>
      <c r="S68" s="13" t="s">
        <v>249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up'!$A$2:$C$43,2,FALSE)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up'!$A$2:$C$43,3,FALSE)</f>
        <v>120</v>
      </c>
      <c r="J69" s="5">
        <f>VLOOKUP(F69,'Set up'!$A$2:$D$43,4,FALSE)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up'!$A$2:$E$43,5,FALSE)</f>
        <v>Trsf</v>
      </c>
      <c r="S69" s="13" t="s">
        <v>249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up'!$A$2:$C$43,2,FALSE)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up'!$A$2:$C$43,3,FALSE)</f>
        <v>120</v>
      </c>
      <c r="J70" s="5">
        <f>VLOOKUP(F70,'Set up'!$A$2:$D$43,4,FALSE)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up'!$A$2:$E$43,5,FALSE)</f>
        <v>Trsf</v>
      </c>
      <c r="S70" s="13" t="s">
        <v>249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up'!$A$2:$C$43,2,FALSE)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up'!$A$2:$C$43,3,FALSE)</f>
        <v>Cash</v>
      </c>
      <c r="J71" s="5">
        <f>VLOOKUP(F71,'Set up'!$A$2:$D$43,4,FALSE)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up'!$A$2:$E$43,5,FALSE)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up'!$A$2:$C$43,2,FALSE)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up'!$A$2:$C$43,3,FALSE)</f>
        <v>Cash</v>
      </c>
      <c r="J72" s="5">
        <f>VLOOKUP(F72,'Set up'!$A$2:$D$43,4,FALSE)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up'!$A$2:$E$43,5,FALSE)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up'!$A$2:$C$43,2,FALSE)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up'!$A$2:$C$43,3,FALSE)</f>
        <v>Cash</v>
      </c>
      <c r="J73" s="5">
        <f>VLOOKUP(F73,'Set up'!$A$2:$D$43,4,FALSE)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up'!$A$2:$E$43,5,FALSE)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up'!$A$2:$C$43,2,FALSE)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up'!$A$2:$C$43,3,FALSE)</f>
        <v>45</v>
      </c>
      <c r="J74" s="5">
        <f>VLOOKUP(F74,'Set up'!$A$2:$D$43,4,FALSE)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up'!$A$2:$E$43,5,FALSE)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up'!$A$2:$C$43,2,FALSE)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up'!$A$2:$C$43,3,FALSE)</f>
        <v>45</v>
      </c>
      <c r="J75" s="5">
        <f>VLOOKUP(F75,'Set up'!$A$2:$D$43,4,FALSE)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up'!$A$2:$E$43,5,FALSE)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up'!$A$2:$C$43,2,FALSE)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up'!$A$2:$C$43,3,FALSE)</f>
        <v>45</v>
      </c>
      <c r="J76" s="5">
        <f>VLOOKUP(F76,'Set up'!$A$2:$D$43,4,FALSE)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up'!$A$2:$E$43,5,FALSE)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up'!$A$2:$C$43,2,FALSE)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up'!$A$2:$C$43,3,FALSE)</f>
        <v>45</v>
      </c>
      <c r="J77" s="5">
        <f>VLOOKUP(F77,'Set up'!$A$2:$D$43,4,FALSE)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up'!$A$2:$E$43,5,FALSE)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up'!$A$2:$C$43,2,FALSE)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up'!$A$2:$C$43,3,FALSE)</f>
        <v>120</v>
      </c>
      <c r="J78" s="5">
        <f>VLOOKUP(F78,'Set up'!$A$2:$D$43,4,FALSE)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up'!$A$2:$E$43,5,FALSE)</f>
        <v>Chq</v>
      </c>
      <c r="S78" s="13" t="s">
        <v>277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up'!$A$2:$C$43,2,FALSE)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up'!$A$2:$C$43,3,FALSE)</f>
        <v>120</v>
      </c>
      <c r="J79" s="5">
        <f>VLOOKUP(F79,'Set up'!$A$2:$D$43,4,FALSE)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up'!$A$2:$E$43,5,FALSE)</f>
        <v>Chq</v>
      </c>
      <c r="S79" s="13" t="s">
        <v>277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up'!$A$2:$C$43,2,FALSE)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up'!$A$2:$C$43,3,FALSE)</f>
        <v>120</v>
      </c>
      <c r="J80" s="5">
        <f>VLOOKUP(F80,'Set up'!$A$2:$D$43,4,FALSE)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up'!$A$2:$E$43,5,FALSE)</f>
        <v>Chq</v>
      </c>
      <c r="S80" s="13" t="s">
        <v>277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up'!$A$2:$C$43,2,FALSE)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up'!$A$2:$C$43,3,FALSE)</f>
        <v>120</v>
      </c>
      <c r="J81" s="5">
        <f>VLOOKUP(F81,'Set up'!$A$2:$D$43,4,FALSE)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up'!$A$2:$E$43,5,FALSE)</f>
        <v>Chq</v>
      </c>
      <c r="S81" s="13" t="s">
        <v>277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up'!$A$2:$C$43,2,FALSE)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up'!$A$2:$C$43,3,FALSE)</f>
        <v>120</v>
      </c>
      <c r="J82" s="5">
        <f>VLOOKUP(F82,'Set up'!$A$2:$D$43,4,FALSE)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up'!$A$2:$E$43,5,FALSE)</f>
        <v>Chq</v>
      </c>
      <c r="S82" s="13" t="s">
        <v>277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up'!$A$2:$C$43,2,FALSE)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up'!$A$2:$C$43,3,FALSE)</f>
        <v>120</v>
      </c>
      <c r="J83" s="5">
        <f>VLOOKUP(F83,'Set up'!$A$2:$D$43,4,FALSE)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up'!$A$2:$E$43,5,FALSE)</f>
        <v>Chq</v>
      </c>
      <c r="S83" s="13" t="s">
        <v>277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up'!$A$2:$C$43,2,FALSE)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up'!$A$2:$C$43,3,FALSE)</f>
        <v>120</v>
      </c>
      <c r="J84" s="5">
        <f>VLOOKUP(F84,'Set up'!$A$2:$D$43,4,FALSE)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up'!$A$2:$E$43,5,FALSE)</f>
        <v>Chq</v>
      </c>
      <c r="S84" s="13" t="s">
        <v>277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up'!$A$2:$C$43,2,FALSE)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up'!$A$2:$C$43,3,FALSE)</f>
        <v>Cash</v>
      </c>
      <c r="J85" s="5">
        <f>VLOOKUP(F85,'Set up'!$A$2:$D$43,4,FALSE)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up'!$A$2:$E$43,5,FALSE)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up'!$A$2:$C$43,2,FALSE)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up'!$A$2:$C$43,3,FALSE)</f>
        <v>Cash</v>
      </c>
      <c r="J86" s="5">
        <f>VLOOKUP(F86,'Set up'!$A$2:$D$43,4,FALSE)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up'!$A$2:$E$43,5,FALSE)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up'!$A$2:$C$43,2,FALSE)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up'!$A$2:$C$43,3,FALSE)</f>
        <v>Cash</v>
      </c>
      <c r="J87" s="5">
        <f>VLOOKUP(F87,'Set up'!$A$2:$D$43,4,FALSE)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up'!$A$2:$E$43,5,FALSE)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up'!$A$2:$C$43,2,FALSE)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up'!$A$2:$C$43,3,FALSE)</f>
        <v>Cash</v>
      </c>
      <c r="J88" s="5">
        <f>VLOOKUP(F88,'Set up'!$A$2:$D$43,4,FALSE)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up'!$A$2:$E$43,5,FALSE)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up'!$A$2:$C$43,2,FALSE)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up'!$A$2:$C$43,3,FALSE)</f>
        <v>Cash</v>
      </c>
      <c r="J89" s="5">
        <f>VLOOKUP(F89,'Set up'!$A$2:$D$43,4,FALSE)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up'!$A$2:$E$43,5,FALSE)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up'!$A$2:$C$43,2,FALSE)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up'!$A$2:$C$43,3,FALSE)</f>
        <v>45</v>
      </c>
      <c r="J90" s="5">
        <f>VLOOKUP(F90,'Set up'!$A$2:$D$43,4,FALSE)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up'!$A$2:$E$43,5,FALSE)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up'!$A$2:$C$43,2,FALSE)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up'!$A$2:$C$43,3,FALSE)</f>
        <v>45</v>
      </c>
      <c r="J91" s="5">
        <f>VLOOKUP(F91,'Set up'!$A$2:$D$43,4,FALSE)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up'!$A$2:$E$43,5,FALSE)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up'!$A$2:$C$43,2,FALSE)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up'!$A$2:$C$43,3,FALSE)</f>
        <v>Cash</v>
      </c>
      <c r="J92" s="5">
        <f>VLOOKUP(F92,'Set up'!$A$2:$D$43,4,FALSE)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up'!$A$2:$E$43,5,FALSE)</f>
        <v>Trsf</v>
      </c>
      <c r="S92" s="1" t="s">
        <v>160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up'!$A$2:$C$43,2,FALSE)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up'!$A$2:$C$43,3,FALSE)</f>
        <v>Cash</v>
      </c>
      <c r="J93" s="5">
        <f>VLOOKUP(F93,'Set up'!$A$2:$D$43,4,FALSE)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up'!$A$2:$E$43,5,FALSE)</f>
        <v>Trsf</v>
      </c>
      <c r="S93" s="1" t="s">
        <v>160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up'!$A$2:$C$43,2,FALSE)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up'!$A$2:$C$43,3,FALSE)</f>
        <v>Cash</v>
      </c>
      <c r="J94" s="5">
        <f>VLOOKUP(F94,'Set up'!$A$2:$D$43,4,FALSE)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up'!$A$2:$E$43,5,FALSE)</f>
        <v>Trsf</v>
      </c>
      <c r="S94" s="1" t="s">
        <v>160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up'!$A$2:$C$43,2,FALSE)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up'!$A$2:$C$43,3,FALSE)</f>
        <v>Cash</v>
      </c>
      <c r="J95" s="5">
        <f>VLOOKUP(F95,'Set up'!$A$2:$D$43,4,FALSE)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up'!$A$2:$E$43,5,FALSE)</f>
        <v>Chq</v>
      </c>
      <c r="S95" s="1" t="s">
        <v>158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up'!$A$2:$C$43,2,FALSE)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up'!$A$2:$C$43,3,FALSE)</f>
        <v>Cash</v>
      </c>
      <c r="J96" s="5">
        <f>VLOOKUP(F96,'Set up'!$A$2:$D$43,4,FALSE)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up'!$A$2:$E$43,5,FALSE)</f>
        <v>Chq</v>
      </c>
      <c r="S96" s="1" t="s">
        <v>157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up'!$A$2:$C$43,2,FALSE)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up'!$A$2:$C$43,3,FALSE)</f>
        <v>120</v>
      </c>
      <c r="J97" s="5">
        <f>VLOOKUP(F97,'Set up'!$A$2:$D$43,4,FALSE)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up'!$A$2:$E$43,5,FALSE)</f>
        <v>Trsf</v>
      </c>
      <c r="S97" s="13" t="s">
        <v>300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up'!$A$2:$C$43,2,FALSE)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up'!$A$2:$C$43,3,FALSE)</f>
        <v>120</v>
      </c>
      <c r="J98" s="5">
        <f>VLOOKUP(F98,'Set up'!$A$2:$D$43,4,FALSE)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up'!$A$2:$E$43,5,FALSE)</f>
        <v>Trsf</v>
      </c>
      <c r="S98" s="13" t="s">
        <v>300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up'!$A$2:$C$43,2,FALSE)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up'!$A$2:$C$43,3,FALSE)</f>
        <v>120</v>
      </c>
      <c r="J99" s="5">
        <f>VLOOKUP(F99,'Set up'!$A$2:$D$43,4,FALSE)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up'!$A$2:$E$43,5,FALSE)</f>
        <v>Trsf</v>
      </c>
      <c r="S99" s="13" t="s">
        <v>300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up'!$A$2:$C$43,2,FALSE)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up'!$A$2:$C$43,3,FALSE)</f>
        <v>120</v>
      </c>
      <c r="J100" s="5">
        <f>VLOOKUP(F100,'Set up'!$A$2:$D$43,4,FALSE)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up'!$A$2:$E$43,5,FALSE)</f>
        <v>Trsf</v>
      </c>
      <c r="S100" s="13" t="s">
        <v>300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up'!$A$2:$C$43,2,FALSE)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up'!$A$2:$C$43,3,FALSE)</f>
        <v>45</v>
      </c>
      <c r="J101" s="5">
        <f>VLOOKUP(F101,'Set up'!$A$2:$D$43,4,FALSE)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up'!$A$2:$E$43,5,FALSE)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up'!$A$2:$C$43,2,FALSE)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up'!$A$2:$C$43,3,FALSE)</f>
        <v>45</v>
      </c>
      <c r="J102" s="5">
        <f>VLOOKUP(F102,'Set up'!$A$2:$D$43,4,FALSE)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up'!$A$2:$E$43,5,FALSE)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up'!$A$2:$C$43,2,FALSE)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up'!$A$2:$C$43,3,FALSE)</f>
        <v>Cash</v>
      </c>
      <c r="J103" s="5">
        <f>VLOOKUP(F103,'Set up'!$A$2:$D$43,4,FALSE)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up'!$A$2:$E$43,5,FALSE)</f>
        <v>Trsf</v>
      </c>
      <c r="S103" s="1" t="s">
        <v>160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up'!$A$2:$C$43,2,FALSE)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up'!$A$2:$C$43,3,FALSE)</f>
        <v>Cash</v>
      </c>
      <c r="J104" s="5">
        <f>VLOOKUP(F104,'Set up'!$A$2:$D$43,4,FALSE)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up'!$A$2:$E$43,5,FALSE)</f>
        <v>Trsf</v>
      </c>
      <c r="S104" s="1" t="s">
        <v>160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up'!$A$2:$C$43,2,FALSE)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up'!$A$2:$C$43,3,FALSE)</f>
        <v>Cash</v>
      </c>
      <c r="J105" s="5">
        <f>VLOOKUP(F105,'Set up'!$A$2:$D$43,4,FALSE)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up'!$A$2:$E$43,5,FALSE)</f>
        <v>Chq</v>
      </c>
      <c r="S105" s="1" t="s">
        <v>159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up'!$A$2:$C$43,2,FALSE)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up'!$A$2:$C$43,3,FALSE)</f>
        <v>Cash</v>
      </c>
      <c r="J106" s="5">
        <f>VLOOKUP(F106,'Set up'!$A$2:$D$43,4,FALSE)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up'!$A$2:$E$43,5,FALSE)</f>
        <v>Chq</v>
      </c>
      <c r="S106" s="1" t="s">
        <v>214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up'!$A$2:$C$43,2,FALSE)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up'!$A$2:$C$43,3,FALSE)</f>
        <v>Cash</v>
      </c>
      <c r="J107" s="5">
        <f>VLOOKUP(F107,'Set up'!$A$2:$D$43,4,FALSE)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up'!$A$2:$E$43,5,FALSE)</f>
        <v>Chq</v>
      </c>
      <c r="S107" s="1" t="s">
        <v>214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up'!$A$2:$C$43,2,FALSE)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up'!$A$2:$C$43,3,FALSE)</f>
        <v>Cash</v>
      </c>
      <c r="J108" s="5">
        <f>VLOOKUP(F108,'Set up'!$A$2:$D$43,4,FALSE)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up'!$A$2:$E$43,5,FALSE)</f>
        <v>Chq</v>
      </c>
      <c r="S108" s="1" t="s">
        <v>214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up'!$A$2:$C$43,2,FALSE)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up'!$A$2:$C$43,3,FALSE)</f>
        <v>Cash</v>
      </c>
      <c r="J109" s="5">
        <f>VLOOKUP(F109,'Set up'!$A$2:$D$43,4,FALSE)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up'!$A$2:$E$43,5,FALSE)</f>
        <v>Chq</v>
      </c>
      <c r="S109" s="1" t="s">
        <v>214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up'!$A$2:$C$43,2,FALSE)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up'!$A$2:$C$43,3,FALSE)</f>
        <v>Cash</v>
      </c>
      <c r="J110" s="5">
        <f>VLOOKUP(F110,'Set up'!$A$2:$D$43,4,FALSE)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up'!$A$2:$E$43,5,FALSE)</f>
        <v>Trsf</v>
      </c>
      <c r="S110" s="1" t="s">
        <v>172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up'!$A$2:$C$43,2,FALSE)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up'!$A$2:$C$43,3,FALSE)</f>
        <v>Cash</v>
      </c>
      <c r="J111" s="5">
        <f>VLOOKUP(F111,'Set up'!$A$2:$D$43,4,FALSE)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up'!$A$2:$E$43,5,FALSE)</f>
        <v>Trsf</v>
      </c>
      <c r="S111" s="1" t="s">
        <v>172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up'!$A$2:$C$43,2,FALSE)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up'!$A$2:$C$43,3,FALSE)</f>
        <v>Cash</v>
      </c>
      <c r="J112" s="5">
        <f>VLOOKUP(F112,'Set up'!$A$2:$D$43,4,FALSE)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up'!$A$2:$E$43,5,FALSE)</f>
        <v>Chq</v>
      </c>
      <c r="S112" s="1" t="s">
        <v>190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up'!$A$2:$C$43,2,FALSE)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up'!$A$2:$C$43,3,FALSE)</f>
        <v>Cash</v>
      </c>
      <c r="J113" s="5">
        <f>VLOOKUP(F113,'Set up'!$A$2:$D$43,4,FALSE)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up'!$A$2:$E$43,5,FALSE)</f>
        <v>Chq</v>
      </c>
      <c r="S113" s="1" t="s">
        <v>190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up'!$A$2:$C$43,2,FALSE)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up'!$A$2:$C$43,3,FALSE)</f>
        <v>60</v>
      </c>
      <c r="J114" s="5">
        <f>VLOOKUP(F114,'Set up'!$A$2:$D$43,4,FALSE)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up'!$A$2:$E$43,5,FALSE)</f>
        <v>Chq</v>
      </c>
      <c r="S114" s="9" t="s">
        <v>265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up'!$A$2:$C$43,2,FALSE)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up'!$A$2:$C$43,3,FALSE)</f>
        <v>60</v>
      </c>
      <c r="J115" s="5">
        <f>VLOOKUP(F115,'Set up'!$A$2:$D$43,4,FALSE)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up'!$A$2:$E$43,5,FALSE)</f>
        <v>Chq</v>
      </c>
      <c r="S115" s="9" t="s">
        <v>265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up'!$A$2:$C$43,2,FALSE)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up'!$A$2:$C$43,3,FALSE)</f>
        <v>Cash</v>
      </c>
      <c r="J116" s="5">
        <f>VLOOKUP(F116,'Set up'!$A$2:$D$43,4,FALSE)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up'!$A$2:$E$43,5,FALSE)</f>
        <v>Trsf</v>
      </c>
      <c r="S116" s="1" t="s">
        <v>172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up'!$A$2:$C$43,2,FALSE)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up'!$A$2:$C$43,3,FALSE)</f>
        <v>Cash</v>
      </c>
      <c r="J117" s="5">
        <f>VLOOKUP(F117,'Set up'!$A$2:$D$43,4,FALSE)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up'!$A$2:$E$43,5,FALSE)</f>
        <v>Trsf</v>
      </c>
      <c r="S117" s="1" t="s">
        <v>215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up'!$A$2:$C$43,2,FALSE)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up'!$A$2:$C$43,3,FALSE)</f>
        <v>120</v>
      </c>
      <c r="J118" s="5">
        <f>VLOOKUP(F118,'Set up'!$A$2:$D$43,4,FALSE)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up'!$A$2:$E$43,5,FALSE)</f>
        <v>Trsf</v>
      </c>
      <c r="S118" s="13" t="s">
        <v>188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up'!$A$2:$C$43,2,FALSE)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up'!$A$2:$C$43,3,FALSE)</f>
        <v>120</v>
      </c>
      <c r="J119" s="5">
        <f>VLOOKUP(F119,'Set up'!$A$2:$D$43,4,FALSE)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up'!$A$2:$E$43,5,FALSE)</f>
        <v>Trsf</v>
      </c>
      <c r="S119" s="13" t="s">
        <v>188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up'!$A$2:$C$43,2,FALSE)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up'!$A$2:$C$43,3,FALSE)</f>
        <v>120</v>
      </c>
      <c r="J120" s="5">
        <f>VLOOKUP(F120,'Set up'!$A$2:$D$43,4,FALSE)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up'!$A$2:$E$43,5,FALSE)</f>
        <v>Trsf</v>
      </c>
      <c r="S120" s="13" t="s">
        <v>188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up'!$A$2:$C$43,2,FALSE)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up'!$A$2:$C$43,3,FALSE)</f>
        <v>120</v>
      </c>
      <c r="J121" s="5">
        <f>VLOOKUP(F121,'Set up'!$A$2:$D$43,4,FALSE)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up'!$A$2:$E$43,5,FALSE)</f>
        <v>Trsf</v>
      </c>
      <c r="S121" s="13" t="s">
        <v>188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up'!$A$2:$C$43,2,FALSE)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up'!$A$2:$C$43,3,FALSE)</f>
        <v>120</v>
      </c>
      <c r="J122" s="5">
        <f>VLOOKUP(F122,'Set up'!$A$2:$D$43,4,FALSE)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up'!$A$2:$E$43,5,FALSE)</f>
        <v>Trsf</v>
      </c>
      <c r="S122" s="13" t="s">
        <v>188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up'!$A$2:$C$43,2,FALSE)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up'!$A$2:$C$43,3,FALSE)</f>
        <v>120</v>
      </c>
      <c r="J123" s="5">
        <f>VLOOKUP(F123,'Set up'!$A$2:$D$43,4,FALSE)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up'!$A$2:$E$43,5,FALSE)</f>
        <v>Trsf</v>
      </c>
      <c r="S123" s="13" t="s">
        <v>188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up'!$A$2:$C$43,2,FALSE)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up'!$A$2:$C$43,3,FALSE)</f>
        <v>Cash</v>
      </c>
      <c r="J124" s="5">
        <f>VLOOKUP(F124,'Set up'!$A$2:$D$43,4,FALSE)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up'!$A$2:$E$43,5,FALSE)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up'!$A$2:$C$43,2,FALSE)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up'!$A$2:$C$43,3,FALSE)</f>
        <v>Cash</v>
      </c>
      <c r="J125" s="5">
        <f>VLOOKUP(F125,'Set up'!$A$2:$D$43,4,FALSE)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up'!$A$2:$E$43,5,FALSE)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up'!$A$2:$C$43,2,FALSE)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up'!$A$2:$C$43,3,FALSE)</f>
        <v>Cash</v>
      </c>
      <c r="J126" s="5">
        <f>VLOOKUP(F126,'Set up'!$A$2:$D$43,4,FALSE)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up'!$A$2:$E$43,5,FALSE)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up'!$A$2:$C$43,2,FALSE)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up'!$A$2:$C$43,3,FALSE)</f>
        <v>Cash</v>
      </c>
      <c r="J127" s="5">
        <f>VLOOKUP(F127,'Set up'!$A$2:$D$43,4,FALSE)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up'!$A$2:$E$43,5,FALSE)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up'!$A$2:$C$43,2,FALSE)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up'!$A$2:$C$43,3,FALSE)</f>
        <v>Cash</v>
      </c>
      <c r="J128" s="5">
        <f>VLOOKUP(F128,'Set up'!$A$2:$D$43,4,FALSE)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up'!$A$2:$E$43,5,FALSE)</f>
        <v>Chq</v>
      </c>
      <c r="S128" s="1" t="s">
        <v>191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up'!$A$2:$C$43,2,FALSE)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up'!$A$2:$C$43,3,FALSE)</f>
        <v>Cash</v>
      </c>
      <c r="J129" s="5">
        <f>VLOOKUP(F129,'Set up'!$A$2:$D$43,4,FALSE)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up'!$A$2:$E$43,5,FALSE)</f>
        <v>Trsf</v>
      </c>
      <c r="S129" s="1" t="s">
        <v>189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up'!$A$2:$C$43,2,FALSE)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up'!$A$2:$C$43,3,FALSE)</f>
        <v>Cash</v>
      </c>
      <c r="J130" s="5">
        <f>VLOOKUP(F130,'Set up'!$A$2:$D$43,4,FALSE)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up'!$A$2:$E$43,5,FALSE)</f>
        <v>Trsf</v>
      </c>
      <c r="S130" s="1" t="s">
        <v>189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up'!$A$2:$C$43,2,FALSE)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up'!$A$2:$C$43,3,FALSE)</f>
        <v>45</v>
      </c>
      <c r="J131" s="5">
        <f>VLOOKUP(F131,'Set up'!$A$2:$D$43,4,FALSE)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up'!$A$2:$E$43,5,FALSE)</f>
        <v>PD Chq</v>
      </c>
      <c r="S131" s="13" t="s">
        <v>222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up'!$A$2:$C$43,2,FALSE)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up'!$A$2:$C$43,3,FALSE)</f>
        <v>45</v>
      </c>
      <c r="J132" s="5">
        <f>VLOOKUP(F132,'Set up'!$A$2:$D$43,4,FALSE)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up'!$A$2:$E$43,5,FALSE)</f>
        <v>PD Chq</v>
      </c>
      <c r="S132" s="13" t="s">
        <v>222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up'!$A$2:$C$43,2,FALSE)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up'!$A$2:$C$43,3,FALSE)</f>
        <v>45</v>
      </c>
      <c r="J133" s="5">
        <f>VLOOKUP(F133,'Set up'!$A$2:$D$43,4,FALSE)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up'!$A$2:$E$43,5,FALSE)</f>
        <v>PD Chq</v>
      </c>
      <c r="S133" s="13" t="s">
        <v>222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up'!$A$2:$C$43,2,FALSE)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up'!$A$2:$C$43,3,FALSE)</f>
        <v>45</v>
      </c>
      <c r="J134" s="5">
        <f>VLOOKUP(F134,'Set up'!$A$2:$D$43,4,FALSE)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up'!$A$2:$E$43,5,FALSE)</f>
        <v>PD Chq</v>
      </c>
      <c r="S134" s="13" t="s">
        <v>222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up'!$A$2:$C$43,2,FALSE)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up'!$A$2:$C$43,3,FALSE)</f>
        <v>Cash</v>
      </c>
      <c r="J135" s="5">
        <f>VLOOKUP(F135,'Set up'!$A$2:$D$43,4,FALSE)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up'!$A$2:$E$43,5,FALSE)</f>
        <v>Trsf</v>
      </c>
      <c r="S135" s="1" t="s">
        <v>215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up'!$A$2:$C$43,2,FALSE)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up'!$A$2:$C$43,3,FALSE)</f>
        <v>Cash</v>
      </c>
      <c r="J136" s="5">
        <f>VLOOKUP(F136,'Set up'!$A$2:$D$43,4,FALSE)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up'!$A$2:$E$43,5,FALSE)</f>
        <v>Trsf</v>
      </c>
      <c r="S136" s="1" t="s">
        <v>215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up'!$A$2:$C$43,2,FALSE)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up'!$A$2:$C$43,3,FALSE)</f>
        <v>60</v>
      </c>
      <c r="J137" s="5">
        <f>VLOOKUP(F137,'Set up'!$A$2:$D$43,4,FALSE)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up'!$A$2:$E$43,5,FALSE)</f>
        <v>Chq</v>
      </c>
      <c r="S137" s="9" t="s">
        <v>265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up'!$A$2:$C$43,2,FALSE)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up'!$A$2:$C$43,3,FALSE)</f>
        <v>Cash</v>
      </c>
      <c r="J138" s="5">
        <f>VLOOKUP(F138,'Set up'!$A$2:$D$43,4,FALSE)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up'!$A$2:$E$43,5,FALSE)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up'!$A$2:$C$43,2,FALSE)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up'!$A$2:$C$43,3,FALSE)</f>
        <v>120</v>
      </c>
      <c r="J139" s="5">
        <f>VLOOKUP(F139,'Set up'!$A$2:$D$43,4,FALSE)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up'!$A$2:$E$43,5,FALSE)</f>
        <v>Trsf</v>
      </c>
      <c r="S139" s="13" t="s">
        <v>188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up'!$A$2:$C$43,2,FALSE)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up'!$A$2:$C$43,3,FALSE)</f>
        <v>120</v>
      </c>
      <c r="J140" s="5">
        <f>VLOOKUP(F140,'Set up'!$A$2:$D$43,4,FALSE)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up'!$A$2:$E$43,5,FALSE)</f>
        <v>Trsf</v>
      </c>
      <c r="S140" s="13" t="s">
        <v>188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up'!$A$2:$C$43,2,FALSE)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up'!$A$2:$C$43,3,FALSE)</f>
        <v>120</v>
      </c>
      <c r="J141" s="5">
        <f>VLOOKUP(F141,'Set up'!$A$2:$D$43,4,FALSE)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up'!$A$2:$E$43,5,FALSE)</f>
        <v>Trsf</v>
      </c>
      <c r="S141" s="13" t="s">
        <v>188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up'!$A$2:$C$43,2,FALSE)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up'!$A$2:$C$43,3,FALSE)</f>
        <v>120</v>
      </c>
      <c r="J142" s="5">
        <f>VLOOKUP(F142,'Set up'!$A$2:$D$43,4,FALSE)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up'!$A$2:$E$43,5,FALSE)</f>
        <v>Trsf</v>
      </c>
      <c r="S142" s="13" t="s">
        <v>188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up'!$A$2:$C$43,2,FALSE)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up'!$A$2:$C$43,3,FALSE)</f>
        <v>120</v>
      </c>
      <c r="J143" s="5">
        <f>VLOOKUP(F143,'Set up'!$A$2:$D$43,4,FALSE)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up'!$A$2:$E$43,5,FALSE)</f>
        <v>Trsf</v>
      </c>
      <c r="S143" s="13" t="s">
        <v>188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up'!$A$2:$C$43,2,FALSE)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up'!$A$2:$C$43,3,FALSE)</f>
        <v>#N/A</v>
      </c>
      <c r="J144" s="5" t="e">
        <f>VLOOKUP(F144,'Set up'!$A$2:$D$43,4,FALSE)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up'!$A$2:$E$43,5,FALSE)</f>
        <v>#N/A</v>
      </c>
      <c r="S144" s="13" t="s">
        <v>215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up'!$A$2:$C$43,2,FALSE)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up'!$A$2:$C$43,3,FALSE)</f>
        <v>Cash</v>
      </c>
      <c r="J145" s="5">
        <f>VLOOKUP(F145,'Set up'!$A$2:$D$43,4,FALSE)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up'!$A$2:$E$43,5,FALSE)</f>
        <v>Trsf</v>
      </c>
      <c r="S145" s="1" t="s">
        <v>216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up'!$A$2:$C$43,2,FALSE)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up'!$A$2:$C$43,3,FALSE)</f>
        <v>Cash</v>
      </c>
      <c r="J146" s="5">
        <f>VLOOKUP(F146,'Set up'!$A$2:$D$43,4,FALSE)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up'!$A$2:$E$43,5,FALSE)</f>
        <v>Trsf</v>
      </c>
      <c r="S146" s="1" t="s">
        <v>216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up'!$A$2:$C$43,2,FALSE)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up'!$A$2:$C$43,3,FALSE)</f>
        <v>120</v>
      </c>
      <c r="J147" s="5">
        <f>VLOOKUP(F147,'Set up'!$A$2:$D$43,4,FALSE)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up'!$A$2:$E$43,5,FALSE)</f>
        <v>Chq</v>
      </c>
      <c r="S147" s="1" t="s">
        <v>303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up'!$A$2:$C$43,2,FALSE)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up'!$A$2:$C$43,3,FALSE)</f>
        <v>45</v>
      </c>
      <c r="J148" s="5">
        <f>VLOOKUP(F148,'Set up'!$A$2:$D$43,4,FALSE)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up'!$A$2:$E$43,5,FALSE)</f>
        <v>PD Chq</v>
      </c>
      <c r="S148" s="40" t="s">
        <v>221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up'!$A$2:$C$43,2,FALSE)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up'!$A$2:$C$43,3,FALSE)</f>
        <v>45</v>
      </c>
      <c r="J149" s="5">
        <f>VLOOKUP(F149,'Set up'!$A$2:$D$43,4,FALSE)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up'!$A$2:$E$43,5,FALSE)</f>
        <v>PD Chq</v>
      </c>
      <c r="S149" s="40" t="s">
        <v>221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up'!$A$2:$C$43,2,FALSE)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up'!$A$2:$C$43,3,FALSE)</f>
        <v>45</v>
      </c>
      <c r="J150" s="5">
        <f>VLOOKUP(F150,'Set up'!$A$2:$D$43,4,FALSE)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up'!$A$2:$E$43,5,FALSE)</f>
        <v>PD Chq</v>
      </c>
      <c r="S150" s="40" t="s">
        <v>221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up'!$A$2:$C$43,2,FALSE)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up'!$A$2:$C$43,3,FALSE)</f>
        <v>120</v>
      </c>
      <c r="J151" s="5">
        <f>VLOOKUP(F151,'Set up'!$A$2:$D$43,4,FALSE)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up'!$A$2:$E$43,5,FALSE)</f>
        <v>Trsf</v>
      </c>
      <c r="S151" s="1" t="s">
        <v>313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up'!$A$2:$C$43,2,FALSE)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up'!$A$2:$C$43,3,FALSE)</f>
        <v>120</v>
      </c>
      <c r="J152" s="5">
        <f>VLOOKUP(F152,'Set up'!$A$2:$D$43,4,FALSE)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up'!$A$2:$E$43,5,FALSE)</f>
        <v>Trsf</v>
      </c>
      <c r="S152" s="1" t="s">
        <v>313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up'!$A$2:$C$43,2,FALSE)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up'!$A$2:$C$43,3,FALSE)</f>
        <v>120</v>
      </c>
      <c r="J153" s="5">
        <f>VLOOKUP(F153,'Set up'!$A$2:$D$43,4,FALSE)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up'!$A$2:$E$43,5,FALSE)</f>
        <v>Trsf</v>
      </c>
      <c r="S153" s="1" t="s">
        <v>313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up'!$A$2:$C$43,2,FALSE)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up'!$A$2:$C$43,3,FALSE)</f>
        <v>120</v>
      </c>
      <c r="J154" s="5">
        <f>VLOOKUP(F154,'Set up'!$A$2:$D$43,4,FALSE)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up'!$A$2:$E$43,5,FALSE)</f>
        <v>Trsf</v>
      </c>
      <c r="S154" s="1" t="s">
        <v>313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up'!$A$2:$C$43,2,FALSE)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up'!$A$2:$C$43,3,FALSE)</f>
        <v>Cash</v>
      </c>
      <c r="J155" s="5">
        <f>VLOOKUP(F155,'Set up'!$A$2:$D$43,4,FALSE)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up'!$A$2:$E$43,5,FALSE)</f>
        <v>Chq</v>
      </c>
      <c r="S155" s="1" t="s">
        <v>231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up'!$A$2:$C$43,2,FALSE)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up'!$A$2:$C$43,3,FALSE)</f>
        <v>Cash</v>
      </c>
      <c r="J156" s="5">
        <f>VLOOKUP(F156,'Set up'!$A$2:$D$43,4,FALSE)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up'!$A$2:$E$43,5,FALSE)</f>
        <v>Chq</v>
      </c>
      <c r="S156" s="1" t="s">
        <v>231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up'!$A$2:$C$43,2,FALSE)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up'!$A$2:$C$43,3,FALSE)</f>
        <v>Cash</v>
      </c>
      <c r="J157" s="5">
        <f>VLOOKUP(F157,'Set up'!$A$2:$D$43,4,FALSE)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up'!$A$2:$E$43,5,FALSE)</f>
        <v>Chq</v>
      </c>
      <c r="S157" s="1" t="s">
        <v>231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up'!$A$2:$C$43,2,FALSE)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up'!$A$2:$C$43,3,FALSE)</f>
        <v>Cash</v>
      </c>
      <c r="J158" s="5">
        <f>VLOOKUP(F158,'Set up'!$A$2:$D$43,4,FALSE)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up'!$A$2:$E$43,5,FALSE)</f>
        <v>Chq</v>
      </c>
      <c r="S158" s="1" t="s">
        <v>231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up'!$A$2:$C$43,2,FALSE)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up'!$A$2:$C$43,3,FALSE)</f>
        <v>Cash</v>
      </c>
      <c r="J159" s="5">
        <f>VLOOKUP(F159,'Set up'!$A$2:$D$43,4,FALSE)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up'!$A$2:$E$43,5,FALSE)</f>
        <v>Chq</v>
      </c>
      <c r="S159" s="1" t="s">
        <v>231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up'!$A$2:$C$43,2,FALSE)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up'!$A$2:$C$43,3,FALSE)</f>
        <v>Cash</v>
      </c>
      <c r="J160" s="5">
        <f>VLOOKUP(F160,'Set up'!$A$2:$D$43,4,FALSE)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up'!$A$2:$E$43,5,FALSE)</f>
        <v>Chq</v>
      </c>
      <c r="S160" s="1" t="s">
        <v>231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up'!$A$2:$C$43,2,FALSE)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up'!$A$2:$C$43,3,FALSE)</f>
        <v>Cash</v>
      </c>
      <c r="J161" s="5">
        <f>VLOOKUP(F161,'Set up'!$A$2:$D$43,4,FALSE)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up'!$A$2:$E$43,5,FALSE)</f>
        <v>Chq</v>
      </c>
      <c r="S161" s="1" t="s">
        <v>231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up'!$A$2:$C$43,2,FALSE)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up'!$A$2:$C$43,3,FALSE)</f>
        <v>Cash</v>
      </c>
      <c r="J162" s="5">
        <f>VLOOKUP(F162,'Set up'!$A$2:$D$43,4,FALSE)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up'!$A$2:$E$43,5,FALSE)</f>
        <v>Chq</v>
      </c>
      <c r="S162" s="1" t="s">
        <v>231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up'!$A$2:$C$43,2,FALSE)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up'!$A$2:$C$43,3,FALSE)</f>
        <v>Cash</v>
      </c>
      <c r="J163" s="5">
        <f>VLOOKUP(F163,'Set up'!$A$2:$D$43,4,FALSE)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up'!$A$2:$E$43,5,FALSE)</f>
        <v>Chq</v>
      </c>
      <c r="S163" s="1" t="s">
        <v>231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up'!$A$2:$C$43,2,FALSE)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up'!$A$2:$C$43,3,FALSE)</f>
        <v>Cash</v>
      </c>
      <c r="J164" s="5">
        <f>VLOOKUP(F164,'Set up'!$A$2:$D$43,4,FALSE)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up'!$A$2:$E$43,5,FALSE)</f>
        <v>Chq</v>
      </c>
      <c r="S164" s="1" t="s">
        <v>231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up'!$A$2:$C$43,2,FALSE)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up'!$A$2:$C$43,3,FALSE)</f>
        <v>Cash</v>
      </c>
      <c r="J165" s="5">
        <f>VLOOKUP(F165,'Set up'!$A$2:$D$43,4,FALSE)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up'!$A$2:$E$43,5,FALSE)</f>
        <v>Chq</v>
      </c>
      <c r="S165" s="1" t="s">
        <v>231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up'!$A$2:$C$43,2,FALSE)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up'!$A$2:$C$43,3,FALSE)</f>
        <v>Cash</v>
      </c>
      <c r="J166" s="5">
        <f>VLOOKUP(F166,'Set up'!$A$2:$D$43,4,FALSE)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up'!$A$2:$E$43,5,FALSE)</f>
        <v>Chq</v>
      </c>
      <c r="S166" s="1" t="s">
        <v>231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up'!$A$2:$C$43,2,FALSE)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up'!$A$2:$C$43,3,FALSE)</f>
        <v>120</v>
      </c>
      <c r="J167" s="5">
        <f>VLOOKUP(F167,'Set up'!$A$2:$D$43,4,FALSE)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up'!$A$2:$E$43,5,FALSE)</f>
        <v>Trsf</v>
      </c>
      <c r="S167" s="43" t="s">
        <v>242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up'!$A$2:$C$43,2,FALSE)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up'!$A$2:$C$43,3,FALSE)</f>
        <v>Cash</v>
      </c>
      <c r="J168" s="5">
        <f>VLOOKUP(F168,'Set up'!$A$2:$D$43,4,FALSE)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up'!$A$2:$E$43,5,FALSE)</f>
        <v>Chq</v>
      </c>
      <c r="S168" s="1" t="s">
        <v>250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up'!$A$2:$C$43,2,FALSE)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up'!$A$2:$C$43,3,FALSE)</f>
        <v>45</v>
      </c>
      <c r="J169" s="5">
        <f>VLOOKUP(F169,'Set up'!$A$2:$D$43,4,FALSE)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up'!$A$2:$E$43,5,FALSE)</f>
        <v>PD Chq</v>
      </c>
      <c r="S169" s="1" t="s">
        <v>246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up'!$A$2:$C$43,2,FALSE)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up'!$A$2:$C$43,3,FALSE)</f>
        <v>45</v>
      </c>
      <c r="J170" s="5">
        <f>VLOOKUP(F170,'Set up'!$A$2:$D$43,4,FALSE)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up'!$A$2:$E$43,5,FALSE)</f>
        <v>PD Chq</v>
      </c>
      <c r="S170" s="1" t="s">
        <v>246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up'!$A$2:$C$43,2,FALSE)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up'!$A$2:$C$43,3,FALSE)</f>
        <v>Cash</v>
      </c>
      <c r="J171" s="5">
        <f>VLOOKUP(F171,'Set up'!$A$2:$D$43,4,FALSE)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up'!$A$2:$E$43,5,FALSE)</f>
        <v>Chq</v>
      </c>
      <c r="S171" s="1" t="s">
        <v>250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up'!$A$2:$C$43,2,FALSE)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up'!$A$2:$C$43,3,FALSE)</f>
        <v>Cash</v>
      </c>
      <c r="J172" s="5">
        <f>VLOOKUP(F172,'Set up'!$A$2:$D$43,4,FALSE)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up'!$A$2:$E$43,5,FALSE)</f>
        <v>Chq</v>
      </c>
      <c r="S172" s="1" t="s">
        <v>250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up'!$A$2:$C$43,2,FALSE)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up'!$A$2:$C$43,3,FALSE)</f>
        <v>Cash</v>
      </c>
      <c r="J173" s="5">
        <f>VLOOKUP(F173,'Set up'!$A$2:$D$43,4,FALSE)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up'!$A$2:$E$43,5,FALSE)</f>
        <v>Chq</v>
      </c>
      <c r="S173" s="1" t="s">
        <v>250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up'!$A$2:$C$43,2,FALSE)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up'!$A$2:$C$43,3,FALSE)</f>
        <v>Cash</v>
      </c>
      <c r="J174" s="5">
        <f>VLOOKUP(F174,'Set up'!$A$2:$D$43,4,FALSE)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up'!$A$2:$E$43,5,FALSE)</f>
        <v>Chq</v>
      </c>
      <c r="S174" s="1" t="s">
        <v>250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up'!$A$2:$C$43,2,FALSE)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up'!$A$2:$C$43,3,FALSE)</f>
        <v>Cash</v>
      </c>
      <c r="J175" s="5">
        <f>VLOOKUP(F175,'Set up'!$A$2:$D$43,4,FALSE)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up'!$A$2:$E$43,5,FALSE)</f>
        <v>Chq</v>
      </c>
      <c r="S175" s="1" t="s">
        <v>250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up'!$A$2:$C$43,2,FALSE)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up'!$A$2:$C$43,3,FALSE)</f>
        <v>Cash</v>
      </c>
      <c r="J176" s="5">
        <f>VLOOKUP(F176,'Set up'!$A$2:$D$43,4,FALSE)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up'!$A$2:$E$43,5,FALSE)</f>
        <v>Chq</v>
      </c>
      <c r="S176" s="1" t="s">
        <v>250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up'!$A$2:$C$43,2,FALSE)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up'!$A$2:$C$43,3,FALSE)</f>
        <v>Cash</v>
      </c>
      <c r="J177" s="5">
        <f>VLOOKUP(F177,'Set up'!$A$2:$D$43,4,FALSE)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up'!$A$2:$E$43,5,FALSE)</f>
        <v>Chq</v>
      </c>
      <c r="S177" s="1" t="s">
        <v>250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up'!$A$2:$C$43,2,FALSE)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up'!$A$2:$C$43,3,FALSE)</f>
        <v>45</v>
      </c>
      <c r="J178" s="5">
        <f>VLOOKUP(F178,'Set up'!$A$2:$D$43,4,FALSE)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up'!$A$2:$E$43,5,FALSE)</f>
        <v>PD Chq</v>
      </c>
      <c r="S178" s="40" t="s">
        <v>252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up'!$A$2:$C$43,2,FALSE)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up'!$A$2:$C$43,3,FALSE)</f>
        <v>45</v>
      </c>
      <c r="J179" s="5">
        <f>VLOOKUP(F179,'Set up'!$A$2:$D$43,4,FALSE)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up'!$A$2:$E$43,5,FALSE)</f>
        <v>PD Chq</v>
      </c>
      <c r="S179" s="40" t="s">
        <v>252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up'!$A$2:$C$43,2,FALSE)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up'!$A$2:$C$43,3,FALSE)</f>
        <v>45</v>
      </c>
      <c r="J180" s="5">
        <f>VLOOKUP(F180,'Set up'!$A$2:$D$43,4,FALSE)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up'!$A$2:$E$43,5,FALSE)</f>
        <v>PD Chq</v>
      </c>
      <c r="S180" s="40" t="s">
        <v>252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up'!$A$2:$C$43,2,FALSE)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up'!$A$2:$C$43,3,FALSE)</f>
        <v>Cash</v>
      </c>
      <c r="J181" s="5">
        <f>VLOOKUP(F181,'Set up'!$A$2:$D$43,4,FALSE)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up'!$A$2:$E$43,5,FALSE)</f>
        <v>Trsf</v>
      </c>
      <c r="S181" s="1" t="s">
        <v>268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up'!$A$2:$C$43,2,FALSE)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up'!$A$2:$C$43,3,FALSE)</f>
        <v>Cash</v>
      </c>
      <c r="J182" s="5">
        <f>VLOOKUP(F182,'Set up'!$A$2:$D$43,4,FALSE)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up'!$A$2:$E$43,5,FALSE)</f>
        <v>Trsf</v>
      </c>
      <c r="S182" s="1" t="s">
        <v>268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up'!$A$2:$C$43,2,FALSE)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up'!$A$2:$C$43,3,FALSE)</f>
        <v>Cash</v>
      </c>
      <c r="J183" s="5">
        <f>VLOOKUP(F183,'Set up'!$A$2:$D$43,4,FALSE)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up'!$A$2:$E$43,5,FALSE)</f>
        <v>Trsf</v>
      </c>
      <c r="S183" s="1" t="s">
        <v>268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up'!$A$2:$C$43,2,FALSE)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up'!$A$2:$C$43,3,FALSE)</f>
        <v>120</v>
      </c>
      <c r="J184" s="5">
        <f>VLOOKUP(F184,'Set up'!$A$2:$D$43,4,FALSE)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up'!$A$2:$E$43,5,FALSE)</f>
        <v>Trsf</v>
      </c>
      <c r="S184" s="1" t="s">
        <v>344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up'!$A$2:$C$43,2,FALSE)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up'!$A$2:$C$43,3,FALSE)</f>
        <v>120</v>
      </c>
      <c r="J185" s="5">
        <f>VLOOKUP(F185,'Set up'!$A$2:$D$43,4,FALSE)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up'!$A$2:$E$43,5,FALSE)</f>
        <v>Trsf</v>
      </c>
      <c r="S185" s="1" t="s">
        <v>344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up'!$A$2:$C$43,2,FALSE)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up'!$A$2:$C$43,3,FALSE)</f>
        <v>120</v>
      </c>
      <c r="J186" s="5">
        <f>VLOOKUP(F186,'Set up'!$A$2:$D$43,4,FALSE)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up'!$A$2:$E$43,5,FALSE)</f>
        <v>Trsf</v>
      </c>
      <c r="S186" s="1" t="s">
        <v>344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up'!$A$2:$C$43,2,FALSE)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up'!$A$2:$C$43,3,FALSE)</f>
        <v>120</v>
      </c>
      <c r="J187" s="5">
        <f>VLOOKUP(F187,'Set up'!$A$2:$D$43,4,FALSE)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up'!$A$2:$E$43,5,FALSE)</f>
        <v>Trsf</v>
      </c>
      <c r="S187" s="1" t="s">
        <v>344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up'!$A$2:$C$43,2,FALSE)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up'!$A$2:$C$43,3,FALSE)</f>
        <v>Cash</v>
      </c>
      <c r="J188" s="5">
        <f>VLOOKUP(F188,'Set up'!$A$2:$D$43,4,FALSE)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up'!$A$2:$E$43,5,FALSE)</f>
        <v>Cash</v>
      </c>
      <c r="S188" s="1" t="s">
        <v>269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up'!$A$2:$C$43,2,FALSE)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up'!$A$2:$C$43,3,FALSE)</f>
        <v>Cash</v>
      </c>
      <c r="J189" s="5">
        <f>VLOOKUP(F189,'Set up'!$A$2:$D$43,4,FALSE)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up'!$A$2:$E$43,5,FALSE)</f>
        <v>Cash</v>
      </c>
      <c r="S189" s="1" t="s">
        <v>269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up'!$A$2:$C$43,2,FALSE)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up'!$A$2:$C$43,3,FALSE)</f>
        <v>Cash</v>
      </c>
      <c r="J190" s="5">
        <f>VLOOKUP(F190,'Set up'!$A$2:$D$43,4,FALSE)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up'!$A$2:$E$43,5,FALSE)</f>
        <v>Cash</v>
      </c>
      <c r="S190" s="1" t="s">
        <v>269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up'!$A$2:$C$43,2,FALSE)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up'!$A$2:$C$43,3,FALSE)</f>
        <v>Cash</v>
      </c>
      <c r="J191" s="5">
        <f>VLOOKUP(F191,'Set up'!$A$2:$D$43,4,FALSE)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up'!$A$2:$E$43,5,FALSE)</f>
        <v>Cash</v>
      </c>
      <c r="S191" s="1" t="s">
        <v>269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up'!$A$2:$C$43,2,FALSE)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up'!$A$2:$C$43,3,FALSE)</f>
        <v>Cash</v>
      </c>
      <c r="J192" s="5">
        <f>VLOOKUP(F192,'Set up'!$A$2:$D$43,4,FALSE)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up'!$A$2:$E$43,5,FALSE)</f>
        <v>Cash</v>
      </c>
      <c r="S192" s="1" t="s">
        <v>269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up'!$A$2:$C$43,2,FALSE)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up'!$A$2:$C$43,3,FALSE)</f>
        <v>Cash</v>
      </c>
      <c r="J193" s="5">
        <f>VLOOKUP(F193,'Set up'!$A$2:$D$43,4,FALSE)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up'!$A$2:$E$43,5,FALSE)</f>
        <v>Cash</v>
      </c>
      <c r="S193" s="1" t="s">
        <v>269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up'!$A$2:$C$43,2,FALSE)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up'!$A$2:$C$43,3,FALSE)</f>
        <v>Cash</v>
      </c>
      <c r="J194" s="5">
        <f>VLOOKUP(F194,'Set up'!$A$2:$D$43,4,FALSE)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up'!$A$2:$E$43,5,FALSE)</f>
        <v>Chq</v>
      </c>
      <c r="S194" s="1" t="s">
        <v>270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up'!$A$2:$C$43,2,FALSE)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up'!$A$2:$C$43,3,FALSE)</f>
        <v>Cash</v>
      </c>
      <c r="J195" s="5">
        <f>VLOOKUP(F195,'Set up'!$A$2:$D$43,4,FALSE)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up'!$A$2:$E$43,5,FALSE)</f>
        <v>Chq</v>
      </c>
      <c r="S195" s="1" t="s">
        <v>270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up'!$A$2:$C$43,2,FALSE)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up'!$A$2:$C$43,3,FALSE)</f>
        <v>Cash</v>
      </c>
      <c r="J196" s="5">
        <f>VLOOKUP(F196,'Set up'!$A$2:$D$43,4,FALSE)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up'!$A$2:$E$43,5,FALSE)</f>
        <v>Cash</v>
      </c>
      <c r="S196" s="1" t="s">
        <v>269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up'!$A$2:$C$43,2,FALSE)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up'!$A$2:$C$43,3,FALSE)</f>
        <v>Cash</v>
      </c>
      <c r="J197" s="5">
        <f>VLOOKUP(F197,'Set up'!$A$2:$D$43,4,FALSE)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up'!$A$2:$E$43,5,FALSE)</f>
        <v>Chq</v>
      </c>
      <c r="S197" s="1" t="s">
        <v>271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up'!$A$2:$C$43,2,FALSE)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up'!$A$2:$C$43,3,FALSE)</f>
        <v>Cash</v>
      </c>
      <c r="J198" s="5">
        <f>VLOOKUP(F198,'Set up'!$A$2:$D$43,4,FALSE)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up'!$A$2:$E$43,5,FALSE)</f>
        <v>Chq</v>
      </c>
      <c r="S198" s="1" t="s">
        <v>271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up'!$A$2:$C$43,2,FALSE)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up'!$A$2:$C$43,3,FALSE)</f>
        <v>Cash</v>
      </c>
      <c r="J199" s="5">
        <f>VLOOKUP(F199,'Set up'!$A$2:$D$43,4,FALSE)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up'!$A$2:$E$43,5,FALSE)</f>
        <v>Chq</v>
      </c>
      <c r="S199" s="1" t="s">
        <v>271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up'!$A$2:$C$43,2,FALSE)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up'!$A$2:$C$43,3,FALSE)</f>
        <v>Cash</v>
      </c>
      <c r="J200" s="5">
        <f>VLOOKUP(F200,'Set up'!$A$2:$D$43,4,FALSE)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up'!$A$2:$E$43,5,FALSE)</f>
        <v>Chq</v>
      </c>
      <c r="S200" s="1" t="s">
        <v>271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up'!$A$2:$C$43,2,FALSE)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up'!$A$2:$C$43,3,FALSE)</f>
        <v>Cash</v>
      </c>
      <c r="J201" s="5">
        <f>VLOOKUP(F201,'Set up'!$A$2:$D$43,4,FALSE)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up'!$A$2:$E$43,5,FALSE)</f>
        <v>Chq</v>
      </c>
      <c r="S201" s="1" t="s">
        <v>272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up'!$A$2:$C$43,2,FALSE)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up'!$A$2:$C$43,3,FALSE)</f>
        <v>Cash</v>
      </c>
      <c r="J202" s="5">
        <f>VLOOKUP(F202,'Set up'!$A$2:$D$43,4,FALSE)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up'!$A$2:$E$43,5,FALSE)</f>
        <v>Chq</v>
      </c>
      <c r="S202" s="1" t="s">
        <v>272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up'!$A$2:$C$43,2,FALSE)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up'!$A$2:$C$43,3,FALSE)</f>
        <v>Cash</v>
      </c>
      <c r="J203" s="5">
        <f>VLOOKUP(F203,'Set up'!$A$2:$D$43,4,FALSE)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up'!$A$2:$E$43,5,FALSE)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up'!$A$2:$C$43,2,FALSE)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up'!$A$2:$C$43,3,FALSE)</f>
        <v>Cash</v>
      </c>
      <c r="J204" s="5">
        <f>VLOOKUP(F204,'Set up'!$A$2:$D$43,4,FALSE)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up'!$A$2:$E$43,5,FALSE)</f>
        <v>Trsf</v>
      </c>
      <c r="S204" s="1" t="s">
        <v>284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up'!$A$2:$C$43,2,FALSE)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up'!$A$2:$C$43,3,FALSE)</f>
        <v>120</v>
      </c>
      <c r="J205" s="5">
        <f>VLOOKUP(F205,'Set up'!$A$2:$D$43,4,FALSE)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up'!$A$2:$E$43,5,FALSE)</f>
        <v>Chq</v>
      </c>
      <c r="S205" s="1" t="s">
        <v>387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up'!$A$2:$C$43,2,FALSE)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up'!$A$2:$C$43,3,FALSE)</f>
        <v>120</v>
      </c>
      <c r="J206" s="5">
        <f>VLOOKUP(F206,'Set up'!$A$2:$D$43,4,FALSE)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up'!$A$2:$E$43,5,FALSE)</f>
        <v>Chq</v>
      </c>
      <c r="S206" s="1" t="s">
        <v>387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up'!$A$2:$C$43,2,FALSE)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up'!$A$2:$C$43,3,FALSE)</f>
        <v>120</v>
      </c>
      <c r="J207" s="5">
        <f>VLOOKUP(F207,'Set up'!$A$2:$D$43,4,FALSE)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up'!$A$2:$E$43,5,FALSE)</f>
        <v>Chq</v>
      </c>
      <c r="S207" s="1" t="s">
        <v>387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up'!$A$2:$C$43,2,FALSE)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up'!$A$2:$C$43,3,FALSE)</f>
        <v>120</v>
      </c>
      <c r="J208" s="5">
        <f>VLOOKUP(F208,'Set up'!$A$2:$D$43,4,FALSE)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up'!$A$2:$E$43,5,FALSE)</f>
        <v>Chq</v>
      </c>
      <c r="S208" s="1" t="s">
        <v>387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up'!$A$2:$C$43,2,FALSE)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up'!$A$2:$C$43,3,FALSE)</f>
        <v>Cash</v>
      </c>
      <c r="J209" s="5">
        <f>VLOOKUP(F209,'Set up'!$A$2:$D$43,4,FALSE)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up'!$A$2:$E$43,5,FALSE)</f>
        <v>Trsf</v>
      </c>
      <c r="S209" s="1" t="s">
        <v>299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up'!$A$2:$C$43,2,FALSE)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up'!$A$2:$C$43,3,FALSE)</f>
        <v>Cash</v>
      </c>
      <c r="J210" s="5">
        <f>VLOOKUP(F210,'Set up'!$A$2:$D$43,4,FALSE)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up'!$A$2:$E$43,5,FALSE)</f>
        <v>Trsf</v>
      </c>
      <c r="S210" s="1" t="s">
        <v>299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up'!$A$2:$C$43,2,FALSE)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up'!$A$2:$C$43,3,FALSE)</f>
        <v>Cash</v>
      </c>
      <c r="J211" s="5">
        <f>VLOOKUP(F211,'Set up'!$A$2:$D$43,4,FALSE)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up'!$A$2:$E$43,5,FALSE)</f>
        <v>Trsf</v>
      </c>
      <c r="S211" s="1" t="s">
        <v>299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up'!$A$2:$C$43,2,FALSE)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up'!$A$2:$C$43,3,FALSE)</f>
        <v>Cash</v>
      </c>
      <c r="J212" s="5">
        <f>VLOOKUP(F212,'Set up'!$A$2:$D$43,4,FALSE)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up'!$A$2:$E$43,5,FALSE)</f>
        <v>Trsf</v>
      </c>
      <c r="S212" s="1" t="s">
        <v>283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up'!$A$2:$C$43,2,FALSE)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up'!$A$2:$C$43,3,FALSE)</f>
        <v>Cash</v>
      </c>
      <c r="J213" s="5">
        <f>VLOOKUP(F213,'Set up'!$A$2:$D$43,4,FALSE)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up'!$A$2:$E$43,5,FALSE)</f>
        <v>Trsf</v>
      </c>
      <c r="S213" s="1" t="s">
        <v>283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up'!$A$2:$C$43,2,FALSE)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up'!$A$2:$C$43,3,FALSE)</f>
        <v>Cash</v>
      </c>
      <c r="J214" s="5">
        <f>VLOOKUP(F214,'Set up'!$A$2:$D$43,4,FALSE)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up'!$A$2:$E$43,5,FALSE)</f>
        <v>Trsf</v>
      </c>
      <c r="S214" s="1" t="s">
        <v>283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up'!$A$2:$C$43,2,FALSE)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up'!$A$2:$C$43,3,FALSE)</f>
        <v>120</v>
      </c>
      <c r="J215" s="5">
        <f>VLOOKUP(F215,'Set up'!$A$2:$D$43,4,FALSE)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up'!$A$2:$E$43,5,FALSE)</f>
        <v>Chq</v>
      </c>
      <c r="S215" s="1" t="s">
        <v>391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up'!$A$2:$C$43,2,FALSE)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up'!$A$2:$C$43,3,FALSE)</f>
        <v>120</v>
      </c>
      <c r="J216" s="5">
        <f>VLOOKUP(F216,'Set up'!$A$2:$D$43,4,FALSE)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up'!$A$2:$E$43,5,FALSE)</f>
        <v>Chq</v>
      </c>
      <c r="S216" s="1" t="s">
        <v>391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up'!$A$2:$C$43,2,FALSE)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up'!$A$2:$C$43,3,FALSE)</f>
        <v>120</v>
      </c>
      <c r="J217" s="5">
        <f>VLOOKUP(F217,'Set up'!$A$2:$D$43,4,FALSE)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up'!$A$2:$E$43,5,FALSE)</f>
        <v>Chq</v>
      </c>
      <c r="S217" s="1" t="s">
        <v>391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up'!$A$2:$C$43,2,FALSE)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up'!$A$2:$C$43,3,FALSE)</f>
        <v>120</v>
      </c>
      <c r="J218" s="5">
        <f>VLOOKUP(F218,'Set up'!$A$2:$D$43,4,FALSE)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up'!$A$2:$E$43,5,FALSE)</f>
        <v>Chq</v>
      </c>
      <c r="S218" s="1" t="s">
        <v>391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up'!$A$2:$C$43,2,FALSE)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up'!$A$2:$C$43,3,FALSE)</f>
        <v>Cash</v>
      </c>
      <c r="J219" s="5">
        <f>VLOOKUP(F219,'Set up'!$A$2:$D$43,4,FALSE)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up'!$A$2:$E$43,5,FALSE)</f>
        <v>Trsf</v>
      </c>
      <c r="S219" s="1" t="s">
        <v>301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up'!$A$2:$C$43,2,FALSE)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up'!$A$2:$C$43,3,FALSE)</f>
        <v>Cash</v>
      </c>
      <c r="J220" s="5">
        <f>VLOOKUP(F220,'Set up'!$A$2:$D$43,4,FALSE)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up'!$A$2:$E$43,5,FALSE)</f>
        <v>Trsf</v>
      </c>
      <c r="S220" s="1" t="s">
        <v>301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up'!$A$2:$C$43,2,FALSE)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up'!$A$2:$C$43,3,FALSE)</f>
        <v>Cash</v>
      </c>
      <c r="J221" s="5">
        <f>VLOOKUP(F221,'Set up'!$A$2:$D$43,4,FALSE)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up'!$A$2:$E$43,5,FALSE)</f>
        <v>Trsf</v>
      </c>
      <c r="S221" s="1" t="s">
        <v>301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up'!$A$2:$C$43,2,FALSE)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up'!$A$2:$C$43,3,FALSE)</f>
        <v>60</v>
      </c>
      <c r="J222" s="5">
        <f>VLOOKUP(F222,'Set up'!$A$2:$D$43,4,FALSE)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up'!$A$2:$E$43,5,FALSE)</f>
        <v>Chq</v>
      </c>
      <c r="S222" s="1" t="s">
        <v>463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up'!$A$2:$C$43,2,FALSE)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up'!$A$2:$C$43,3,FALSE)</f>
        <v>60</v>
      </c>
      <c r="J223" s="5">
        <f>VLOOKUP(F223,'Set up'!$A$2:$D$43,4,FALSE)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up'!$A$2:$E$43,5,FALSE)</f>
        <v>Chq</v>
      </c>
      <c r="S223" s="1" t="s">
        <v>463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up'!$A$2:$C$43,2,FALSE)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up'!$A$2:$C$43,3,FALSE)</f>
        <v>60</v>
      </c>
      <c r="J224" s="5">
        <f>VLOOKUP(F224,'Set up'!$A$2:$D$43,4,FALSE)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up'!$A$2:$E$43,5,FALSE)</f>
        <v>Chq</v>
      </c>
      <c r="S224" s="1" t="s">
        <v>463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up'!$A$2:$C$43,2,FALSE)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up'!$A$2:$C$43,3,FALSE)</f>
        <v>60</v>
      </c>
      <c r="J225" s="5">
        <f>VLOOKUP(F225,'Set up'!$A$2:$D$43,4,FALSE)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up'!$A$2:$E$43,5,FALSE)</f>
        <v>Chq</v>
      </c>
      <c r="S225" s="1" t="s">
        <v>463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up'!$A$2:$C$43,2,FALSE)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up'!$A$2:$C$43,3,FALSE)</f>
        <v>120</v>
      </c>
      <c r="J226" s="5">
        <f>VLOOKUP(F226,'Set up'!$A$2:$D$43,4,FALSE)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up'!$A$2:$E$43,5,FALSE)</f>
        <v>Chq</v>
      </c>
      <c r="S226" s="1" t="s">
        <v>391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up'!$A$2:$C$43,2,FALSE)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up'!$A$2:$C$43,3,FALSE)</f>
        <v>120</v>
      </c>
      <c r="J227" s="5">
        <f>VLOOKUP(F227,'Set up'!$A$2:$D$43,4,FALSE)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up'!$A$2:$E$43,5,FALSE)</f>
        <v>Chq</v>
      </c>
      <c r="S227" s="1" t="s">
        <v>391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up'!$A$2:$C$43,2,FALSE)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up'!$A$2:$C$43,3,FALSE)</f>
        <v>120</v>
      </c>
      <c r="J228" s="5">
        <f>VLOOKUP(F228,'Set up'!$A$2:$D$43,4,FALSE)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up'!$A$2:$E$43,5,FALSE)</f>
        <v>Chq</v>
      </c>
      <c r="S228" s="1" t="s">
        <v>391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up'!$A$2:$C$43,2,FALSE)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up'!$A$2:$C$43,3,FALSE)</f>
        <v>120</v>
      </c>
      <c r="J229" s="5">
        <f>VLOOKUP(F229,'Set up'!$A$2:$D$43,4,FALSE)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up'!$A$2:$E$43,5,FALSE)</f>
        <v>Chq</v>
      </c>
      <c r="S229" s="1" t="s">
        <v>391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up'!$A$2:$C$43,2,FALSE)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up'!$A$2:$C$43,3,FALSE)</f>
        <v>60</v>
      </c>
      <c r="J230" s="5">
        <f>VLOOKUP(F230,'Set up'!$A$2:$D$43,4,FALSE)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up'!$A$2:$E$43,5,FALSE)</f>
        <v>Chq</v>
      </c>
      <c r="S230" s="1" t="s">
        <v>463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up'!$A$2:$C$43,2,FALSE)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up'!$A$2:$C$43,3,FALSE)</f>
        <v>120</v>
      </c>
      <c r="J231" s="5">
        <f>VLOOKUP(F231,'Set up'!$A$2:$D$43,4,FALSE)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up'!$A$2:$E$43,5,FALSE)</f>
        <v>Trsf</v>
      </c>
      <c r="S231" s="1" t="s">
        <v>385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up'!$A$2:$C$43,2,FALSE)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up'!$A$2:$C$43,3,FALSE)</f>
        <v>120</v>
      </c>
      <c r="J232" s="5">
        <f>VLOOKUP(F232,'Set up'!$A$2:$D$43,4,FALSE)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up'!$A$2:$E$43,5,FALSE)</f>
        <v>Trsf</v>
      </c>
      <c r="S232" s="1" t="s">
        <v>385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up'!$A$2:$C$43,2,FALSE)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up'!$A$2:$C$43,3,FALSE)</f>
        <v>120</v>
      </c>
      <c r="J233" s="5">
        <f>VLOOKUP(F233,'Set up'!$A$2:$D$43,4,FALSE)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up'!$A$2:$E$43,5,FALSE)</f>
        <v>Trsf</v>
      </c>
      <c r="S233" s="1" t="s">
        <v>385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up'!$A$2:$C$43,2,FALSE)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up'!$A$2:$C$43,3,FALSE)</f>
        <v>120</v>
      </c>
      <c r="J234" s="5">
        <f>VLOOKUP(F234,'Set up'!$A$2:$D$43,4,FALSE)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up'!$A$2:$E$43,5,FALSE)</f>
        <v>Trsf</v>
      </c>
      <c r="S234" s="1" t="s">
        <v>385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up'!$A$2:$C$43,2,FALSE)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up'!$A$2:$C$43,3,FALSE)</f>
        <v>Cash</v>
      </c>
      <c r="J235" s="5">
        <f>VLOOKUP(F235,'Set up'!$A$2:$D$43,4,FALSE)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up'!$A$2:$E$43,5,FALSE)</f>
        <v>Cash</v>
      </c>
      <c r="S235" s="1" t="s">
        <v>314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up'!$A$2:$C$43,2,FALSE)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up'!$A$2:$C$43,3,FALSE)</f>
        <v>120</v>
      </c>
      <c r="J236" s="5">
        <f>VLOOKUP(F236,'Set up'!$A$2:$D$43,4,FALSE)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up'!$A$2:$E$43,5,FALSE)</f>
        <v>Chq</v>
      </c>
      <c r="S236" s="1" t="s">
        <v>391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up'!$A$2:$C$43,2,FALSE)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up'!$A$2:$C$43,3,FALSE)</f>
        <v>45</v>
      </c>
      <c r="J237" s="5">
        <f>VLOOKUP(F237,'Set up'!$A$2:$D$43,4,FALSE)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up'!$A$2:$E$43,5,FALSE)</f>
        <v>PD Chq</v>
      </c>
      <c r="S237" s="70" t="s">
        <v>393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up'!$A$2:$C$43,2,FALSE)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up'!$A$2:$C$43,3,FALSE)</f>
        <v>45</v>
      </c>
      <c r="J238" s="5">
        <f>VLOOKUP(F238,'Set up'!$A$2:$D$43,4,FALSE)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up'!$A$2:$E$43,5,FALSE)</f>
        <v>PD Chq</v>
      </c>
      <c r="S238" s="69" t="s">
        <v>392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up'!$A$2:$C$43,2,FALSE)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up'!$A$2:$C$43,3,FALSE)</f>
        <v>45</v>
      </c>
      <c r="J239" s="5">
        <f>VLOOKUP(F239,'Set up'!$A$2:$D$43,4,FALSE)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up'!$A$2:$E$43,5,FALSE)</f>
        <v>PD Chq</v>
      </c>
      <c r="S239" s="69" t="s">
        <v>392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up'!$A$2:$C$43,2,FALSE)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up'!$A$2:$C$43,3,FALSE)</f>
        <v>45</v>
      </c>
      <c r="J240" s="5">
        <f>VLOOKUP(F240,'Set up'!$A$2:$D$43,4,FALSE)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up'!$A$2:$E$43,5,FALSE)</f>
        <v>PD Chq</v>
      </c>
      <c r="S240" s="69" t="s">
        <v>392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up'!$A$2:$C$43,2,FALSE)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up'!$A$2:$C$43,3,FALSE)</f>
        <v>45</v>
      </c>
      <c r="J241" s="5">
        <f>VLOOKUP(F241,'Set up'!$A$2:$D$43,4,FALSE)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up'!$A$2:$E$43,5,FALSE)</f>
        <v>PD Chq</v>
      </c>
      <c r="S241" s="1" t="s">
        <v>314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up'!$A$2:$C$43,2,FALSE)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up'!$A$2:$C$43,3,FALSE)</f>
        <v>Cash</v>
      </c>
      <c r="J242" s="5">
        <f>VLOOKUP(F242,'Set up'!$A$2:$D$43,4,FALSE)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up'!$A$2:$E$43,5,FALSE)</f>
        <v>Trsf</v>
      </c>
      <c r="S242" s="1" t="s">
        <v>311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up'!$A$2:$C$43,2,FALSE)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up'!$A$2:$C$43,3,FALSE)</f>
        <v>Cash</v>
      </c>
      <c r="J243" s="5">
        <f>VLOOKUP(F243,'Set up'!$A$2:$D$43,4,FALSE)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up'!$A$2:$E$43,5,FALSE)</f>
        <v>Trsf</v>
      </c>
      <c r="S243" s="1" t="s">
        <v>311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up'!$A$2:$C$43,2,FALSE)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up'!$A$2:$C$43,3,FALSE)</f>
        <v>Cash</v>
      </c>
      <c r="J244" s="5">
        <f>VLOOKUP(F244,'Set up'!$A$2:$D$43,4,FALSE)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up'!$A$2:$E$43,5,FALSE)</f>
        <v>Trsf</v>
      </c>
      <c r="S244" s="1" t="s">
        <v>311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up'!$A$2:$C$43,2,FALSE)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up'!$A$2:$C$43,3,FALSE)</f>
        <v>120</v>
      </c>
      <c r="J245" s="5">
        <f>VLOOKUP(F245,'Set up'!$A$2:$D$43,4,FALSE)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up'!$A$2:$E$43,5,FALSE)</f>
        <v>Trsf</v>
      </c>
      <c r="S245" s="1" t="s">
        <v>386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up'!$A$2:$C$43,2,FALSE)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up'!$A$2:$C$43,3,FALSE)</f>
        <v>120</v>
      </c>
      <c r="J246" s="5">
        <f>VLOOKUP(F246,'Set up'!$A$2:$D$43,4,FALSE)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up'!$A$2:$E$43,5,FALSE)</f>
        <v>Trsf</v>
      </c>
      <c r="S246" s="1" t="s">
        <v>386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up'!$A$2:$C$43,2,FALSE)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up'!$A$2:$C$43,3,FALSE)</f>
        <v>120</v>
      </c>
      <c r="J247" s="5">
        <f>VLOOKUP(F247,'Set up'!$A$2:$D$43,4,FALSE)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up'!$A$2:$E$43,5,FALSE)</f>
        <v>Trsf</v>
      </c>
      <c r="S247" s="1" t="s">
        <v>386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up'!$A$2:$C$43,2,FALSE)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up'!$A$2:$C$43,3,FALSE)</f>
        <v>120</v>
      </c>
      <c r="J248" s="5">
        <f>VLOOKUP(F248,'Set up'!$A$2:$D$43,4,FALSE)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up'!$A$2:$E$43,5,FALSE)</f>
        <v>Trsf</v>
      </c>
      <c r="S248" s="1" t="s">
        <v>386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up'!$A$2:$C$43,2,FALSE)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up'!$A$2:$C$43,3,FALSE)</f>
        <v>120</v>
      </c>
      <c r="J249" s="5">
        <f>VLOOKUP(F249,'Set up'!$A$2:$D$43,4,FALSE)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up'!$A$2:$E$43,5,FALSE)</f>
        <v>Trsf</v>
      </c>
      <c r="S249" s="1" t="s">
        <v>386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up'!$A$2:$C$43,2,FALSE)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up'!$A$2:$C$43,3,FALSE)</f>
        <v>120</v>
      </c>
      <c r="J250" s="5">
        <f>VLOOKUP(F250,'Set up'!$A$2:$D$43,4,FALSE)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up'!$A$2:$E$43,5,FALSE)</f>
        <v>Trsf</v>
      </c>
      <c r="S250" s="1" t="s">
        <v>386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up'!$A$2:$C$43,2,FALSE)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up'!$A$2:$C$43,3,FALSE)</f>
        <v>Cash</v>
      </c>
      <c r="J251" s="5">
        <f>VLOOKUP(F251,'Set up'!$A$2:$D$43,4,FALSE)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up'!$A$2:$E$43,5,FALSE)</f>
        <v>Trsf</v>
      </c>
      <c r="S251" s="1" t="s">
        <v>315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up'!$A$2:$C$43,2,FALSE)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up'!$A$2:$C$43,3,FALSE)</f>
        <v>60</v>
      </c>
      <c r="J252" s="5">
        <f>VLOOKUP(F252,'Set up'!$A$2:$D$43,4,FALSE)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up'!$A$2:$E$43,5,FALSE)</f>
        <v>Chq</v>
      </c>
      <c r="S252" s="1" t="s">
        <v>470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up'!$A$2:$C$43,2,FALSE)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up'!$A$2:$C$43,3,FALSE)</f>
        <v>60</v>
      </c>
      <c r="J253" s="5">
        <f>VLOOKUP(F253,'Set up'!$A$2:$D$43,4,FALSE)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up'!$A$2:$E$43,5,FALSE)</f>
        <v>Chq</v>
      </c>
      <c r="S253" s="1" t="s">
        <v>470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up'!$A$2:$C$43,2,FALSE)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up'!$A$2:$C$43,3,FALSE)</f>
        <v>60</v>
      </c>
      <c r="J254" s="5">
        <f>VLOOKUP(F254,'Set up'!$A$2:$D$43,4,FALSE)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up'!$A$2:$E$43,5,FALSE)</f>
        <v>Chq</v>
      </c>
      <c r="S254" s="1" t="s">
        <v>470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up'!$A$2:$C$43,2,FALSE)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up'!$A$2:$C$43,3,FALSE)</f>
        <v>120</v>
      </c>
      <c r="J255" s="5">
        <f>VLOOKUP(F255,'Set up'!$A$2:$D$43,4,FALSE)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up'!$A$2:$E$43,5,FALSE)</f>
        <v>Trsf</v>
      </c>
      <c r="S255" s="1" t="s">
        <v>386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up'!$A$2:$C$43,2,FALSE)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up'!$A$2:$C$43,3,FALSE)</f>
        <v>120</v>
      </c>
      <c r="J256" s="5">
        <f>VLOOKUP(F256,'Set up'!$A$2:$D$43,4,FALSE)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up'!$A$2:$E$43,5,FALSE)</f>
        <v>Trsf</v>
      </c>
      <c r="S256" s="1" t="s">
        <v>386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up'!$A$2:$C$43,2,FALSE)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up'!$A$2:$C$43,3,FALSE)</f>
        <v>120</v>
      </c>
      <c r="J257" s="5">
        <f>VLOOKUP(F257,'Set up'!$A$2:$D$43,4,FALSE)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up'!$A$2:$E$43,5,FALSE)</f>
        <v>Trsf</v>
      </c>
      <c r="S257" s="1" t="s">
        <v>386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up'!$A$2:$C$43,2,FALSE)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up'!$A$2:$C$43,3,FALSE)</f>
        <v>120</v>
      </c>
      <c r="J258" s="5">
        <f>VLOOKUP(F258,'Set up'!$A$2:$D$43,4,FALSE)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up'!$A$2:$E$43,5,FALSE)</f>
        <v>Trsf</v>
      </c>
      <c r="S258" s="1" t="s">
        <v>386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up'!$A$2:$C$43,2,FALSE)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up'!$A$2:$C$43,3,FALSE)</f>
        <v>120</v>
      </c>
      <c r="J259" s="5">
        <f>VLOOKUP(F259,'Set up'!$A$2:$D$43,4,FALSE)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up'!$A$2:$E$43,5,FALSE)</f>
        <v>Trsf</v>
      </c>
      <c r="S259" s="1" t="s">
        <v>386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up'!$A$2:$C$43,2,FALSE)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up'!$A$2:$C$43,3,FALSE)</f>
        <v>120</v>
      </c>
      <c r="J260" s="5">
        <f>VLOOKUP(F260,'Set up'!$A$2:$D$43,4,FALSE)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up'!$A$2:$E$43,5,FALSE)</f>
        <v>Trsf</v>
      </c>
      <c r="S260" s="1" t="s">
        <v>398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up'!$A$2:$C$43,2,FALSE)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up'!$A$2:$C$43,3,FALSE)</f>
        <v>120</v>
      </c>
      <c r="J261" s="5">
        <f>VLOOKUP(F261,'Set up'!$A$2:$D$43,4,FALSE)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up'!$A$2:$E$43,5,FALSE)</f>
        <v>Chq</v>
      </c>
      <c r="S261" s="1" t="s">
        <v>495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up'!$A$2:$C$43,2,FALSE)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up'!$A$2:$C$43,3,FALSE)</f>
        <v>120</v>
      </c>
      <c r="J262" s="5">
        <f>VLOOKUP(F262,'Set up'!$A$2:$D$43,4,FALSE)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up'!$A$2:$E$43,5,FALSE)</f>
        <v>Chq</v>
      </c>
      <c r="S262" s="1" t="s">
        <v>495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up'!$A$2:$C$43,2,FALSE)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up'!$A$2:$C$43,3,FALSE)</f>
        <v>120</v>
      </c>
      <c r="J263" s="5">
        <f>VLOOKUP(F263,'Set up'!$A$2:$D$43,4,FALSE)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up'!$A$2:$E$43,5,FALSE)</f>
        <v>Chq</v>
      </c>
      <c r="S263" s="1" t="s">
        <v>495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up'!$A$2:$C$43,2,FALSE)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up'!$A$2:$C$43,3,FALSE)</f>
        <v>120</v>
      </c>
      <c r="J264" s="5">
        <f>VLOOKUP(F264,'Set up'!$A$2:$D$43,4,FALSE)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up'!$A$2:$E$43,5,FALSE)</f>
        <v>Chq</v>
      </c>
      <c r="S264" s="1" t="s">
        <v>495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up'!$A$2:$C$43,2,FALSE)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up'!$A$2:$C$43,3,FALSE)</f>
        <v>Cash</v>
      </c>
      <c r="J265" s="5">
        <f>VLOOKUP(F265,'Set up'!$A$2:$D$43,4,FALSE)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up'!$A$2:$E$43,5,FALSE)</f>
        <v>Chq</v>
      </c>
      <c r="S265" s="1" t="s">
        <v>346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up'!$A$2:$C$43,2,FALSE)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up'!$A$2:$C$43,3,FALSE)</f>
        <v>Cash</v>
      </c>
      <c r="J266" s="5">
        <f>VLOOKUP(F266,'Set up'!$A$2:$D$43,4,FALSE)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up'!$A$2:$E$43,5,FALSE)</f>
        <v>Chq</v>
      </c>
      <c r="S266" s="1" t="s">
        <v>346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up'!$A$2:$C$43,2,FALSE)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up'!$A$2:$C$43,3,FALSE)</f>
        <v>Cash</v>
      </c>
      <c r="J267" s="5">
        <f>VLOOKUP(F267,'Set up'!$A$2:$D$43,4,FALSE)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up'!$A$2:$E$43,5,FALSE)</f>
        <v>Trsf</v>
      </c>
      <c r="S267" s="1" t="s">
        <v>345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up'!$A$2:$C$43,2,FALSE)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up'!$A$2:$C$43,3,FALSE)</f>
        <v>Cash</v>
      </c>
      <c r="J268" s="5">
        <f>VLOOKUP(F268,'Set up'!$A$2:$D$43,4,FALSE)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up'!$A$2:$E$43,5,FALSE)</f>
        <v>Trsf</v>
      </c>
      <c r="S268" s="1" t="s">
        <v>345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up'!$A$2:$C$43,2,FALSE)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up'!$A$2:$C$43,3,FALSE)</f>
        <v>Cash</v>
      </c>
      <c r="J269" s="5">
        <f>VLOOKUP(F269,'Set up'!$A$2:$D$43,4,FALSE)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up'!$A$2:$E$43,5,FALSE)</f>
        <v>Chq</v>
      </c>
      <c r="S269" s="1" t="s">
        <v>347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up'!$A$2:$C$43,2,FALSE)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up'!$A$2:$C$43,3,FALSE)</f>
        <v>45</v>
      </c>
      <c r="J270" s="5">
        <f>VLOOKUP(F270,'Set up'!$A$2:$D$43,4,FALSE)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up'!$A$2:$E$43,5,FALSE)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up'!$A$2:$C$43,2,FALSE)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up'!$A$2:$C$43,3,FALSE)</f>
        <v>45</v>
      </c>
      <c r="J271" s="5">
        <f>VLOOKUP(F271,'Set up'!$A$2:$D$43,4,FALSE)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up'!$A$2:$E$43,5,FALSE)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up'!$A$2:$C$43,2,FALSE)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up'!$A$2:$C$43,3,FALSE)</f>
        <v>45</v>
      </c>
      <c r="J272" s="5">
        <f>VLOOKUP(F272,'Set up'!$A$2:$D$43,4,FALSE)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up'!$A$2:$E$43,5,FALSE)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up'!$A$2:$C$43,2,FALSE)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up'!$A$2:$C$43,3,FALSE)</f>
        <v>45</v>
      </c>
      <c r="J273" s="5">
        <f>VLOOKUP(F273,'Set up'!$A$2:$D$43,4,FALSE)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up'!$A$2:$E$43,5,FALSE)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up'!$A$2:$C$43,2,FALSE)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up'!$A$2:$C$43,3,FALSE)</f>
        <v>Cash</v>
      </c>
      <c r="J274" s="5">
        <f>VLOOKUP(F274,'Set up'!$A$2:$D$43,4,FALSE)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up'!$A$2:$E$43,5,FALSE)</f>
        <v>Chq</v>
      </c>
      <c r="S274" s="1" t="s">
        <v>348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up'!$A$2:$C$43,2,FALSE)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up'!$A$2:$C$43,3,FALSE)</f>
        <v>Cash</v>
      </c>
      <c r="J275" s="5">
        <f>VLOOKUP(F275,'Set up'!$A$2:$D$43,4,FALSE)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up'!$A$2:$E$43,5,FALSE)</f>
        <v>Chq</v>
      </c>
      <c r="S275" s="1" t="s">
        <v>348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up'!$A$2:$C$43,2,FALSE)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up'!$A$2:$C$43,3,FALSE)</f>
        <v>Cash</v>
      </c>
      <c r="J276" s="5">
        <f>VLOOKUP(F276,'Set up'!$A$2:$D$43,4,FALSE)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up'!$A$2:$E$43,5,FALSE)</f>
        <v>Chq</v>
      </c>
      <c r="S276" s="1" t="s">
        <v>348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up'!$A$2:$C$43,2,FALSE)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up'!$A$2:$C$43,3,FALSE)</f>
        <v>Cash</v>
      </c>
      <c r="J277" s="5">
        <f>VLOOKUP(F277,'Set up'!$A$2:$D$43,4,FALSE)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up'!$A$2:$E$43,5,FALSE)</f>
        <v>Chq</v>
      </c>
      <c r="S277" s="1" t="s">
        <v>348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up'!$A$2:$C$43,2,FALSE)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up'!$A$2:$C$43,3,FALSE)</f>
        <v>Cash</v>
      </c>
      <c r="J278" s="5">
        <f>VLOOKUP(F278,'Set up'!$A$2:$D$43,4,FALSE)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up'!$A$2:$E$43,5,FALSE)</f>
        <v>Chq</v>
      </c>
      <c r="S278" s="1" t="s">
        <v>348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up'!$A$2:$C$43,2,FALSE)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up'!$A$2:$C$43,3,FALSE)</f>
        <v>Cash</v>
      </c>
      <c r="J279" s="5">
        <f>VLOOKUP(F279,'Set up'!$A$2:$D$43,4,FALSE)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up'!$A$2:$E$43,5,FALSE)</f>
        <v>Chq</v>
      </c>
      <c r="S279" s="1" t="s">
        <v>348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up'!$A$2:$C$43,2,FALSE)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up'!$A$2:$C$43,3,FALSE)</f>
        <v>Cash</v>
      </c>
      <c r="J280" s="5">
        <f>VLOOKUP(F280,'Set up'!$A$2:$D$43,4,FALSE)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up'!$A$2:$E$43,5,FALSE)</f>
        <v>Chq</v>
      </c>
      <c r="S280" s="1" t="s">
        <v>348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up'!$A$2:$C$43,2,FALSE)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up'!$A$2:$C$43,3,FALSE)</f>
        <v>Cash</v>
      </c>
      <c r="J281" s="5">
        <f>VLOOKUP(F281,'Set up'!$A$2:$D$43,4,FALSE)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up'!$A$2:$E$43,5,FALSE)</f>
        <v>Chq</v>
      </c>
      <c r="S281" s="1" t="s">
        <v>348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up'!$A$2:$C$43,2,FALSE)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up'!$A$2:$C$43,3,FALSE)</f>
        <v>Cash</v>
      </c>
      <c r="J282" s="5">
        <f>VLOOKUP(F282,'Set up'!$A$2:$D$43,4,FALSE)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up'!$A$2:$E$43,5,FALSE)</f>
        <v>Chq</v>
      </c>
      <c r="S282" s="1" t="s">
        <v>348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up'!$A$2:$C$43,2,FALSE)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up'!$A$2:$C$43,3,FALSE)</f>
        <v>Cash</v>
      </c>
      <c r="J283" s="5">
        <f>VLOOKUP(F283,'Set up'!$A$2:$D$43,4,FALSE)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up'!$A$2:$E$43,5,FALSE)</f>
        <v>Chq</v>
      </c>
      <c r="S283" s="1" t="s">
        <v>348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up'!$A$2:$C$43,2,FALSE)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up'!$A$2:$C$43,3,FALSE)</f>
        <v>Cash</v>
      </c>
      <c r="J284" s="5">
        <f>VLOOKUP(F284,'Set up'!$A$2:$D$43,4,FALSE)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up'!$A$2:$E$43,5,FALSE)</f>
        <v>Chq</v>
      </c>
      <c r="S284" s="1" t="s">
        <v>348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up'!$A$2:$C$43,2,FALSE)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up'!$A$2:$C$43,3,FALSE)</f>
        <v>Cash</v>
      </c>
      <c r="J285" s="5">
        <f>VLOOKUP(F285,'Set up'!$A$2:$D$43,4,FALSE)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up'!$A$2:$E$43,5,FALSE)</f>
        <v>Chq</v>
      </c>
      <c r="S285" s="1" t="s">
        <v>348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up'!$A$2:$C$43,2,FALSE)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up'!$A$2:$C$43,3,FALSE)</f>
        <v>Cash</v>
      </c>
      <c r="J286" s="5">
        <f>VLOOKUP(F286,'Set up'!$A$2:$D$43,4,FALSE)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up'!$A$2:$E$43,5,FALSE)</f>
        <v>Chq</v>
      </c>
      <c r="S286" s="1" t="s">
        <v>355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up'!$A$2:$C$43,2,FALSE)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up'!$A$2:$C$43,3,FALSE)</f>
        <v>120</v>
      </c>
      <c r="J287" s="5">
        <f>VLOOKUP(F287,'Set up'!$A$2:$D$43,4,FALSE)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up'!$A$2:$E$43,5,FALSE)</f>
        <v>Trsf</v>
      </c>
      <c r="S287" s="1" t="s">
        <v>441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up'!$A$2:$C$43,2,FALSE)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up'!$A$2:$C$43,3,FALSE)</f>
        <v>60</v>
      </c>
      <c r="J288" s="5">
        <f>VLOOKUP(F288,'Set up'!$A$2:$D$43,4,FALSE)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up'!$A$2:$E$43,5,FALSE)</f>
        <v>Chq</v>
      </c>
      <c r="S288" s="1" t="s">
        <v>529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up'!$A$2:$C$43,2,FALSE)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up'!$A$2:$C$43,3,FALSE)</f>
        <v>60</v>
      </c>
      <c r="J289" s="5">
        <f>VLOOKUP(F289,'Set up'!$A$2:$D$43,4,FALSE)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up'!$A$2:$E$43,5,FALSE)</f>
        <v>Chq</v>
      </c>
      <c r="S289" s="1" t="s">
        <v>529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up'!$A$2:$C$43,2,FALSE)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up'!$A$2:$C$43,3,FALSE)</f>
        <v>60</v>
      </c>
      <c r="J290" s="5">
        <f>VLOOKUP(F290,'Set up'!$A$2:$D$43,4,FALSE)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up'!$A$2:$E$43,5,FALSE)</f>
        <v>Chq</v>
      </c>
      <c r="S290" s="1" t="s">
        <v>529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up'!$A$2:$C$43,2,FALSE)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up'!$A$2:$C$43,3,FALSE)</f>
        <v>120</v>
      </c>
      <c r="J291" s="5">
        <f>VLOOKUP(F291,'Set up'!$A$2:$D$43,4,FALSE)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up'!$A$2:$E$43,5,FALSE)</f>
        <v>Trsf</v>
      </c>
      <c r="S291" s="1" t="s">
        <v>441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up'!$A$2:$C$43,2,FALSE)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up'!$A$2:$C$43,3,FALSE)</f>
        <v>120</v>
      </c>
      <c r="J292" s="5">
        <f>VLOOKUP(F292,'Set up'!$A$2:$D$43,4,FALSE)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up'!$A$2:$E$43,5,FALSE)</f>
        <v>Trsf</v>
      </c>
      <c r="S292" s="1" t="s">
        <v>441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up'!$A$2:$C$43,2,FALSE)</f>
        <v>C00000017</v>
      </c>
      <c r="F293" s="1" t="s">
        <v>1700</v>
      </c>
      <c r="G293" s="11" t="s">
        <v>367</v>
      </c>
      <c r="H293" s="5">
        <v>2</v>
      </c>
      <c r="I293" s="5" t="str">
        <f>VLOOKUP(F293,'Set up'!$A$2:$C$43,3,FALSE)</f>
        <v>Cash</v>
      </c>
      <c r="J293" s="5">
        <f>VLOOKUP(F293,'Set up'!$A$2:$D$43,4,FALSE)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up'!$A$2:$E$43,5,FALSE)</f>
        <v>Trsf</v>
      </c>
      <c r="S293" s="1" t="s">
        <v>389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up'!$A$2:$C$43,2,FALSE)</f>
        <v>C00000017</v>
      </c>
      <c r="F294" s="1" t="s">
        <v>1700</v>
      </c>
      <c r="G294" s="11" t="s">
        <v>181</v>
      </c>
      <c r="H294" s="5">
        <v>1</v>
      </c>
      <c r="I294" s="5" t="str">
        <f>VLOOKUP(F294,'Set up'!$A$2:$C$43,3,FALSE)</f>
        <v>Cash</v>
      </c>
      <c r="J294" s="5">
        <f>VLOOKUP(F294,'Set up'!$A$2:$D$43,4,FALSE)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up'!$A$2:$E$43,5,FALSE)</f>
        <v>Trsf</v>
      </c>
      <c r="S294" s="1" t="s">
        <v>389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up'!$A$2:$C$43,2,FALSE)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up'!$A$2:$C$43,3,FALSE)</f>
        <v>Cash</v>
      </c>
      <c r="J295" s="5">
        <f>VLOOKUP(F295,'Set up'!$A$2:$D$43,4,FALSE)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up'!$A$2:$E$43,5,FALSE)</f>
        <v>Chq</v>
      </c>
      <c r="S295" s="1" t="s">
        <v>388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up'!$A$2:$C$43,2,FALSE)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up'!$A$2:$C$43,3,FALSE)</f>
        <v>Cash</v>
      </c>
      <c r="J296" s="5">
        <f>VLOOKUP(F296,'Set up'!$A$2:$D$43,4,FALSE)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up'!$A$2:$E$43,5,FALSE)</f>
        <v>Chq</v>
      </c>
      <c r="S296" s="1" t="s">
        <v>390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up'!$A$2:$C$43,2,FALSE)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up'!$A$2:$C$43,3,FALSE)</f>
        <v>Cash</v>
      </c>
      <c r="J297" s="5">
        <f>VLOOKUP(F297,'Set up'!$A$2:$D$43,4,FALSE)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up'!$A$2:$E$43,5,FALSE)</f>
        <v>Chq</v>
      </c>
      <c r="S297" s="1" t="s">
        <v>390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up'!$A$2:$C$43,2,FALSE)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up'!$A$2:$C$43,3,FALSE)</f>
        <v>120</v>
      </c>
      <c r="J298" s="5">
        <f>VLOOKUP(F298,'Set up'!$A$2:$D$43,4,FALSE)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up'!$A$2:$E$43,5,FALSE)</f>
        <v>Chq</v>
      </c>
      <c r="S298" s="1" t="s">
        <v>577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up'!$A$2:$C$43,2,FALSE)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up'!$A$2:$C$43,3,FALSE)</f>
        <v>120</v>
      </c>
      <c r="J299" s="5">
        <f>VLOOKUP(F299,'Set up'!$A$2:$D$43,4,FALSE)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up'!$A$2:$E$43,5,FALSE)</f>
        <v>Chq</v>
      </c>
      <c r="S299" s="1" t="s">
        <v>577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up'!$A$2:$C$43,2,FALSE)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up'!$A$2:$C$43,3,FALSE)</f>
        <v>Cash</v>
      </c>
      <c r="J300" s="5">
        <f>VLOOKUP(F300,'Set up'!$A$2:$D$43,4,FALSE)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up'!$A$2:$E$43,5,FALSE)</f>
        <v>Chq</v>
      </c>
      <c r="S300" s="1" t="s">
        <v>442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up'!$A$2:$C$43,2,FALSE)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up'!$A$2:$C$43,3,FALSE)</f>
        <v>45</v>
      </c>
      <c r="J301" s="5">
        <f>VLOOKUP(F301,'Set up'!$A$2:$D$43,4,FALSE)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up'!$A$2:$E$43,5,FALSE)</f>
        <v>PD Chq</v>
      </c>
      <c r="S301" s="57" t="s">
        <v>487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up'!$A$2:$C$43,2,FALSE)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up'!$A$2:$C$43,3,FALSE)</f>
        <v>45</v>
      </c>
      <c r="J302" s="5">
        <f>VLOOKUP(F302,'Set up'!$A$2:$D$43,4,FALSE)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up'!$A$2:$E$43,5,FALSE)</f>
        <v>PD Chq</v>
      </c>
      <c r="S302" s="57" t="s">
        <v>489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up'!$A$2:$C$43,2,FALSE)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up'!$A$2:$C$43,3,FALSE)</f>
        <v>45</v>
      </c>
      <c r="J303" s="5">
        <f>VLOOKUP(F303,'Set up'!$A$2:$D$43,4,FALSE)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up'!$A$2:$E$43,5,FALSE)</f>
        <v>PD Chq</v>
      </c>
      <c r="S303" s="57" t="s">
        <v>488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up'!$A$2:$C$43,2,FALSE)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up'!$A$2:$C$43,3,FALSE)</f>
        <v>45</v>
      </c>
      <c r="J304" s="5">
        <f>VLOOKUP(F304,'Set up'!$A$2:$D$43,4,FALSE)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up'!$A$2:$E$43,5,FALSE)</f>
        <v>PD Chq</v>
      </c>
      <c r="S304" s="57" t="s">
        <v>490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up'!$A$2:$C$43,2,FALSE)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up'!$A$2:$C$43,3,FALSE)</f>
        <v>45</v>
      </c>
      <c r="J305" s="5">
        <f>VLOOKUP(F305,'Set up'!$A$2:$D$43,4,FALSE)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up'!$A$2:$E$43,5,FALSE)</f>
        <v>PD Chq</v>
      </c>
      <c r="S305" s="86" t="s">
        <v>491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up'!$A$2:$C$43,2,FALSE)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up'!$A$2:$C$43,3,FALSE)</f>
        <v>120</v>
      </c>
      <c r="J306" s="5">
        <f>VLOOKUP(F306,'Set up'!$A$2:$D$43,4,FALSE)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up'!$A$2:$E$43,5,FALSE)</f>
        <v>Trsf</v>
      </c>
      <c r="S306" s="1" t="s">
        <v>525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up'!$A$2:$C$43,2,FALSE)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up'!$A$2:$C$43,3,FALSE)</f>
        <v>120</v>
      </c>
      <c r="J307" s="5">
        <f>VLOOKUP(F307,'Set up'!$A$2:$D$43,4,FALSE)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up'!$A$2:$E$43,5,FALSE)</f>
        <v>Trsf</v>
      </c>
      <c r="S307" s="1" t="s">
        <v>525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up'!$A$2:$C$43,2,FALSE)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up'!$A$2:$C$43,3,FALSE)</f>
        <v>120</v>
      </c>
      <c r="J308" s="5">
        <f>VLOOKUP(F308,'Set up'!$A$2:$D$43,4,FALSE)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up'!$A$2:$E$43,5,FALSE)</f>
        <v>Trsf</v>
      </c>
      <c r="S308" s="1" t="s">
        <v>525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up'!$A$2:$C$43,2,FALSE)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up'!$A$2:$C$43,3,FALSE)</f>
        <v>120</v>
      </c>
      <c r="J309" s="5">
        <f>VLOOKUP(F309,'Set up'!$A$2:$D$43,4,FALSE)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up'!$A$2:$E$43,5,FALSE)</f>
        <v>Trsf</v>
      </c>
      <c r="S309" s="1" t="s">
        <v>525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up'!$A$2:$C$43,2,FALSE)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up'!$A$2:$C$43,3,FALSE)</f>
        <v>120</v>
      </c>
      <c r="J310" s="5">
        <f>VLOOKUP(F310,'Set up'!$A$2:$D$43,4,FALSE)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up'!$A$2:$E$43,5,FALSE)</f>
        <v>Trsf</v>
      </c>
      <c r="S310" s="1" t="s">
        <v>525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up'!$A$2:$C$43,2,FALSE)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up'!$A$2:$C$43,3,FALSE)</f>
        <v>Cash</v>
      </c>
      <c r="J311" s="5">
        <f>VLOOKUP(F311,'Set up'!$A$2:$D$43,4,FALSE)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up'!$A$2:$E$43,5,FALSE)</f>
        <v>Trsf</v>
      </c>
      <c r="S311" s="1" t="s">
        <v>394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up'!$A$2:$C$43,2,FALSE)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up'!$A$2:$C$43,3,FALSE)</f>
        <v>Cash</v>
      </c>
      <c r="J312" s="5">
        <f>VLOOKUP(F312,'Set up'!$A$2:$D$43,4,FALSE)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up'!$A$2:$E$43,5,FALSE)</f>
        <v>Trsf</v>
      </c>
      <c r="S312" s="1" t="s">
        <v>394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up'!$A$2:$C$43,2,FALSE)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up'!$A$2:$C$43,3,FALSE)</f>
        <v>Cash</v>
      </c>
      <c r="J313" s="5">
        <f>VLOOKUP(F313,'Set up'!$A$2:$D$43,4,FALSE)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up'!$A$2:$E$43,5,FALSE)</f>
        <v>Trsf</v>
      </c>
      <c r="S313" s="1" t="s">
        <v>394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up'!$A$2:$C$43,2,FALSE)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up'!$A$2:$C$43,3,FALSE)</f>
        <v>Cash</v>
      </c>
      <c r="J314" s="5">
        <f>VLOOKUP(F314,'Set up'!$A$2:$D$43,4,FALSE)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up'!$A$2:$E$43,5,FALSE)</f>
        <v>Trsf</v>
      </c>
      <c r="S314" s="1" t="s">
        <v>434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up'!$A$2:$C$43,2,FALSE)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up'!$A$2:$C$43,3,FALSE)</f>
        <v>120</v>
      </c>
      <c r="J315" s="5">
        <f>VLOOKUP(F315,'Set up'!$A$2:$D$43,4,FALSE)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up'!$A$2:$E$43,5,FALSE)</f>
        <v>Chq</v>
      </c>
      <c r="S315" s="1" t="s">
        <v>577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up'!$A$2:$C$43,2,FALSE)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up'!$A$2:$C$43,3,FALSE)</f>
        <v>120</v>
      </c>
      <c r="J316" s="5">
        <f>VLOOKUP(F316,'Set up'!$A$2:$D$43,4,FALSE)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up'!$A$2:$E$43,5,FALSE)</f>
        <v>Chq</v>
      </c>
      <c r="S316" s="1" t="s">
        <v>577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up'!$A$2:$C$43,2,FALSE)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up'!$A$2:$C$43,3,FALSE)</f>
        <v>120</v>
      </c>
      <c r="J317" s="5">
        <f>VLOOKUP(F317,'Set up'!$A$2:$D$43,4,FALSE)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up'!$A$2:$E$43,5,FALSE)</f>
        <v>Chq</v>
      </c>
      <c r="S317" s="1" t="s">
        <v>577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up'!$A$2:$C$43,2,FALSE)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up'!$A$2:$C$43,3,FALSE)</f>
        <v>120</v>
      </c>
      <c r="J318" s="5">
        <f>VLOOKUP(F318,'Set up'!$A$2:$D$43,4,FALSE)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up'!$A$2:$E$43,5,FALSE)</f>
        <v>Chq</v>
      </c>
      <c r="S318" s="1" t="s">
        <v>577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up'!$A$2:$C$43,2,FALSE)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up'!$A$2:$C$43,3,FALSE)</f>
        <v>Cash</v>
      </c>
      <c r="J319" s="5">
        <f>VLOOKUP(F319,'Set up'!$A$2:$D$43,4,FALSE)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up'!$A$2:$E$43,5,FALSE)</f>
        <v>Chq</v>
      </c>
      <c r="S319" s="1" t="s">
        <v>435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up'!$A$2:$C$43,2,FALSE)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up'!$A$2:$C$43,3,FALSE)</f>
        <v>120</v>
      </c>
      <c r="J320" s="5">
        <f>VLOOKUP(F320,'Set up'!$A$2:$D$43,4,FALSE)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up'!$A$2:$E$43,5,FALSE)</f>
        <v>Chq</v>
      </c>
      <c r="S320" s="1" t="s">
        <v>577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up'!$A$2:$C$43,2,FALSE)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up'!$A$2:$C$43,3,FALSE)</f>
        <v>Cash</v>
      </c>
      <c r="J321" s="5">
        <f>VLOOKUP(F321,'Set up'!$A$2:$D$43,4,FALSE)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up'!$A$2:$E$43,5,FALSE)</f>
        <v>Chq</v>
      </c>
      <c r="S321" s="1" t="s">
        <v>481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up'!$A$2:$C$43,2,FALSE)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up'!$A$2:$C$43,3,FALSE)</f>
        <v>Cash</v>
      </c>
      <c r="J322" s="5">
        <f>VLOOKUP(F322,'Set up'!$A$2:$D$43,4,FALSE)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up'!$A$2:$E$43,5,FALSE)</f>
        <v>Trsf</v>
      </c>
      <c r="S322" s="1" t="s">
        <v>432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up'!$A$2:$C$43,2,FALSE)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up'!$A$2:$C$43,3,FALSE)</f>
        <v>Cash</v>
      </c>
      <c r="J323" s="5">
        <f>VLOOKUP(F323,'Set up'!$A$2:$D$43,4,FALSE)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up'!$A$2:$E$43,5,FALSE)</f>
        <v>Trsf</v>
      </c>
      <c r="S323" s="1" t="s">
        <v>432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up'!$A$2:$C$43,2,FALSE)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up'!$A$2:$C$43,3,FALSE)</f>
        <v>Cash</v>
      </c>
      <c r="J324" s="5">
        <f>VLOOKUP(F324,'Set up'!$A$2:$D$43,4,FALSE)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up'!$A$2:$E$43,5,FALSE)</f>
        <v>Trsf</v>
      </c>
      <c r="S324" s="1" t="s">
        <v>432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up'!$A$2:$C$43,2,FALSE)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up'!$A$2:$C$43,3,FALSE)</f>
        <v>Cash</v>
      </c>
      <c r="J325" s="5">
        <f>VLOOKUP(F325,'Set up'!$A$2:$D$43,4,FALSE)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up'!$A$2:$E$43,5,FALSE)</f>
        <v>Trsf</v>
      </c>
      <c r="S325" s="1" t="s">
        <v>432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up'!$A$2:$C$43,2,FALSE)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up'!$A$2:$C$43,3,FALSE)</f>
        <v>Cash</v>
      </c>
      <c r="J326" s="5">
        <f>VLOOKUP(F326,'Set up'!$A$2:$D$43,4,FALSE)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up'!$A$2:$E$43,5,FALSE)</f>
        <v>Trsf</v>
      </c>
      <c r="S326" s="1" t="s">
        <v>433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up'!$A$2:$C$43,2,FALSE)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up'!$A$2:$C$43,3,FALSE)</f>
        <v>120</v>
      </c>
      <c r="J327" s="5">
        <f>VLOOKUP(F327,'Set up'!$A$2:$D$43,4,FALSE)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up'!$A$2:$E$43,5,FALSE)</f>
        <v>Trsf</v>
      </c>
      <c r="S327" s="1" t="s">
        <v>579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up'!$A$2:$C$43,2,FALSE)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up'!$A$2:$C$43,3,FALSE)</f>
        <v>120</v>
      </c>
      <c r="J328" s="5">
        <f>VLOOKUP(F328,'Set up'!$A$2:$D$43,4,FALSE)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up'!$A$2:$E$43,5,FALSE)</f>
        <v>Trsf</v>
      </c>
      <c r="S328" s="1" t="s">
        <v>579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up'!$A$2:$C$43,2,FALSE)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up'!$A$2:$C$43,3,FALSE)</f>
        <v>120</v>
      </c>
      <c r="J329" s="5">
        <f>VLOOKUP(F329,'Set up'!$A$2:$D$43,4,FALSE)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up'!$A$2:$E$43,5,FALSE)</f>
        <v>Trsf</v>
      </c>
      <c r="S329" s="1" t="s">
        <v>579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up'!$A$2:$C$43,2,FALSE)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up'!$A$2:$C$43,3,FALSE)</f>
        <v>120</v>
      </c>
      <c r="J330" s="5">
        <f>VLOOKUP(F330,'Set up'!$A$2:$D$43,4,FALSE)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up'!$A$2:$E$43,5,FALSE)</f>
        <v>Trsf</v>
      </c>
      <c r="S330" s="1" t="s">
        <v>579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up'!$A$2:$C$43,2,FALSE)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up'!$A$2:$C$43,3,FALSE)</f>
        <v>45</v>
      </c>
      <c r="J331" s="5">
        <f>VLOOKUP(F331,'Set up'!$A$2:$D$43,4,FALSE)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up'!$A$2:$E$43,5,FALSE)</f>
        <v>PD Chq</v>
      </c>
      <c r="S331" s="40" t="s">
        <v>540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up'!$A$2:$C$43,2,FALSE)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up'!$A$2:$C$43,3,FALSE)</f>
        <v>45</v>
      </c>
      <c r="J332" s="5">
        <f>VLOOKUP(F332,'Set up'!$A$2:$D$43,4,FALSE)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up'!$A$2:$E$43,5,FALSE)</f>
        <v>PD Chq</v>
      </c>
      <c r="S332" s="40" t="s">
        <v>539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up'!$A$2:$C$43,2,FALSE)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up'!$A$2:$C$43,3,FALSE)</f>
        <v>45</v>
      </c>
      <c r="J333" s="5">
        <f>VLOOKUP(F333,'Set up'!$A$2:$D$43,4,FALSE)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up'!$A$2:$E$43,5,FALSE)</f>
        <v>PD Chq</v>
      </c>
      <c r="S333" s="40" t="s">
        <v>526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up'!$A$2:$C$43,2,FALSE)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up'!$A$2:$C$43,3,FALSE)</f>
        <v>45</v>
      </c>
      <c r="J334" s="5">
        <f>VLOOKUP(F334,'Set up'!$A$2:$D$43,4,FALSE)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up'!$A$2:$E$43,5,FALSE)</f>
        <v>PD Chq</v>
      </c>
      <c r="S334" s="40" t="s">
        <v>527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up'!$A$2:$C$43,2,FALSE)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up'!$A$2:$C$43,3,FALSE)</f>
        <v>Cash</v>
      </c>
      <c r="J335" s="5">
        <f>VLOOKUP(F335,'Set up'!$A$2:$D$43,4,FALSE)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up'!$A$2:$E$43,5,FALSE)</f>
        <v>Trsf</v>
      </c>
      <c r="S335" s="1" t="s">
        <v>433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up'!$A$2:$C$43,2,FALSE)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up'!$A$2:$C$43,3,FALSE)</f>
        <v>Cash</v>
      </c>
      <c r="J336" s="5">
        <f>VLOOKUP(F336,'Set up'!$A$2:$D$43,4,FALSE)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up'!$A$2:$E$43,5,FALSE)</f>
        <v>Chq</v>
      </c>
      <c r="S336" s="1" t="s">
        <v>433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up'!$A$2:$C$43,2,FALSE)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up'!$A$2:$C$43,3,FALSE)</f>
        <v>Cash</v>
      </c>
      <c r="J337" s="5">
        <f>VLOOKUP(F337,'Set up'!$A$2:$D$43,4,FALSE)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up'!$A$2:$E$43,5,FALSE)</f>
        <v>Chq</v>
      </c>
      <c r="S337" s="1" t="s">
        <v>433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up'!$A$2:$C$43,2,FALSE)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up'!$A$2:$C$43,3,FALSE)</f>
        <v>Cash</v>
      </c>
      <c r="J338" s="5">
        <f>VLOOKUP(F338,'Set up'!$A$2:$D$43,4,FALSE)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up'!$A$2:$E$43,5,FALSE)</f>
        <v>Trsf</v>
      </c>
      <c r="S338" s="1" t="s">
        <v>436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up'!$A$2:$C$43,2,FALSE)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up'!$A$2:$C$43,3,FALSE)</f>
        <v>Cash</v>
      </c>
      <c r="J339" s="5">
        <f>VLOOKUP(F339,'Set up'!$A$2:$D$43,4,FALSE)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up'!$A$2:$E$43,5,FALSE)</f>
        <v>Trsf</v>
      </c>
      <c r="S339" s="1" t="s">
        <v>436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up'!$A$2:$C$43,2,FALSE)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up'!$A$2:$C$43,3,FALSE)</f>
        <v>Cash</v>
      </c>
      <c r="J340" s="5">
        <f>VLOOKUP(F340,'Set up'!$A$2:$D$43,4,FALSE)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up'!$A$2:$E$43,5,FALSE)</f>
        <v>Trsf</v>
      </c>
      <c r="S340" s="1" t="s">
        <v>436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up'!$A$2:$C$43,2,FALSE)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up'!$A$2:$C$43,3,FALSE)</f>
        <v>Cash</v>
      </c>
      <c r="J341" s="5">
        <f>VLOOKUP(F341,'Set up'!$A$2:$D$43,4,FALSE)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up'!$A$2:$E$43,5,FALSE)</f>
        <v>Trsf</v>
      </c>
      <c r="S341" s="1" t="s">
        <v>436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up'!$A$2:$C$43,2,FALSE)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up'!$A$2:$C$43,3,FALSE)</f>
        <v>Cash</v>
      </c>
      <c r="J342" s="5">
        <f>VLOOKUP(F342,'Set up'!$A$2:$D$43,4,FALSE)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up'!$A$2:$E$43,5,FALSE)</f>
        <v>Trsf</v>
      </c>
      <c r="S342" s="1" t="s">
        <v>436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up'!$A$2:$C$43,2,FALSE)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up'!$A$2:$C$43,3,FALSE)</f>
        <v>Cash</v>
      </c>
      <c r="J343" s="5">
        <f>VLOOKUP(F343,'Set up'!$A$2:$D$43,4,FALSE)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up'!$A$2:$E$43,5,FALSE)</f>
        <v>Trsf</v>
      </c>
      <c r="S343" s="1" t="s">
        <v>437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up'!$A$2:$C$43,2,FALSE)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up'!$A$2:$C$43,3,FALSE)</f>
        <v>Cash</v>
      </c>
      <c r="J344" s="5">
        <f>VLOOKUP(F344,'Set up'!$A$2:$D$43,4,FALSE)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up'!$A$2:$E$43,5,FALSE)</f>
        <v>Trsf</v>
      </c>
      <c r="S344" s="1" t="s">
        <v>437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up'!$A$2:$C$43,2,FALSE)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up'!$A$2:$C$43,3,FALSE)</f>
        <v>Cash</v>
      </c>
      <c r="J345" s="5">
        <f>VLOOKUP(F345,'Set up'!$A$2:$D$43,4,FALSE)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up'!$A$2:$E$43,5,FALSE)</f>
        <v>Trsf</v>
      </c>
      <c r="S345" s="1" t="s">
        <v>437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up'!$A$2:$C$43,2,FALSE)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up'!$A$2:$C$43,3,FALSE)</f>
        <v>Cash</v>
      </c>
      <c r="J346" s="5">
        <f>VLOOKUP(F346,'Set up'!$A$2:$D$43,4,FALSE)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up'!$A$2:$E$43,5,FALSE)</f>
        <v>Trsf</v>
      </c>
      <c r="S346" s="1" t="s">
        <v>437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up'!$A$2:$C$43,2,FALSE)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up'!$A$2:$C$43,3,FALSE)</f>
        <v>Cash</v>
      </c>
      <c r="J347" s="5">
        <f>VLOOKUP(F347,'Set up'!$A$2:$D$43,4,FALSE)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up'!$A$2:$E$43,5,FALSE)</f>
        <v>Trsf</v>
      </c>
      <c r="S347" s="1" t="s">
        <v>437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up'!$A$2:$C$43,2,FALSE)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up'!$A$2:$C$43,3,FALSE)</f>
        <v>60</v>
      </c>
      <c r="J348" s="5">
        <f>VLOOKUP(F348,'Set up'!$A$2:$D$43,4,FALSE)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up'!$A$2:$E$43,5,FALSE)</f>
        <v>Chq</v>
      </c>
      <c r="S348" s="1" t="s">
        <v>585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up'!$A$2:$C$43,2,FALSE)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up'!$A$2:$C$43,3,FALSE)</f>
        <v>Cash</v>
      </c>
      <c r="J349" s="5">
        <f>VLOOKUP(F349,'Set up'!$A$2:$D$43,4,FALSE)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up'!$A$2:$E$43,5,FALSE)</f>
        <v>Cash</v>
      </c>
      <c r="S349" s="1" t="s">
        <v>439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up'!$A$2:$C$43,2,FALSE)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up'!$A$2:$C$43,3,FALSE)</f>
        <v>Cash</v>
      </c>
      <c r="J350" s="5">
        <f>VLOOKUP(F350,'Set up'!$A$2:$D$43,4,FALSE)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up'!$A$2:$E$43,5,FALSE)</f>
        <v>Cash</v>
      </c>
      <c r="S350" s="1" t="s">
        <v>439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up'!$A$2:$C$43,2,FALSE)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up'!$A$2:$C$43,3,FALSE)</f>
        <v>Cash</v>
      </c>
      <c r="J351" s="5">
        <f>VLOOKUP(F351,'Set up'!$A$2:$D$43,4,FALSE)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up'!$A$2:$E$43,5,FALSE)</f>
        <v>Cash</v>
      </c>
      <c r="S351" s="1" t="s">
        <v>439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up'!$A$2:$C$43,2,FALSE)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up'!$A$2:$C$43,3,FALSE)</f>
        <v>Cash</v>
      </c>
      <c r="J352" s="5">
        <f>VLOOKUP(F352,'Set up'!$A$2:$D$43,4,FALSE)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up'!$A$2:$E$43,5,FALSE)</f>
        <v>Cash</v>
      </c>
      <c r="S352" s="1" t="s">
        <v>439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up'!$A$2:$C$43,2,FALSE)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up'!$A$2:$C$43,3,FALSE)</f>
        <v>Cash</v>
      </c>
      <c r="J353" s="5">
        <f>VLOOKUP(F353,'Set up'!$A$2:$D$43,4,FALSE)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up'!$A$2:$E$43,5,FALSE)</f>
        <v>Chq</v>
      </c>
      <c r="S353" s="1" t="s">
        <v>465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up'!$A$2:$C$43,2,FALSE)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up'!$A$2:$C$43,3,FALSE)</f>
        <v>Cash</v>
      </c>
      <c r="J354" s="5">
        <f>VLOOKUP(F354,'Set up'!$A$2:$D$43,4,FALSE)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up'!$A$2:$E$43,5,FALSE)</f>
        <v>Chq</v>
      </c>
      <c r="S354" s="1" t="s">
        <v>465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up'!$A$2:$C$43,2,FALSE)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up'!$A$2:$C$43,3,FALSE)</f>
        <v>Cash</v>
      </c>
      <c r="J355" s="5">
        <f>VLOOKUP(F355,'Set up'!$A$2:$D$43,4,FALSE)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up'!$A$2:$E$43,5,FALSE)</f>
        <v>Trsf</v>
      </c>
      <c r="S355" s="1" t="s">
        <v>438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up'!$A$2:$C$43,2,FALSE)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up'!$A$2:$C$43,3,FALSE)</f>
        <v>Cash</v>
      </c>
      <c r="J356" s="5">
        <f>VLOOKUP(F356,'Set up'!$A$2:$D$43,4,FALSE)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up'!$A$2:$E$43,5,FALSE)</f>
        <v>Trsf</v>
      </c>
      <c r="S356" s="1" t="s">
        <v>438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up'!$A$2:$C$43,2,FALSE)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up'!$A$2:$C$43,3,FALSE)</f>
        <v>Cash</v>
      </c>
      <c r="J357" s="5">
        <f>VLOOKUP(F357,'Set up'!$A$2:$D$43,4,FALSE)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up'!$A$2:$E$43,5,FALSE)</f>
        <v>Trsf</v>
      </c>
      <c r="S357" s="1" t="s">
        <v>456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up'!$A$2:$C$43,2,FALSE)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up'!$A$2:$C$43,3,FALSE)</f>
        <v>Cash</v>
      </c>
      <c r="J358" s="5">
        <f>VLOOKUP(F358,'Set up'!$A$2:$D$43,4,FALSE)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up'!$A$2:$E$43,5,FALSE)</f>
        <v>Trsf</v>
      </c>
      <c r="S358" s="1" t="s">
        <v>456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up'!$A$2:$C$43,2,FALSE)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up'!$A$2:$C$43,3,FALSE)</f>
        <v>Cash</v>
      </c>
      <c r="J359" s="5">
        <f>VLOOKUP(F359,'Set up'!$A$2:$D$43,4,FALSE)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up'!$A$2:$E$43,5,FALSE)</f>
        <v>Trsf</v>
      </c>
      <c r="S359" s="1" t="s">
        <v>456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up'!$A$2:$C$43,2,FALSE)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up'!$A$2:$C$43,3,FALSE)</f>
        <v>Cash</v>
      </c>
      <c r="J360" s="5">
        <f>VLOOKUP(F360,'Set up'!$A$2:$D$43,4,FALSE)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up'!$A$2:$E$43,5,FALSE)</f>
        <v>Trsf</v>
      </c>
      <c r="S360" s="1" t="s">
        <v>456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up'!$A$2:$C$43,2,FALSE)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up'!$A$2:$C$43,3,FALSE)</f>
        <v>Cash</v>
      </c>
      <c r="J361" s="5">
        <f>VLOOKUP(F361,'Set up'!$A$2:$D$43,4,FALSE)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up'!$A$2:$E$43,5,FALSE)</f>
        <v>Trsf</v>
      </c>
      <c r="S361" s="1" t="s">
        <v>456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up'!$A$2:$C$43,2,FALSE)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up'!$A$2:$C$43,3,FALSE)</f>
        <v>Cash</v>
      </c>
      <c r="J362" s="5">
        <f>VLOOKUP(F362,'Set up'!$A$2:$D$43,4,FALSE)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up'!$A$2:$E$43,5,FALSE)</f>
        <v>Trsf</v>
      </c>
      <c r="S362" s="1" t="s">
        <v>456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up'!$A$2:$C$43,2,FALSE)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up'!$A$2:$C$43,3,FALSE)</f>
        <v>Cash</v>
      </c>
      <c r="J363" s="5">
        <f>VLOOKUP(F363,'Set up'!$A$2:$D$43,4,FALSE)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up'!$A$2:$E$43,5,FALSE)</f>
        <v>Trsf</v>
      </c>
      <c r="S363" s="1" t="s">
        <v>456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up'!$A$2:$C$43,2,FALSE)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up'!$A$2:$C$43,3,FALSE)</f>
        <v>Cash</v>
      </c>
      <c r="J364" s="5">
        <f>VLOOKUP(F364,'Set up'!$A$2:$D$43,4,FALSE)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up'!$A$2:$E$43,5,FALSE)</f>
        <v>Trsf</v>
      </c>
      <c r="S364" s="1" t="s">
        <v>500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up'!$A$2:$C$43,2,FALSE)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up'!$A$2:$C$43,3,FALSE)</f>
        <v>Cash</v>
      </c>
      <c r="J365" s="5">
        <f>VLOOKUP(F365,'Set up'!$A$2:$D$43,4,FALSE)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up'!$A$2:$E$43,5,FALSE)</f>
        <v>Trsf</v>
      </c>
      <c r="S365" s="1" t="s">
        <v>500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up'!$A$2:$C$43,2,FALSE)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up'!$A$2:$C$43,3,FALSE)</f>
        <v>Cash</v>
      </c>
      <c r="J366" s="5">
        <f>VLOOKUP(F366,'Set up'!$A$2:$D$43,4,FALSE)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up'!$A$2:$E$43,5,FALSE)</f>
        <v>Trsf</v>
      </c>
      <c r="S366" s="1" t="s">
        <v>500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up'!$A$2:$C$43,2,FALSE)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up'!$A$2:$C$43,3,FALSE)</f>
        <v>Cash</v>
      </c>
      <c r="J367" s="5">
        <f>VLOOKUP(F367,'Set up'!$A$2:$D$43,4,FALSE)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up'!$A$2:$E$43,5,FALSE)</f>
        <v>Trsf</v>
      </c>
      <c r="S367" s="1" t="s">
        <v>500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up'!$A$2:$C$43,2,FALSE)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up'!$A$2:$C$43,3,FALSE)</f>
        <v>Cash</v>
      </c>
      <c r="J368" s="5">
        <f>VLOOKUP(F368,'Set up'!$A$2:$D$43,4,FALSE)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up'!$A$2:$E$43,5,FALSE)</f>
        <v>Trsf</v>
      </c>
      <c r="S368" s="1" t="s">
        <v>454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up'!$A$2:$C$43,2,FALSE)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up'!$A$2:$C$43,3,FALSE)</f>
        <v>Cash</v>
      </c>
      <c r="J369" s="5">
        <f>VLOOKUP(F369,'Set up'!$A$2:$D$43,4,FALSE)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up'!$A$2:$E$43,5,FALSE)</f>
        <v>Trsf</v>
      </c>
      <c r="S369" s="1" t="s">
        <v>454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up'!$A$2:$C$43,2,FALSE)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up'!$A$2:$C$43,3,FALSE)</f>
        <v>Cash</v>
      </c>
      <c r="J370" s="5">
        <f>VLOOKUP(F370,'Set up'!$A$2:$D$43,4,FALSE)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up'!$A$2:$E$43,5,FALSE)</f>
        <v>Trsf</v>
      </c>
      <c r="S370" s="1" t="s">
        <v>454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up'!$A$2:$C$43,2,FALSE)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up'!$A$2:$C$43,3,FALSE)</f>
        <v>Cash</v>
      </c>
      <c r="J371" s="5">
        <f>VLOOKUP(F371,'Set up'!$A$2:$D$43,4,FALSE)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up'!$A$2:$E$43,5,FALSE)</f>
        <v>Trsf</v>
      </c>
      <c r="S371" s="1" t="s">
        <v>452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up'!$A$2:$C$43,2,FALSE)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up'!$A$2:$C$43,3,FALSE)</f>
        <v>Cash</v>
      </c>
      <c r="J372" s="5">
        <f>VLOOKUP(F372,'Set up'!$A$2:$D$43,4,FALSE)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up'!$A$2:$E$43,5,FALSE)</f>
        <v>Trsf</v>
      </c>
      <c r="S372" s="1" t="s">
        <v>452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up'!$A$2:$C$43,2,FALSE)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up'!$A$2:$C$43,3,FALSE)</f>
        <v>Cash</v>
      </c>
      <c r="J373" s="5">
        <f>VLOOKUP(F373,'Set up'!$A$2:$D$43,4,FALSE)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up'!$A$2:$E$43,5,FALSE)</f>
        <v>Trsf</v>
      </c>
      <c r="S373" s="1" t="s">
        <v>452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up'!$A$2:$C$43,2,FALSE)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up'!$A$2:$C$43,3,FALSE)</f>
        <v>Cash</v>
      </c>
      <c r="J374" s="5">
        <f>VLOOKUP(F374,'Set up'!$A$2:$D$43,4,FALSE)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up'!$A$2:$E$43,5,FALSE)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up'!$A$2:$C$43,2,FALSE)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up'!$A$2:$C$43,3,FALSE)</f>
        <v>Cash</v>
      </c>
      <c r="J375" s="5">
        <f>VLOOKUP(F375,'Set up'!$A$2:$D$43,4,FALSE)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up'!$A$2:$E$43,5,FALSE)</f>
        <v>Trsf</v>
      </c>
      <c r="S375" s="1" t="s">
        <v>496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up'!$A$2:$C$43,2,FALSE)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up'!$A$2:$C$43,3,FALSE)</f>
        <v>Cash</v>
      </c>
      <c r="J376" s="5">
        <f>VLOOKUP(F376,'Set up'!$A$2:$D$43,4,FALSE)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up'!$A$2:$E$43,5,FALSE)</f>
        <v>Trsf</v>
      </c>
      <c r="S376" s="40" t="s">
        <v>520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up'!$A$2:$C$43,2,FALSE)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up'!$A$2:$C$43,3,FALSE)</f>
        <v>Cash</v>
      </c>
      <c r="J377" s="5">
        <f>VLOOKUP(F377,'Set up'!$A$2:$D$43,4,FALSE)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up'!$A$2:$E$43,5,FALSE)</f>
        <v>Trsf</v>
      </c>
      <c r="S377" s="40" t="s">
        <v>521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up'!$A$2:$C$43,2,FALSE)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up'!$A$2:$C$43,3,FALSE)</f>
        <v>Cash</v>
      </c>
      <c r="J378" s="5">
        <f>VLOOKUP(F378,'Set up'!$A$2:$D$43,4,FALSE)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up'!$A$2:$E$43,5,FALSE)</f>
        <v>Trsf</v>
      </c>
      <c r="S378" s="1" t="s">
        <v>522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up'!$A$2:$C$43,2,FALSE)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up'!$A$2:$C$43,3,FALSE)</f>
        <v>Cash</v>
      </c>
      <c r="J379" s="5">
        <f>VLOOKUP(F379,'Set up'!$A$2:$D$43,4,FALSE)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up'!$A$2:$E$43,5,FALSE)</f>
        <v>Trsf</v>
      </c>
      <c r="S379" s="1" t="s">
        <v>522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up'!$A$2:$C$43,2,FALSE)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up'!$A$2:$C$43,3,FALSE)</f>
        <v>Cash</v>
      </c>
      <c r="J380" s="5">
        <f>VLOOKUP(F380,'Set up'!$A$2:$D$43,4,FALSE)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up'!$A$2:$E$43,5,FALSE)</f>
        <v>Trsf</v>
      </c>
      <c r="S380" s="1" t="s">
        <v>522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up'!$A$2:$C$43,2,FALSE)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up'!$A$2:$C$43,3,FALSE)</f>
        <v>Cash</v>
      </c>
      <c r="J381" s="5">
        <f>VLOOKUP(F381,'Set up'!$A$2:$D$43,4,FALSE)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up'!$A$2:$E$43,5,FALSE)</f>
        <v>Trsf</v>
      </c>
      <c r="S381" s="1" t="s">
        <v>583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up'!$A$2:$C$43,2,FALSE)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up'!$A$2:$C$43,3,FALSE)</f>
        <v>Cash</v>
      </c>
      <c r="J382" s="5">
        <f>VLOOKUP(F382,'Set up'!$A$2:$D$43,4,FALSE)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up'!$A$2:$E$43,5,FALSE)</f>
        <v>Trsf</v>
      </c>
      <c r="S382" s="1" t="s">
        <v>522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up'!$A$2:$C$43,2,FALSE)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up'!$A$2:$C$43,3,FALSE)</f>
        <v>120</v>
      </c>
      <c r="J383" s="5">
        <f>VLOOKUP(F383,'Set up'!$A$2:$D$43,4,FALSE)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up'!$A$2:$E$43,5,FALSE)</f>
        <v>Trsf</v>
      </c>
      <c r="S383" s="1" t="s">
        <v>579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up'!$A$2:$C$43,2,FALSE)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up'!$A$2:$C$43,3,FALSE)</f>
        <v>120</v>
      </c>
      <c r="J384" s="5">
        <f>VLOOKUP(F384,'Set up'!$A$2:$D$43,4,FALSE)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up'!$A$2:$E$43,5,FALSE)</f>
        <v>Trsf</v>
      </c>
      <c r="S384" s="1" t="s">
        <v>579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up'!$A$2:$C$43,2,FALSE)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up'!$A$2:$C$43,3,FALSE)</f>
        <v>Cash</v>
      </c>
      <c r="J385" s="5">
        <f>VLOOKUP(F385,'Set up'!$A$2:$D$43,4,FALSE)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up'!$A$2:$E$43,5,FALSE)</f>
        <v>Trsf</v>
      </c>
      <c r="S385" s="1" t="s">
        <v>453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up'!$A$2:$C$43,2,FALSE)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up'!$A$2:$C$43,3,FALSE)</f>
        <v>120</v>
      </c>
      <c r="J386" s="5">
        <f>VLOOKUP(F386,'Set up'!$A$2:$D$43,4,FALSE)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up'!$A$2:$E$43,5,FALSE)</f>
        <v>Trsf</v>
      </c>
      <c r="S386" s="1" t="s">
        <v>579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up'!$A$2:$C$43,2,FALSE)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up'!$A$2:$C$43,3,FALSE)</f>
        <v>120</v>
      </c>
      <c r="J387" s="5">
        <f>VLOOKUP(F387,'Set up'!$A$2:$D$43,4,FALSE)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up'!$A$2:$E$43,5,FALSE)</f>
        <v>Trsf</v>
      </c>
      <c r="S387" s="1" t="s">
        <v>579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up'!$A$2:$C$43,2,FALSE)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up'!$A$2:$C$43,3,FALSE)</f>
        <v>120</v>
      </c>
      <c r="J388" s="5">
        <f>VLOOKUP(F388,'Set up'!$A$2:$D$43,4,FALSE)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up'!$A$2:$E$43,5,FALSE)</f>
        <v>Trsf</v>
      </c>
      <c r="S388" s="1" t="s">
        <v>579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up'!$A$2:$C$43,2,FALSE)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up'!$A$2:$C$43,3,FALSE)</f>
        <v>120</v>
      </c>
      <c r="J389" s="5">
        <f>VLOOKUP(F389,'Set up'!$A$2:$D$43,4,FALSE)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up'!$A$2:$E$43,5,FALSE)</f>
        <v>Trsf</v>
      </c>
      <c r="S389" s="1" t="s">
        <v>579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up'!$A$2:$C$43,2,FALSE)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up'!$A$2:$C$43,3,FALSE)</f>
        <v>Cash</v>
      </c>
      <c r="J390" s="5">
        <f>VLOOKUP(F390,'Set up'!$A$2:$D$43,4,FALSE)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up'!$A$2:$E$43,5,FALSE)</f>
        <v>Chq</v>
      </c>
      <c r="S390" s="1" t="s">
        <v>492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up'!$A$2:$C$43,2,FALSE)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up'!$A$2:$C$43,3,FALSE)</f>
        <v>Cash</v>
      </c>
      <c r="J391" s="5">
        <f>VLOOKUP(F391,'Set up'!$A$2:$D$43,4,FALSE)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up'!$A$2:$E$43,5,FALSE)</f>
        <v>Chq</v>
      </c>
      <c r="S391" s="1" t="s">
        <v>492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up'!$A$2:$C$43,2,FALSE)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up'!$A$2:$C$43,3,FALSE)</f>
        <v>Cash</v>
      </c>
      <c r="J392" s="5">
        <f>VLOOKUP(F392,'Set up'!$A$2:$D$43,4,FALSE)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up'!$A$2:$E$43,5,FALSE)</f>
        <v>Trsf</v>
      </c>
      <c r="S392" s="1" t="s">
        <v>464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up'!$A$2:$C$43,2,FALSE)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up'!$A$2:$C$43,3,FALSE)</f>
        <v>Cash</v>
      </c>
      <c r="J393" s="5">
        <f>VLOOKUP(F393,'Set up'!$A$2:$D$43,4,FALSE)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up'!$A$2:$E$43,5,FALSE)</f>
        <v>Trsf</v>
      </c>
      <c r="S393" s="1" t="s">
        <v>464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up'!$A$2:$C$43,2,FALSE)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up'!$A$2:$C$43,3,FALSE)</f>
        <v>Cash</v>
      </c>
      <c r="J394" s="5">
        <f>VLOOKUP(F394,'Set up'!$A$2:$D$43,4,FALSE)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up'!$A$2:$E$43,5,FALSE)</f>
        <v>Trsf</v>
      </c>
      <c r="S394" s="1" t="s">
        <v>464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up'!$A$2:$C$43,2,FALSE)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up'!$A$2:$C$43,3,FALSE)</f>
        <v>Cash</v>
      </c>
      <c r="J395" s="5">
        <f>VLOOKUP(F395,'Set up'!$A$2:$D$43,4,FALSE)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up'!$A$2:$E$43,5,FALSE)</f>
        <v>Trsf</v>
      </c>
      <c r="S395" s="1" t="s">
        <v>464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up'!$A$2:$C$43,2,FALSE)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up'!$A$2:$C$43,3,FALSE)</f>
        <v>45</v>
      </c>
      <c r="J396" s="5">
        <f>VLOOKUP(F396,'Set up'!$A$2:$D$43,4,FALSE)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up'!$A$2:$E$43,5,FALSE)</f>
        <v>PD Chq</v>
      </c>
      <c r="S396" s="40" t="s">
        <v>627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up'!$A$2:$C$43,2,FALSE)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up'!$A$2:$C$43,3,FALSE)</f>
        <v>45</v>
      </c>
      <c r="J397" s="5">
        <f>VLOOKUP(F397,'Set up'!$A$2:$D$43,4,FALSE)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up'!$A$2:$E$43,5,FALSE)</f>
        <v>PD Chq</v>
      </c>
      <c r="S397" s="40" t="s">
        <v>623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up'!$A$2:$C$43,2,FALSE)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up'!$A$2:$C$43,3,FALSE)</f>
        <v>Cash</v>
      </c>
      <c r="J398" s="5">
        <f>VLOOKUP(F398,'Set up'!$A$2:$D$43,4,FALSE)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up'!$A$2:$E$43,5,FALSE)</f>
        <v>Trsf</v>
      </c>
      <c r="S398" s="1" t="s">
        <v>522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up'!$A$2:$C$43,2,FALSE)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up'!$A$2:$C$43,3,FALSE)</f>
        <v>Cash</v>
      </c>
      <c r="J399" s="5">
        <f>VLOOKUP(F399,'Set up'!$A$2:$D$43,4,FALSE)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up'!$A$2:$E$43,5,FALSE)</f>
        <v>Trsf</v>
      </c>
      <c r="S399" s="40" t="s">
        <v>543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up'!$A$2:$C$43,2,FALSE)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up'!$A$2:$C$43,3,FALSE)</f>
        <v>Cash</v>
      </c>
      <c r="J400" s="5">
        <f>VLOOKUP(F400,'Set up'!$A$2:$D$43,4,FALSE)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up'!$A$2:$E$43,5,FALSE)</f>
        <v>Trsf</v>
      </c>
      <c r="S400" s="1" t="s">
        <v>523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up'!$A$2:$C$43,2,FALSE)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up'!$A$2:$C$43,3,FALSE)</f>
        <v>Cash</v>
      </c>
      <c r="J401" s="5">
        <f>VLOOKUP(F401,'Set up'!$A$2:$D$43,4,FALSE)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up'!$A$2:$E$43,5,FALSE)</f>
        <v>Trsf</v>
      </c>
      <c r="S401" s="1" t="s">
        <v>523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up'!$A$2:$C$43,2,FALSE)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up'!$A$2:$C$43,3,FALSE)</f>
        <v>Cash</v>
      </c>
      <c r="J402" s="5">
        <f>VLOOKUP(F402,'Set up'!$A$2:$D$43,4,FALSE)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up'!$A$2:$E$43,5,FALSE)</f>
        <v>Trsf</v>
      </c>
      <c r="S402" s="40" t="s">
        <v>541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up'!$A$2:$C$43,2,FALSE)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up'!$A$2:$C$43,3,FALSE)</f>
        <v>Cash</v>
      </c>
      <c r="J403" s="5">
        <f>VLOOKUP(F403,'Set up'!$A$2:$D$43,4,FALSE)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up'!$A$2:$E$43,5,FALSE)</f>
        <v>Trsf</v>
      </c>
      <c r="S403" s="1" t="s">
        <v>544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up'!$A$2:$C$43,2,FALSE)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up'!$A$2:$C$43,3,FALSE)</f>
        <v>120</v>
      </c>
      <c r="J404" s="5">
        <f>VLOOKUP(F404,'Set up'!$A$2:$D$43,4,FALSE)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up'!$A$2:$E$43,5,FALSE)</f>
        <v>Trsf</v>
      </c>
      <c r="S404" s="1" t="s">
        <v>633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up'!$A$2:$C$43,2,FALSE)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up'!$A$2:$C$43,3,FALSE)</f>
        <v>120</v>
      </c>
      <c r="J405" s="5">
        <f>VLOOKUP(F405,'Set up'!$A$2:$D$43,4,FALSE)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up'!$A$2:$E$43,5,FALSE)</f>
        <v>Trsf</v>
      </c>
      <c r="S405" s="1" t="s">
        <v>633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up'!$A$2:$C$43,2,FALSE)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up'!$A$2:$C$43,3,FALSE)</f>
        <v>120</v>
      </c>
      <c r="J406" s="5">
        <f>VLOOKUP(F406,'Set up'!$A$2:$D$43,4,FALSE)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up'!$A$2:$E$43,5,FALSE)</f>
        <v>Trsf</v>
      </c>
      <c r="S406" s="1" t="s">
        <v>633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up'!$A$2:$C$43,2,FALSE)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up'!$A$2:$C$43,3,FALSE)</f>
        <v>120</v>
      </c>
      <c r="J407" s="5">
        <f>VLOOKUP(F407,'Set up'!$A$2:$D$43,4,FALSE)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up'!$A$2:$E$43,5,FALSE)</f>
        <v>Trsf</v>
      </c>
      <c r="S407" s="1" t="s">
        <v>633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up'!$A$2:$C$43,2,FALSE)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up'!$A$2:$C$43,3,FALSE)</f>
        <v>Cash</v>
      </c>
      <c r="J408" s="5">
        <f>VLOOKUP(F408,'Set up'!$A$2:$D$43,4,FALSE)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up'!$A$2:$E$43,5,FALSE)</f>
        <v>Trsf</v>
      </c>
      <c r="S408" s="1" t="s">
        <v>542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up'!$A$2:$C$43,2,FALSE)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up'!$A$2:$C$43,3,FALSE)</f>
        <v>Cash</v>
      </c>
      <c r="J409" s="5">
        <f>VLOOKUP(F409,'Set up'!$A$2:$D$43,4,FALSE)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up'!$A$2:$E$43,5,FALSE)</f>
        <v>Trsf</v>
      </c>
      <c r="S409" s="1" t="s">
        <v>545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up'!$A$2:$C$43,2,FALSE)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up'!$A$2:$C$43,3,FALSE)</f>
        <v>Cash</v>
      </c>
      <c r="J410" s="5">
        <f>VLOOKUP(F410,'Set up'!$A$2:$D$43,4,FALSE)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up'!$A$2:$E$43,5,FALSE)</f>
        <v>Trsf</v>
      </c>
      <c r="S410" s="1" t="s">
        <v>573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up'!$A$2:$C$43,2,FALSE)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up'!$A$2:$C$43,3,FALSE)</f>
        <v>Cash</v>
      </c>
      <c r="J411" s="5">
        <f>VLOOKUP(F411,'Set up'!$A$2:$D$43,4,FALSE)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up'!$A$2:$E$43,5,FALSE)</f>
        <v>Trsf</v>
      </c>
      <c r="S411" s="1" t="s">
        <v>574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up'!$A$2:$C$43,2,FALSE)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up'!$A$2:$C$43,3,FALSE)</f>
        <v>Cash</v>
      </c>
      <c r="J412" s="5">
        <f>VLOOKUP(F412,'Set up'!$A$2:$D$43,4,FALSE)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up'!$A$2:$E$43,5,FALSE)</f>
        <v>Trsf</v>
      </c>
      <c r="S412" s="1" t="s">
        <v>574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up'!$A$2:$C$43,2,FALSE)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up'!$A$2:$C$43,3,FALSE)</f>
        <v>Cash</v>
      </c>
      <c r="J413" s="5">
        <f>VLOOKUP(F413,'Set up'!$A$2:$D$43,4,FALSE)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up'!$A$2:$E$43,5,FALSE)</f>
        <v>Trsf</v>
      </c>
      <c r="S413" s="1" t="s">
        <v>574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up'!$A$2:$C$43,2,FALSE)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up'!$A$2:$C$43,3,FALSE)</f>
        <v>Cash</v>
      </c>
      <c r="J414" s="5">
        <f>VLOOKUP(F414,'Set up'!$A$2:$D$43,4,FALSE)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up'!$A$2:$E$43,5,FALSE)</f>
        <v>Trsf</v>
      </c>
      <c r="S414" s="1" t="s">
        <v>574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up'!$A$2:$C$43,2,FALSE)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up'!$A$2:$C$43,3,FALSE)</f>
        <v>120</v>
      </c>
      <c r="J415" s="5">
        <f>VLOOKUP(F415,'Set up'!$A$2:$D$43,4,FALSE)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up'!$A$2:$E$43,5,FALSE)</f>
        <v>Trsf</v>
      </c>
      <c r="S415" s="1" t="s">
        <v>633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up'!$A$2:$C$43,2,FALSE)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up'!$A$2:$C$43,3,FALSE)</f>
        <v>120</v>
      </c>
      <c r="J416" s="5">
        <f>VLOOKUP(F416,'Set up'!$A$2:$D$43,4,FALSE)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up'!$A$2:$E$43,5,FALSE)</f>
        <v>Trsf</v>
      </c>
      <c r="S416" s="1" t="s">
        <v>633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up'!$A$2:$C$43,2,FALSE)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up'!$A$2:$C$43,3,FALSE)</f>
        <v>#N/A</v>
      </c>
      <c r="J417" s="5" t="e">
        <f>VLOOKUP(F417,'Set up'!$A$2:$D$43,4,FALSE)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up'!$A$2:$E$43,5,FALSE)</f>
        <v>#N/A</v>
      </c>
      <c r="S417" s="1" t="s">
        <v>501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up'!$A$2:$C$43,2,FALSE)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up'!$A$2:$C$43,3,FALSE)</f>
        <v>Cash</v>
      </c>
      <c r="J418" s="5">
        <f>VLOOKUP(F418,'Set up'!$A$2:$D$43,4,FALSE)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up'!$A$2:$E$43,5,FALSE)</f>
        <v>PD Chq</v>
      </c>
      <c r="S418" s="1" t="s">
        <v>494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up'!$A$2:$C$43,2,FALSE)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up'!$A$2:$C$43,3,FALSE)</f>
        <v>Cash</v>
      </c>
      <c r="J419" s="5">
        <f>VLOOKUP(F419,'Set up'!$A$2:$D$43,4,FALSE)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up'!$A$2:$E$43,5,FALSE)</f>
        <v>Trsf</v>
      </c>
      <c r="S419" s="1" t="s">
        <v>574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up'!$A$2:$C$43,2,FALSE)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up'!$A$2:$C$43,3,FALSE)</f>
        <v>Cash</v>
      </c>
      <c r="J420" s="5">
        <f>VLOOKUP(F420,'Set up'!$A$2:$D$43,4,FALSE)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up'!$A$2:$E$43,5,FALSE)</f>
        <v>Trsf</v>
      </c>
      <c r="S420" s="1" t="s">
        <v>574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up'!$A$2:$C$43,2,FALSE)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up'!$A$2:$C$43,3,FALSE)</f>
        <v>Cash</v>
      </c>
      <c r="J421" s="5">
        <f>VLOOKUP(F421,'Set up'!$A$2:$D$43,4,FALSE)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up'!$A$2:$E$43,5,FALSE)</f>
        <v>Trsf</v>
      </c>
      <c r="S421" s="1" t="s">
        <v>575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up'!$A$2:$C$43,2,FALSE)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up'!$A$2:$C$43,3,FALSE)</f>
        <v>Cash</v>
      </c>
      <c r="J422" s="5">
        <f>VLOOKUP(F422,'Set up'!$A$2:$D$43,4,FALSE)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up'!$A$2:$E$43,5,FALSE)</f>
        <v>Trsf</v>
      </c>
      <c r="S422" s="1" t="s">
        <v>576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up'!$A$2:$C$43,2,FALSE)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up'!$A$2:$C$43,3,FALSE)</f>
        <v>Cash</v>
      </c>
      <c r="J423" s="5">
        <f>VLOOKUP(F423,'Set up'!$A$2:$D$43,4,FALSE)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up'!$A$2:$E$43,5,FALSE)</f>
        <v>Trsf</v>
      </c>
      <c r="S423" s="1" t="s">
        <v>576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up'!$A$2:$C$43,2,FALSE)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up'!$A$2:$C$43,3,FALSE)</f>
        <v>Cash</v>
      </c>
      <c r="J424" s="5">
        <f>VLOOKUP(F424,'Set up'!$A$2:$D$43,4,FALSE)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up'!$A$2:$E$43,5,FALSE)</f>
        <v>Trsf</v>
      </c>
      <c r="S424" s="1" t="s">
        <v>576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up'!$A$2:$C$43,2,FALSE)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up'!$A$2:$C$43,3,FALSE)</f>
        <v>#N/A</v>
      </c>
      <c r="J425" s="5" t="e">
        <f>VLOOKUP(F425,'Set up'!$A$2:$D$43,4,FALSE)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up'!$A$2:$E$43,5,FALSE)</f>
        <v>#N/A</v>
      </c>
      <c r="S425" s="1" t="s">
        <v>499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up'!$A$2:$C$43,2,FALSE)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up'!$A$2:$C$43,3,FALSE)</f>
        <v>#N/A</v>
      </c>
      <c r="J426" s="5" t="e">
        <f>VLOOKUP(F426,'Set up'!$A$2:$D$43,4,FALSE)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up'!$A$2:$E$43,5,FALSE)</f>
        <v>#N/A</v>
      </c>
      <c r="S426" s="1" t="s">
        <v>498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up'!$A$2:$C$43,2,FALSE)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up'!$A$2:$C$43,3,FALSE)</f>
        <v>#N/A</v>
      </c>
      <c r="J427" s="5" t="e">
        <f>VLOOKUP(F427,'Set up'!$A$2:$D$43,4,FALSE)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up'!$A$2:$E$43,5,FALSE)</f>
        <v>#N/A</v>
      </c>
      <c r="S427" s="1" t="s">
        <v>498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up'!$A$2:$C$43,2,FALSE)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up'!$A$2:$C$43,3,FALSE)</f>
        <v>#N/A</v>
      </c>
      <c r="J428" s="5" t="e">
        <f>VLOOKUP(F428,'Set up'!$A$2:$D$43,4,FALSE)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up'!$A$2:$E$43,5,FALSE)</f>
        <v>#N/A</v>
      </c>
      <c r="S428" s="1" t="s">
        <v>498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up'!$A$2:$C$43,2,FALSE)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up'!$A$2:$C$43,3,FALSE)</f>
        <v>Cash</v>
      </c>
      <c r="J429" s="5">
        <f>VLOOKUP(F429,'Set up'!$A$2:$D$43,4,FALSE)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up'!$A$2:$E$43,5,FALSE)</f>
        <v>Trsf</v>
      </c>
      <c r="S429" s="1" t="s">
        <v>497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up'!$A$2:$C$43,2,FALSE)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up'!$A$2:$C$43,3,FALSE)</f>
        <v>Cash</v>
      </c>
      <c r="J430" s="5">
        <f>VLOOKUP(F430,'Set up'!$A$2:$D$43,4,FALSE)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up'!$A$2:$E$43,5,FALSE)</f>
        <v>Trsf</v>
      </c>
      <c r="S430" s="1" t="s">
        <v>497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up'!$A$2:$C$43,2,FALSE)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up'!$A$2:$C$43,3,FALSE)</f>
        <v>Cash</v>
      </c>
      <c r="J431" s="5">
        <f>VLOOKUP(F431,'Set up'!$A$2:$D$43,4,FALSE)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up'!$A$2:$E$43,5,FALSE)</f>
        <v>Trsf</v>
      </c>
      <c r="S431" s="1" t="s">
        <v>497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up'!$A$2:$C$43,2,FALSE)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up'!$A$2:$C$43,3,FALSE)</f>
        <v>Cash</v>
      </c>
      <c r="J432" s="5">
        <f>VLOOKUP(F432,'Set up'!$A$2:$D$43,4,FALSE)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up'!$A$2:$E$43,5,FALSE)</f>
        <v>Trsf</v>
      </c>
      <c r="S432" s="1" t="s">
        <v>497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up'!$A$2:$C$43,2,FALSE)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up'!$A$2:$C$43,3,FALSE)</f>
        <v>45</v>
      </c>
      <c r="J433" s="5">
        <f>VLOOKUP(F433,'Set up'!$A$2:$D$43,4,FALSE)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up'!$A$2:$E$43,5,FALSE)</f>
        <v>PD Chq</v>
      </c>
      <c r="S433" s="40" t="s">
        <v>624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up'!$A$2:$C$43,2,FALSE)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up'!$A$2:$C$43,3,FALSE)</f>
        <v>45</v>
      </c>
      <c r="J434" s="5">
        <f>VLOOKUP(F434,'Set up'!$A$2:$D$43,4,FALSE)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up'!$A$2:$E$43,5,FALSE)</f>
        <v>PD Chq</v>
      </c>
      <c r="S434" s="40" t="s">
        <v>625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up'!$A$2:$C$43,2,FALSE)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up'!$A$2:$C$43,3,FALSE)</f>
        <v>45</v>
      </c>
      <c r="J435" s="5">
        <f>VLOOKUP(F435,'Set up'!$A$2:$D$43,4,FALSE)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up'!$A$2:$E$43,5,FALSE)</f>
        <v>PD Chq</v>
      </c>
      <c r="S435" s="40" t="s">
        <v>626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up'!$A$2:$C$43,2,FALSE)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up'!$A$2:$C$43,3,FALSE)</f>
        <v>Cash</v>
      </c>
      <c r="J436" s="5">
        <f>VLOOKUP(F436,'Set up'!$A$2:$D$43,4,FALSE)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up'!$A$2:$E$43,5,FALSE)</f>
        <v>Trsf</v>
      </c>
      <c r="S436" s="1" t="s">
        <v>518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up'!$A$2:$C$43,2,FALSE)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up'!$A$2:$C$43,3,FALSE)</f>
        <v>Cash</v>
      </c>
      <c r="J437" s="5">
        <f>VLOOKUP(F437,'Set up'!$A$2:$D$43,4,FALSE)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up'!$A$2:$E$43,5,FALSE)</f>
        <v>Trsf</v>
      </c>
      <c r="S437" s="1" t="s">
        <v>518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up'!$A$2:$C$43,2,FALSE)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up'!$A$2:$C$43,3,FALSE)</f>
        <v>Cash</v>
      </c>
      <c r="J438" s="5">
        <f>VLOOKUP(F438,'Set up'!$A$2:$D$43,4,FALSE)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up'!$A$2:$E$43,5,FALSE)</f>
        <v>Trsf</v>
      </c>
      <c r="S438" s="1" t="s">
        <v>518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up'!$A$2:$C$43,2,FALSE)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up'!$A$2:$C$43,3,FALSE)</f>
        <v>Cash</v>
      </c>
      <c r="J439" s="5">
        <f>VLOOKUP(F439,'Set up'!$A$2:$D$43,4,FALSE)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up'!$A$2:$E$43,5,FALSE)</f>
        <v>Trsf</v>
      </c>
      <c r="S439" s="1" t="s">
        <v>518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up'!$A$2:$C$43,2,FALSE)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up'!$A$2:$C$43,3,FALSE)</f>
        <v>Cash</v>
      </c>
      <c r="J440" s="5">
        <f>VLOOKUP(F440,'Set up'!$A$2:$D$43,4,FALSE)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up'!$A$2:$E$43,5,FALSE)</f>
        <v>Trsf</v>
      </c>
      <c r="S440" s="1" t="s">
        <v>583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up'!$A$2:$C$43,2,FALSE)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up'!$A$2:$C$43,3,FALSE)</f>
        <v>Cash</v>
      </c>
      <c r="J441" s="5">
        <f>VLOOKUP(F441,'Set up'!$A$2:$D$43,4,FALSE)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up'!$A$2:$E$43,5,FALSE)</f>
        <v>Trsf</v>
      </c>
      <c r="S441" s="1" t="s">
        <v>583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up'!$A$2:$C$43,2,FALSE)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up'!$A$2:$C$43,3,FALSE)</f>
        <v>Cash</v>
      </c>
      <c r="J442" s="5">
        <f>VLOOKUP(F442,'Set up'!$A$2:$D$43,4,FALSE)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up'!$A$2:$E$43,5,FALSE)</f>
        <v>Trsf</v>
      </c>
      <c r="S442" s="1" t="s">
        <v>519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up'!$A$2:$C$43,2,FALSE)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up'!$A$2:$C$43,3,FALSE)</f>
        <v>Cash</v>
      </c>
      <c r="J443" s="5">
        <f>VLOOKUP(F443,'Set up'!$A$2:$D$43,4,FALSE)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up'!$A$2:$E$43,5,FALSE)</f>
        <v>Trsf</v>
      </c>
      <c r="S443" s="1" t="s">
        <v>519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up'!$A$2:$C$43,2,FALSE)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up'!$A$2:$C$43,3,FALSE)</f>
        <v>Cash</v>
      </c>
      <c r="J444" s="5">
        <f>VLOOKUP(F444,'Set up'!$A$2:$D$43,4,FALSE)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up'!$A$2:$E$43,5,FALSE)</f>
        <v>Trsf</v>
      </c>
      <c r="S444" s="1" t="s">
        <v>519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up'!$A$2:$C$43,2,FALSE)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up'!$A$2:$C$43,3,FALSE)</f>
        <v>Cash</v>
      </c>
      <c r="J445" s="5">
        <f>VLOOKUP(F445,'Set up'!$A$2:$D$43,4,FALSE)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up'!$A$2:$E$43,5,FALSE)</f>
        <v>Trsf</v>
      </c>
      <c r="S445" s="1" t="s">
        <v>519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up'!$A$2:$C$43,2,FALSE)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up'!$A$2:$C$43,3,FALSE)</f>
        <v>Cash</v>
      </c>
      <c r="J446" s="5">
        <f>VLOOKUP(F446,'Set up'!$A$2:$D$43,4,FALSE)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up'!$A$2:$E$43,5,FALSE)</f>
        <v>Trsf</v>
      </c>
      <c r="S446" s="1" t="s">
        <v>519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up'!$A$2:$C$43,2,FALSE)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up'!$A$2:$C$43,3,FALSE)</f>
        <v>Cash</v>
      </c>
      <c r="J447" s="5">
        <f>VLOOKUP(F447,'Set up'!$A$2:$D$43,4,FALSE)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up'!$A$2:$E$43,5,FALSE)</f>
        <v>Chq</v>
      </c>
      <c r="S447" s="1" t="s">
        <v>528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up'!$A$2:$C$43,2,FALSE)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up'!$A$2:$C$43,3,FALSE)</f>
        <v>Cash</v>
      </c>
      <c r="J448" s="5">
        <f>VLOOKUP(F448,'Set up'!$A$2:$D$43,4,FALSE)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up'!$A$2:$E$43,5,FALSE)</f>
        <v>Chq</v>
      </c>
      <c r="S448" s="1" t="s">
        <v>528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up'!$A$2:$C$43,2,FALSE)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up'!$A$2:$C$43,3,FALSE)</f>
        <v>Cash</v>
      </c>
      <c r="J449" s="5">
        <f>VLOOKUP(F449,'Set up'!$A$2:$D$43,4,FALSE)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up'!$A$2:$E$43,5,FALSE)</f>
        <v>Chq</v>
      </c>
      <c r="S449" s="1" t="s">
        <v>528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up'!$A$2:$C$43,2,FALSE)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up'!$A$2:$C$43,3,FALSE)</f>
        <v>Cash</v>
      </c>
      <c r="J450" s="5">
        <f>VLOOKUP(F450,'Set up'!$A$2:$D$43,4,FALSE)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up'!$A$2:$E$43,5,FALSE)</f>
        <v>Chq</v>
      </c>
      <c r="S450" s="1" t="s">
        <v>528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up'!$A$2:$C$43,2,FALSE)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up'!$A$2:$C$43,3,FALSE)</f>
        <v>Cash</v>
      </c>
      <c r="J451" s="5">
        <f>VLOOKUP(F451,'Set up'!$A$2:$D$43,4,FALSE)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up'!$A$2:$E$43,5,FALSE)</f>
        <v>Chq</v>
      </c>
      <c r="S451" s="1" t="s">
        <v>528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up'!$A$2:$C$43,2,FALSE)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up'!$A$2:$C$43,3,FALSE)</f>
        <v>Cash</v>
      </c>
      <c r="J452" s="5">
        <f>VLOOKUP(F452,'Set up'!$A$2:$D$43,4,FALSE)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up'!$A$2:$E$43,5,FALSE)</f>
        <v>Chq</v>
      </c>
      <c r="S452" s="1" t="s">
        <v>528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up'!$A$2:$C$43,2,FALSE)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up'!$A$2:$C$43,3,FALSE)</f>
        <v>Cash</v>
      </c>
      <c r="J453" s="5">
        <f>VLOOKUP(F453,'Set up'!$A$2:$D$43,4,FALSE)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up'!$A$2:$E$43,5,FALSE)</f>
        <v>Chq</v>
      </c>
      <c r="S453" s="1" t="s">
        <v>528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up'!$A$2:$C$43,2,FALSE)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up'!$A$2:$C$43,3,FALSE)</f>
        <v>Cash</v>
      </c>
      <c r="J454" s="5">
        <f>VLOOKUP(F454,'Set up'!$A$2:$D$43,4,FALSE)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up'!$A$2:$E$43,5,FALSE)</f>
        <v>Chq</v>
      </c>
      <c r="S454" s="1" t="s">
        <v>528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up'!$A$2:$C$43,2,FALSE)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up'!$A$2:$C$43,3,FALSE)</f>
        <v>Cash</v>
      </c>
      <c r="J455" s="5">
        <f>VLOOKUP(F455,'Set up'!$A$2:$D$43,4,FALSE)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up'!$A$2:$E$43,5,FALSE)</f>
        <v>Chq</v>
      </c>
      <c r="S455" s="1" t="s">
        <v>528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up'!$A$2:$C$43,2,FALSE)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up'!$A$2:$C$43,3,FALSE)</f>
        <v>Cash</v>
      </c>
      <c r="J456" s="5">
        <f>VLOOKUP(F456,'Set up'!$A$2:$D$43,4,FALSE)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up'!$A$2:$E$43,5,FALSE)</f>
        <v>Chq</v>
      </c>
      <c r="S456" s="1" t="s">
        <v>528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up'!$A$2:$C$43,2,FALSE)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up'!$A$2:$C$43,3,FALSE)</f>
        <v>Cash</v>
      </c>
      <c r="J457" s="5">
        <f>VLOOKUP(F457,'Set up'!$A$2:$D$43,4,FALSE)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up'!$A$2:$E$43,5,FALSE)</f>
        <v>Trsf</v>
      </c>
      <c r="S457" s="1" t="s">
        <v>632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up'!$A$2:$C$43,2,FALSE)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up'!$A$2:$C$43,3,FALSE)</f>
        <v>Cash</v>
      </c>
      <c r="J458" s="5">
        <f>VLOOKUP(F458,'Set up'!$A$2:$D$43,4,FALSE)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up'!$A$2:$E$43,5,FALSE)</f>
        <v>Trsf</v>
      </c>
      <c r="S458" s="1" t="s">
        <v>677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up'!$A$2:$C$43,2,FALSE)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up'!$A$2:$C$43,3,FALSE)</f>
        <v>Cash</v>
      </c>
      <c r="J459" s="5">
        <f>VLOOKUP(F459,'Set up'!$A$2:$D$43,4,FALSE)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up'!$A$2:$E$43,5,FALSE)</f>
        <v>Trsf</v>
      </c>
      <c r="S459" s="1" t="s">
        <v>676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up'!$A$2:$C$43,2,FALSE)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up'!$A$2:$C$43,3,FALSE)</f>
        <v>Cash</v>
      </c>
      <c r="J460" s="5">
        <f>VLOOKUP(F460,'Set up'!$A$2:$D$43,4,FALSE)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up'!$A$2:$E$43,5,FALSE)</f>
        <v>Trsf</v>
      </c>
      <c r="S460" s="1" t="s">
        <v>676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up'!$A$2:$C$43,2,FALSE)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up'!$A$2:$C$43,3,FALSE)</f>
        <v>Cash</v>
      </c>
      <c r="J461" s="5">
        <f>VLOOKUP(F461,'Set up'!$A$2:$D$43,4,FALSE)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up'!$A$2:$E$43,5,FALSE)</f>
        <v>Trsf</v>
      </c>
      <c r="S461" s="1" t="s">
        <v>676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up'!$A$2:$C$43,2,FALSE)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up'!$A$2:$C$43,3,FALSE)</f>
        <v>Cash</v>
      </c>
      <c r="J462" s="5">
        <f>VLOOKUP(F462,'Set up'!$A$2:$D$43,4,FALSE)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up'!$A$2:$E$43,5,FALSE)</f>
        <v>Trsf</v>
      </c>
      <c r="S462" s="1" t="s">
        <v>676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up'!$A$2:$C$43,2,FALSE)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up'!$A$2:$C$43,3,FALSE)</f>
        <v>Cash</v>
      </c>
      <c r="J463" s="5">
        <f>VLOOKUP(F463,'Set up'!$A$2:$D$43,4,FALSE)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up'!$A$2:$E$43,5,FALSE)</f>
        <v>Trsf</v>
      </c>
      <c r="S463" s="1" t="s">
        <v>676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up'!$A$2:$C$43,2,FALSE)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up'!$A$2:$C$43,3,FALSE)</f>
        <v>120</v>
      </c>
      <c r="J464" s="5">
        <f>VLOOKUP(F464,'Set up'!$A$2:$D$43,4,FALSE)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up'!$A$2:$E$43,5,FALSE)</f>
        <v>Trsf</v>
      </c>
      <c r="S464" s="1" t="s">
        <v>669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up'!$A$2:$C$43,2,FALSE)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up'!$A$2:$C$43,3,FALSE)</f>
        <v>120</v>
      </c>
      <c r="J465" s="5">
        <f>VLOOKUP(F465,'Set up'!$A$2:$D$43,4,FALSE)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up'!$A$2:$E$43,5,FALSE)</f>
        <v>Chq</v>
      </c>
      <c r="S465" s="1" t="s">
        <v>751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up'!$A$2:$C$43,2,FALSE)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up'!$A$2:$C$43,3,FALSE)</f>
        <v>120</v>
      </c>
      <c r="J466" s="5">
        <f>VLOOKUP(F466,'Set up'!$A$2:$D$43,4,FALSE)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up'!$A$2:$E$43,5,FALSE)</f>
        <v>Chq</v>
      </c>
      <c r="S466" s="1" t="s">
        <v>751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up'!$A$2:$C$43,2,FALSE)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up'!$A$2:$C$43,3,FALSE)</f>
        <v>120</v>
      </c>
      <c r="J467" s="5">
        <f>VLOOKUP(F467,'Set up'!$A$2:$D$43,4,FALSE)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up'!$A$2:$E$43,5,FALSE)</f>
        <v>Chq</v>
      </c>
      <c r="S467" s="1" t="s">
        <v>751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up'!$A$2:$C$43,2,FALSE)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up'!$A$2:$C$43,3,FALSE)</f>
        <v>120</v>
      </c>
      <c r="J468" s="5">
        <f>VLOOKUP(F468,'Set up'!$A$2:$D$43,4,FALSE)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up'!$A$2:$E$43,5,FALSE)</f>
        <v>Chq</v>
      </c>
      <c r="S468" s="1" t="s">
        <v>751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up'!$A$2:$C$43,2,FALSE)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up'!$A$2:$C$43,3,FALSE)</f>
        <v>Cash</v>
      </c>
      <c r="J469" s="5">
        <f>VLOOKUP(F469,'Set up'!$A$2:$D$43,4,FALSE)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up'!$A$2:$E$43,5,FALSE)</f>
        <v>Trsf</v>
      </c>
      <c r="S469" s="1" t="s">
        <v>676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up'!$A$2:$C$43,2,FALSE)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up'!$A$2:$C$43,3,FALSE)</f>
        <v>Cash</v>
      </c>
      <c r="J470" s="5">
        <f>VLOOKUP(F470,'Set up'!$A$2:$D$43,4,FALSE)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up'!$A$2:$E$43,5,FALSE)</f>
        <v>Trsf</v>
      </c>
      <c r="S470" s="1" t="s">
        <v>676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up'!$A$2:$C$43,2,FALSE)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up'!$A$2:$C$43,3,FALSE)</f>
        <v>Cash</v>
      </c>
      <c r="J471" s="5">
        <f>VLOOKUP(F471,'Set up'!$A$2:$D$43,4,FALSE)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up'!$A$2:$E$43,5,FALSE)</f>
        <v>Trsf</v>
      </c>
      <c r="S471" s="1" t="s">
        <v>676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up'!$A$2:$C$43,2,FALSE)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up'!$A$2:$C$43,3,FALSE)</f>
        <v>120</v>
      </c>
      <c r="J472" s="5">
        <f>VLOOKUP(F472,'Set up'!$A$2:$D$43,4,FALSE)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up'!$A$2:$E$43,5,FALSE)</f>
        <v>Chq</v>
      </c>
      <c r="S472" s="1" t="s">
        <v>751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up'!$A$2:$C$43,2,FALSE)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up'!$A$2:$C$43,3,FALSE)</f>
        <v>120</v>
      </c>
      <c r="J473" s="5">
        <f>VLOOKUP(F473,'Set up'!$A$2:$D$43,4,FALSE)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up'!$A$2:$E$43,5,FALSE)</f>
        <v>Chq</v>
      </c>
      <c r="S473" s="1" t="s">
        <v>751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up'!$A$2:$C$43,2,FALSE)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up'!$A$2:$C$43,3,FALSE)</f>
        <v>Cash</v>
      </c>
      <c r="J474" s="5">
        <f>VLOOKUP(F474,'Set up'!$A$2:$D$43,4,FALSE)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up'!$A$2:$E$43,5,FALSE)</f>
        <v>Trsf</v>
      </c>
      <c r="S474" s="1" t="s">
        <v>679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up'!$A$2:$C$43,2,FALSE)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up'!$A$2:$C$43,3,FALSE)</f>
        <v>Cash</v>
      </c>
      <c r="J475" s="5">
        <f>VLOOKUP(F475,'Set up'!$A$2:$D$43,4,FALSE)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up'!$A$2:$E$43,5,FALSE)</f>
        <v>Trsf</v>
      </c>
      <c r="S475" s="1" t="s">
        <v>678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up'!$A$2:$C$43,2,FALSE)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up'!$A$2:$C$43,3,FALSE)</f>
        <v>Cash</v>
      </c>
      <c r="J476" s="5">
        <f>VLOOKUP(F476,'Set up'!$A$2:$D$43,4,FALSE)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up'!$A$2:$E$43,5,FALSE)</f>
        <v>Trsf</v>
      </c>
      <c r="S476" s="1" t="s">
        <v>678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up'!$A$2:$C$43,2,FALSE)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up'!$A$2:$C$43,3,FALSE)</f>
        <v>Cash</v>
      </c>
      <c r="J477" s="5">
        <f>VLOOKUP(F477,'Set up'!$A$2:$D$43,4,FALSE)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up'!$A$2:$E$43,5,FALSE)</f>
        <v>Trsf</v>
      </c>
      <c r="S477" s="1" t="s">
        <v>680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up'!$A$2:$C$43,2,FALSE)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up'!$A$2:$C$43,3,FALSE)</f>
        <v>Cash</v>
      </c>
      <c r="J478" s="5">
        <f>VLOOKUP(F478,'Set up'!$A$2:$D$43,4,FALSE)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up'!$A$2:$E$43,5,FALSE)</f>
        <v>Trsf</v>
      </c>
      <c r="S478" s="1" t="s">
        <v>740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up'!$A$2:$C$43,2,FALSE)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up'!$A$2:$C$43,3,FALSE)</f>
        <v>Cash</v>
      </c>
      <c r="J479" s="5">
        <f>VLOOKUP(F479,'Set up'!$A$2:$D$43,4,FALSE)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up'!$A$2:$E$43,5,FALSE)</f>
        <v>Trsf</v>
      </c>
      <c r="S479" s="1" t="s">
        <v>740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up'!$A$2:$C$43,2,FALSE)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up'!$A$2:$C$43,3,FALSE)</f>
        <v>Cash</v>
      </c>
      <c r="J480" s="5">
        <f>VLOOKUP(F480,'Set up'!$A$2:$D$43,4,FALSE)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up'!$A$2:$E$43,5,FALSE)</f>
        <v>Trsf</v>
      </c>
      <c r="S480" s="1" t="s">
        <v>740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up'!$A$2:$C$43,2,FALSE)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up'!$A$2:$C$43,3,FALSE)</f>
        <v>Cash</v>
      </c>
      <c r="J481" s="5">
        <f>VLOOKUP(F481,'Set up'!$A$2:$D$43,4,FALSE)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up'!$A$2:$E$43,5,FALSE)</f>
        <v>Trsf</v>
      </c>
      <c r="S481" s="1" t="s">
        <v>546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up'!$A$2:$C$43,2,FALSE)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up'!$A$2:$C$43,3,FALSE)</f>
        <v>Cash</v>
      </c>
      <c r="J482" s="5">
        <f>VLOOKUP(F482,'Set up'!$A$2:$D$43,4,FALSE)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up'!$A$2:$E$43,5,FALSE)</f>
        <v>Trsf</v>
      </c>
      <c r="S482" s="1" t="s">
        <v>546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up'!$A$2:$C$43,2,FALSE)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up'!$A$2:$C$43,3,FALSE)</f>
        <v>Cash</v>
      </c>
      <c r="J483" s="5">
        <f>VLOOKUP(F483,'Set up'!$A$2:$D$43,4,FALSE)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up'!$A$2:$E$43,5,FALSE)</f>
        <v>Trsf</v>
      </c>
      <c r="S483" s="1" t="s">
        <v>741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up'!$A$2:$C$43,2,FALSE)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up'!$A$2:$C$43,3,FALSE)</f>
        <v>Cash</v>
      </c>
      <c r="J484" s="5">
        <f>VLOOKUP(F484,'Set up'!$A$2:$D$43,4,FALSE)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up'!$A$2:$E$43,5,FALSE)</f>
        <v>Trsf</v>
      </c>
      <c r="S484" s="11" t="s">
        <v>732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up'!$A$2:$C$43,2,FALSE)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up'!$A$2:$C$43,3,FALSE)</f>
        <v>Cash</v>
      </c>
      <c r="J485" s="5">
        <f>VLOOKUP(F485,'Set up'!$A$2:$D$43,4,FALSE)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up'!$A$2:$E$43,5,FALSE)</f>
        <v>Trsf</v>
      </c>
      <c r="S485" s="1" t="s">
        <v>733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up'!$A$2:$C$43,2,FALSE)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up'!$A$2:$C$43,3,FALSE)</f>
        <v>Cash</v>
      </c>
      <c r="J486" s="5">
        <f>VLOOKUP(F486,'Set up'!$A$2:$D$43,4,FALSE)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up'!$A$2:$E$43,5,FALSE)</f>
        <v>Trsf</v>
      </c>
      <c r="S486" s="1" t="s">
        <v>734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up'!$A$2:$C$43,2,FALSE)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up'!$A$2:$C$43,3,FALSE)</f>
        <v>Cash</v>
      </c>
      <c r="J487" s="5">
        <f>VLOOKUP(F487,'Set up'!$A$2:$D$43,4,FALSE)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up'!$A$2:$E$43,5,FALSE)</f>
        <v>Trsf</v>
      </c>
      <c r="S487" s="1" t="s">
        <v>735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up'!$A$2:$C$43,2,FALSE)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up'!$A$2:$C$43,3,FALSE)</f>
        <v>Cash</v>
      </c>
      <c r="J488" s="5">
        <f>VLOOKUP(F488,'Set up'!$A$2:$D$43,4,FALSE)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up'!$A$2:$E$43,5,FALSE)</f>
        <v>Trsf</v>
      </c>
      <c r="S488" s="1" t="s">
        <v>735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up'!$A$2:$C$43,2,FALSE)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up'!$A$2:$C$43,3,FALSE)</f>
        <v>120</v>
      </c>
      <c r="J489" s="5">
        <f>VLOOKUP(F489,'Set up'!$A$2:$D$43,4,FALSE)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up'!$A$2:$E$43,5,FALSE)</f>
        <v>Trsf</v>
      </c>
      <c r="S489" s="1" t="s">
        <v>669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up'!$A$2:$C$43,2,FALSE)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up'!$A$2:$C$43,3,FALSE)</f>
        <v>120</v>
      </c>
      <c r="J490" s="5">
        <f>VLOOKUP(F490,'Set up'!$A$2:$D$43,4,FALSE)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up'!$A$2:$E$43,5,FALSE)</f>
        <v>Trsf</v>
      </c>
      <c r="S490" s="1" t="s">
        <v>669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up'!$A$2:$C$43,2,FALSE)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up'!$A$2:$C$43,3,FALSE)</f>
        <v>Cash</v>
      </c>
      <c r="J491" s="5">
        <f>VLOOKUP(F491,'Set up'!$A$2:$D$43,4,FALSE)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up'!$A$2:$E$43,5,FALSE)</f>
        <v>Trsf</v>
      </c>
      <c r="S491" s="1" t="s">
        <v>581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up'!$A$2:$C$43,2,FALSE)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up'!$A$2:$C$43,3,FALSE)</f>
        <v>Cash</v>
      </c>
      <c r="J492" s="5">
        <f>VLOOKUP(F492,'Set up'!$A$2:$D$43,4,FALSE)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up'!$A$2:$E$43,5,FALSE)</f>
        <v>Trsf</v>
      </c>
      <c r="S492" s="1" t="s">
        <v>581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up'!$A$2:$C$43,2,FALSE)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up'!$A$2:$C$43,3,FALSE)</f>
        <v>Cash</v>
      </c>
      <c r="J493" s="5">
        <f>VLOOKUP(F493,'Set up'!$A$2:$D$43,4,FALSE)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up'!$A$2:$E$43,5,FALSE)</f>
        <v>Trsf</v>
      </c>
      <c r="S493" s="1" t="s">
        <v>581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up'!$A$2:$C$43,2,FALSE)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up'!$A$2:$C$43,3,FALSE)</f>
        <v>Cash</v>
      </c>
      <c r="J494" s="5">
        <f>VLOOKUP(F494,'Set up'!$A$2:$D$43,4,FALSE)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up'!$A$2:$E$43,5,FALSE)</f>
        <v>Trsf</v>
      </c>
      <c r="S494" s="1" t="s">
        <v>581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up'!$A$2:$C$43,2,FALSE)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up'!$A$2:$C$43,3,FALSE)</f>
        <v>Cash</v>
      </c>
      <c r="J495" s="5">
        <f>VLOOKUP(F495,'Set up'!$A$2:$D$43,4,FALSE)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up'!$A$2:$E$43,5,FALSE)</f>
        <v>Trsf</v>
      </c>
      <c r="S495" s="1" t="s">
        <v>736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up'!$A$2:$C$43,2,FALSE)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up'!$A$2:$C$43,3,FALSE)</f>
        <v>Cash</v>
      </c>
      <c r="J496" s="5">
        <f>VLOOKUP(F496,'Set up'!$A$2:$D$43,4,FALSE)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up'!$A$2:$E$43,5,FALSE)</f>
        <v>Trsf</v>
      </c>
      <c r="S496" s="1" t="s">
        <v>737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up'!$A$2:$C$43,2,FALSE)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up'!$A$2:$C$43,3,FALSE)</f>
        <v>Cash</v>
      </c>
      <c r="J497" s="5">
        <f>VLOOKUP(F497,'Set up'!$A$2:$D$43,4,FALSE)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up'!$A$2:$E$43,5,FALSE)</f>
        <v>Trsf</v>
      </c>
      <c r="S497" s="1" t="s">
        <v>737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up'!$A$2:$C$43,2,FALSE)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up'!$A$2:$C$43,3,FALSE)</f>
        <v>Cash</v>
      </c>
      <c r="J498" s="5">
        <f>VLOOKUP(F498,'Set up'!$A$2:$D$43,4,FALSE)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up'!$A$2:$E$43,5,FALSE)</f>
        <v>Trsf</v>
      </c>
      <c r="S498" s="1" t="s">
        <v>737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up'!$A$2:$C$43,2,FALSE)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up'!$A$2:$C$43,3,FALSE)</f>
        <v>Cash</v>
      </c>
      <c r="J499" s="5">
        <f>VLOOKUP(F499,'Set up'!$A$2:$D$43,4,FALSE)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up'!$A$2:$E$43,5,FALSE)</f>
        <v>Trsf</v>
      </c>
      <c r="S499" s="1" t="s">
        <v>582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up'!$A$2:$C$43,2,FALSE)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up'!$A$2:$C$43,3,FALSE)</f>
        <v>Cash</v>
      </c>
      <c r="J500" s="5">
        <f>VLOOKUP(F500,'Set up'!$A$2:$D$43,4,FALSE)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up'!$A$2:$E$43,5,FALSE)</f>
        <v>Trsf</v>
      </c>
      <c r="S500" s="1" t="s">
        <v>582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up'!$A$2:$C$43,2,FALSE)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up'!$A$2:$C$43,3,FALSE)</f>
        <v>Cash</v>
      </c>
      <c r="J501" s="5">
        <f>VLOOKUP(F501,'Set up'!$A$2:$D$43,4,FALSE)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up'!$A$2:$E$43,5,FALSE)</f>
        <v>Trsf</v>
      </c>
      <c r="S501" s="10" t="s">
        <v>578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up'!$A$2:$C$43,2,FALSE)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up'!$A$2:$C$43,3,FALSE)</f>
        <v>Cash</v>
      </c>
      <c r="J502" s="5">
        <f>VLOOKUP(F502,'Set up'!$A$2:$D$43,4,FALSE)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up'!$A$2:$E$43,5,FALSE)</f>
        <v>Trsf</v>
      </c>
      <c r="S502" s="10" t="s">
        <v>578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up'!$A$2:$C$43,2,FALSE)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up'!$A$2:$C$43,3,FALSE)</f>
        <v>Cash</v>
      </c>
      <c r="J503" s="5">
        <f>VLOOKUP(F503,'Set up'!$A$2:$D$43,4,FALSE)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up'!$A$2:$E$43,5,FALSE)</f>
        <v>Trsf</v>
      </c>
      <c r="S503" s="1" t="s">
        <v>737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up'!$A$2:$C$43,2,FALSE)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up'!$A$2:$C$43,3,FALSE)</f>
        <v>Cash</v>
      </c>
      <c r="J504" s="5">
        <f>VLOOKUP(F504,'Set up'!$A$2:$D$43,4,FALSE)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up'!$A$2:$E$43,5,FALSE)</f>
        <v>Trsf</v>
      </c>
      <c r="S504" s="1" t="s">
        <v>738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up'!$A$2:$C$43,2,FALSE)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up'!$A$2:$C$43,3,FALSE)</f>
        <v>Cash</v>
      </c>
      <c r="J505" s="5">
        <f>VLOOKUP(F505,'Set up'!$A$2:$D$43,4,FALSE)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up'!$A$2:$E$43,5,FALSE)</f>
        <v>Trsf</v>
      </c>
      <c r="S505" s="1" t="s">
        <v>739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up'!$A$2:$C$43,2,FALSE)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up'!$A$2:$C$43,3,FALSE)</f>
        <v>Cash</v>
      </c>
      <c r="J506" s="5">
        <f>VLOOKUP(F506,'Set up'!$A$2:$D$43,4,FALSE)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up'!$A$2:$E$43,5,FALSE)</f>
        <v>Trsf</v>
      </c>
      <c r="S506" s="1" t="s">
        <v>739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up'!$A$2:$C$43,2,FALSE)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up'!$A$2:$C$43,3,FALSE)</f>
        <v>Cash</v>
      </c>
      <c r="J507" s="5">
        <f>VLOOKUP(F507,'Set up'!$A$2:$D$43,4,FALSE)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up'!$A$2:$E$43,5,FALSE)</f>
        <v>Trsf</v>
      </c>
      <c r="S507" s="1" t="s">
        <v>739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up'!$A$2:$C$43,2,FALSE)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up'!$A$2:$C$43,3,FALSE)</f>
        <v>45</v>
      </c>
      <c r="J508" s="5">
        <f>VLOOKUP(F508,'Set up'!$A$2:$D$43,4,FALSE)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up'!$A$2:$E$43,5,FALSE)</f>
        <v>PD Chq</v>
      </c>
      <c r="S508" s="40" t="s">
        <v>628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up'!$A$2:$C$43,2,FALSE)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up'!$A$2:$C$43,3,FALSE)</f>
        <v>45</v>
      </c>
      <c r="J509" s="5">
        <f>VLOOKUP(F509,'Set up'!$A$2:$D$43,4,FALSE)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up'!$A$2:$E$43,5,FALSE)</f>
        <v>PD Chq</v>
      </c>
      <c r="S509" s="1" t="s">
        <v>629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up'!$A$2:$C$43,2,FALSE)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up'!$A$2:$C$43,3,FALSE)</f>
        <v>45</v>
      </c>
      <c r="J510" s="5">
        <f>VLOOKUP(F510,'Set up'!$A$2:$D$43,4,FALSE)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up'!$A$2:$E$43,5,FALSE)</f>
        <v>PD Chq</v>
      </c>
      <c r="S510" s="1" t="s">
        <v>630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up'!$A$2:$C$43,2,FALSE)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up'!$A$2:$C$43,3,FALSE)</f>
        <v>45</v>
      </c>
      <c r="J511" s="5">
        <f>VLOOKUP(F511,'Set up'!$A$2:$D$43,4,FALSE)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up'!$A$2:$E$43,5,FALSE)</f>
        <v>PD Chq</v>
      </c>
      <c r="S511" s="1" t="s">
        <v>631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up'!$A$2:$C$43,2,FALSE)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up'!$A$2:$C$43,3,FALSE)</f>
        <v>120</v>
      </c>
      <c r="J512" s="5">
        <f>VLOOKUP(F512,'Set up'!$A$2:$D$43,4,FALSE)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up'!$A$2:$E$43,5,FALSE)</f>
        <v>Trsf</v>
      </c>
      <c r="S512" s="1" t="s">
        <v>752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up'!$A$2:$C$43,2,FALSE)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up'!$A$2:$C$43,3,FALSE)</f>
        <v>120</v>
      </c>
      <c r="J513" s="5">
        <f>VLOOKUP(F513,'Set up'!$A$2:$D$43,4,FALSE)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up'!$A$2:$E$43,5,FALSE)</f>
        <v>Trsf</v>
      </c>
      <c r="S513" s="1" t="s">
        <v>752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up'!$A$2:$C$43,2,FALSE)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up'!$A$2:$C$43,3,FALSE)</f>
        <v>120</v>
      </c>
      <c r="J514" s="5">
        <f>VLOOKUP(F514,'Set up'!$A$2:$D$43,4,FALSE)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up'!$A$2:$E$43,5,FALSE)</f>
        <v>Trsf</v>
      </c>
      <c r="S514" s="1" t="s">
        <v>752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up'!$A$2:$C$43,2,FALSE)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up'!$A$2:$C$43,3,FALSE)</f>
        <v>120</v>
      </c>
      <c r="J515" s="5">
        <f>VLOOKUP(F515,'Set up'!$A$2:$D$43,4,FALSE)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up'!$A$2:$E$43,5,FALSE)</f>
        <v>Trsf</v>
      </c>
      <c r="S515" s="1" t="s">
        <v>752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up'!$A$2:$C$43,2,FALSE)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up'!$A$2:$C$43,3,FALSE)</f>
        <v>120</v>
      </c>
      <c r="J516" s="5">
        <f>VLOOKUP(F516,'Set up'!$A$2:$D$43,4,FALSE)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up'!$A$2:$E$43,5,FALSE)</f>
        <v>Trsf</v>
      </c>
      <c r="S516" s="1" t="s">
        <v>752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up'!$A$2:$C$43,2,FALSE)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up'!$A$2:$C$43,3,FALSE)</f>
        <v>120</v>
      </c>
      <c r="J517" s="5">
        <f>VLOOKUP(F517,'Set up'!$A$2:$D$43,4,FALSE)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up'!$A$2:$E$43,5,FALSE)</f>
        <v>Trsf</v>
      </c>
      <c r="S517" s="1" t="s">
        <v>752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up'!$A$2:$C$43,2,FALSE)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up'!$A$2:$C$43,3,FALSE)</f>
        <v>Cash</v>
      </c>
      <c r="J518" s="5">
        <f>VLOOKUP(F518,'Set up'!$A$2:$D$43,4,FALSE)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up'!$A$2:$E$43,5,FALSE)</f>
        <v>Trsf</v>
      </c>
      <c r="S518" s="1" t="s">
        <v>580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up'!$A$2:$C$43,2,FALSE)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up'!$A$2:$C$43,3,FALSE)</f>
        <v>Cash</v>
      </c>
      <c r="J519" s="5">
        <f>VLOOKUP(F519,'Set up'!$A$2:$D$43,4,FALSE)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up'!$A$2:$E$43,5,FALSE)</f>
        <v>Trsf</v>
      </c>
      <c r="S519" s="1" t="s">
        <v>580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up'!$A$2:$C$43,2,FALSE)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up'!$A$2:$C$43,3,FALSE)</f>
        <v>Cash</v>
      </c>
      <c r="J520" s="5">
        <f>VLOOKUP(F520,'Set up'!$A$2:$D$43,4,FALSE)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up'!$A$2:$E$43,5,FALSE)</f>
        <v>Trsf</v>
      </c>
      <c r="S520" s="1" t="s">
        <v>742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up'!$A$2:$C$43,2,FALSE)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up'!$A$2:$C$43,3,FALSE)</f>
        <v>Cash</v>
      </c>
      <c r="J521" s="5">
        <f>VLOOKUP(F521,'Set up'!$A$2:$D$43,4,FALSE)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up'!$A$2:$E$43,5,FALSE)</f>
        <v>Trsf</v>
      </c>
      <c r="S521" s="1" t="s">
        <v>743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up'!$A$2:$C$43,2,FALSE)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up'!$A$2:$C$43,3,FALSE)</f>
        <v>Cash</v>
      </c>
      <c r="J522" s="5">
        <f>VLOOKUP(F522,'Set up'!$A$2:$D$43,4,FALSE)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up'!$A$2:$E$43,5,FALSE)</f>
        <v>Trsf</v>
      </c>
      <c r="S522" s="1" t="s">
        <v>821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up'!$A$2:$C$43,2,FALSE)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up'!$A$2:$C$43,3,FALSE)</f>
        <v>Cash</v>
      </c>
      <c r="J523" s="5">
        <f>VLOOKUP(F523,'Set up'!$A$2:$D$43,4,FALSE)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up'!$A$2:$E$43,5,FALSE)</f>
        <v>Trsf</v>
      </c>
      <c r="S523" s="1" t="s">
        <v>820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up'!$A$2:$C$43,2,FALSE)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up'!$A$2:$C$43,3,FALSE)</f>
        <v>Cash</v>
      </c>
      <c r="J524" s="5">
        <f>VLOOKUP(F524,'Set up'!$A$2:$D$43,4,FALSE)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up'!$A$2:$E$43,5,FALSE)</f>
        <v>Trsf</v>
      </c>
      <c r="S524" s="1" t="s">
        <v>820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up'!$A$2:$C$43,2,FALSE)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up'!$A$2:$C$43,3,FALSE)</f>
        <v>120</v>
      </c>
      <c r="J525" s="5">
        <f>VLOOKUP(F525,'Set up'!$A$2:$D$43,4,FALSE)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up'!$A$2:$E$43,5,FALSE)</f>
        <v>Chq</v>
      </c>
      <c r="S525" s="1" t="s">
        <v>819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up'!$A$2:$C$43,2,FALSE)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up'!$A$2:$C$43,3,FALSE)</f>
        <v>120</v>
      </c>
      <c r="J526" s="5">
        <f>VLOOKUP(F526,'Set up'!$A$2:$D$43,4,FALSE)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up'!$A$2:$E$43,5,FALSE)</f>
        <v>Chq</v>
      </c>
      <c r="S526" s="1" t="s">
        <v>819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up'!$A$2:$C$43,2,FALSE)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up'!$A$2:$C$43,3,FALSE)</f>
        <v>120</v>
      </c>
      <c r="J527" s="5">
        <f>VLOOKUP(F527,'Set up'!$A$2:$D$43,4,FALSE)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up'!$A$2:$E$43,5,FALSE)</f>
        <v>Chq</v>
      </c>
      <c r="S527" s="1" t="s">
        <v>819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up'!$A$2:$C$43,2,FALSE)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up'!$A$2:$C$43,3,FALSE)</f>
        <v>120</v>
      </c>
      <c r="J528" s="5">
        <f>VLOOKUP(F528,'Set up'!$A$2:$D$43,4,FALSE)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up'!$A$2:$E$43,5,FALSE)</f>
        <v>Chq</v>
      </c>
      <c r="S528" s="1" t="s">
        <v>819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up'!$A$2:$C$43,2,FALSE)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up'!$A$2:$C$43,3,FALSE)</f>
        <v>120</v>
      </c>
      <c r="J529" s="5">
        <f>VLOOKUP(F529,'Set up'!$A$2:$D$43,4,FALSE)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up'!$A$2:$E$43,5,FALSE)</f>
        <v>Chq</v>
      </c>
      <c r="S529" s="1" t="s">
        <v>819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up'!$A$2:$C$43,2,FALSE)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up'!$A$2:$C$43,3,FALSE)</f>
        <v>120</v>
      </c>
      <c r="J530" s="5">
        <f>VLOOKUP(F530,'Set up'!$A$2:$D$43,4,FALSE)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up'!$A$2:$E$43,5,FALSE)</f>
        <v>Chq</v>
      </c>
      <c r="S530" s="1" t="s">
        <v>819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up'!$A$2:$C$43,2,FALSE)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up'!$A$2:$C$43,3,FALSE)</f>
        <v>120</v>
      </c>
      <c r="J531" s="5">
        <f>VLOOKUP(F531,'Set up'!$A$2:$D$43,4,FALSE)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up'!$A$2:$E$43,5,FALSE)</f>
        <v>Chq</v>
      </c>
      <c r="S531" s="1" t="s">
        <v>819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up'!$A$2:$C$43,2,FALSE)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up'!$A$2:$C$43,3,FALSE)</f>
        <v>120</v>
      </c>
      <c r="J532" s="5">
        <f>VLOOKUP(F532,'Set up'!$A$2:$D$43,4,FALSE)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up'!$A$2:$E$43,5,FALSE)</f>
        <v>Chq</v>
      </c>
      <c r="S532" s="1" t="s">
        <v>819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up'!$A$2:$C$43,2,FALSE)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up'!$A$2:$C$43,3,FALSE)</f>
        <v>120</v>
      </c>
      <c r="J533" s="5">
        <f>VLOOKUP(F533,'Set up'!$A$2:$D$43,4,FALSE)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up'!$A$2:$E$43,5,FALSE)</f>
        <v>Chq</v>
      </c>
      <c r="S533" s="1" t="s">
        <v>819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up'!$A$2:$C$43,2,FALSE)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up'!$A$2:$C$43,3,FALSE)</f>
        <v>120</v>
      </c>
      <c r="J534" s="5">
        <f>VLOOKUP(F534,'Set up'!$A$2:$D$43,4,FALSE)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up'!$A$2:$E$43,5,FALSE)</f>
        <v>Chq</v>
      </c>
      <c r="S534" s="1" t="s">
        <v>819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up'!$A$2:$C$43,2,FALSE)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up'!$A$2:$C$43,3,FALSE)</f>
        <v>120</v>
      </c>
      <c r="J535" s="5">
        <f>VLOOKUP(F535,'Set up'!$A$2:$D$43,4,FALSE)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up'!$A$2:$E$43,5,FALSE)</f>
        <v>Chq</v>
      </c>
      <c r="S535" s="1" t="s">
        <v>819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up'!$A$2:$C$43,2,FALSE)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up'!$A$2:$C$43,3,FALSE)</f>
        <v>Cash</v>
      </c>
      <c r="J536" s="5">
        <f>VLOOKUP(F536,'Set up'!$A$2:$D$43,4,FALSE)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up'!$A$2:$E$43,5,FALSE)</f>
        <v>Trsf</v>
      </c>
      <c r="S536" s="1" t="s">
        <v>820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up'!$A$2:$C$43,2,FALSE)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up'!$A$2:$C$43,3,FALSE)</f>
        <v>Cash</v>
      </c>
      <c r="J537" s="5">
        <f>VLOOKUP(F537,'Set up'!$A$2:$D$43,4,FALSE)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up'!$A$2:$E$43,5,FALSE)</f>
        <v>Trsf</v>
      </c>
      <c r="S537" s="1" t="s">
        <v>820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up'!$A$2:$C$43,2,FALSE)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up'!$A$2:$C$43,3,FALSE)</f>
        <v>Cash</v>
      </c>
      <c r="J538" s="5">
        <f>VLOOKUP(F538,'Set up'!$A$2:$D$43,4,FALSE)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up'!$A$2:$E$43,5,FALSE)</f>
        <v>Trsf</v>
      </c>
      <c r="S538" s="1" t="s">
        <v>820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up'!$A$2:$C$43,2,FALSE)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up'!$A$2:$C$43,3,FALSE)</f>
        <v>Cash</v>
      </c>
      <c r="J539" s="5">
        <f>VLOOKUP(F539,'Set up'!$A$2:$D$43,4,FALSE)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up'!$A$2:$E$43,5,FALSE)</f>
        <v>Trsf</v>
      </c>
      <c r="S539" s="1" t="s">
        <v>820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up'!$A$2:$C$43,2,FALSE)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up'!$A$2:$C$43,3,FALSE)</f>
        <v>Cash</v>
      </c>
      <c r="J540" s="5">
        <f>VLOOKUP(F540,'Set up'!$A$2:$D$43,4,FALSE)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up'!$A$2:$E$43,5,FALSE)</f>
        <v>Trsf</v>
      </c>
      <c r="S540" s="1" t="s">
        <v>820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up'!$A$2:$C$43,2,FALSE)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up'!$A$2:$C$43,3,FALSE)</f>
        <v>Cash</v>
      </c>
      <c r="J541" s="5">
        <f>VLOOKUP(F541,'Set up'!$A$2:$D$43,4,FALSE)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up'!$A$2:$E$43,5,FALSE)</f>
        <v>Trsf</v>
      </c>
      <c r="S541" s="1" t="s">
        <v>584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up'!$A$2:$C$43,2,FALSE)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up'!$A$2:$C$43,3,FALSE)</f>
        <v>Cash</v>
      </c>
      <c r="J542" s="5">
        <f>VLOOKUP(F542,'Set up'!$A$2:$D$43,4,FALSE)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up'!$A$2:$E$43,5,FALSE)</f>
        <v>Trsf</v>
      </c>
      <c r="S542" s="1" t="s">
        <v>584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up'!$A$2:$C$43,2,FALSE)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up'!$A$2:$C$43,3,FALSE)</f>
        <v>Cash</v>
      </c>
      <c r="J543" s="5">
        <f>VLOOKUP(F543,'Set up'!$A$2:$D$43,4,FALSE)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up'!$A$2:$E$43,5,FALSE)</f>
        <v>Trsf</v>
      </c>
      <c r="S543" s="1" t="s">
        <v>584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up'!$A$2:$C$43,2,FALSE)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up'!$A$2:$C$43,3,FALSE)</f>
        <v>120</v>
      </c>
      <c r="J544" s="5">
        <f>VLOOKUP(F544,'Set up'!$A$2:$D$43,4,FALSE)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up'!$A$2:$E$43,5,FALSE)</f>
        <v>Trsf</v>
      </c>
      <c r="S544" s="1" t="s">
        <v>752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up'!$A$2:$C$43,2,FALSE)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up'!$A$2:$C$43,3,FALSE)</f>
        <v>120</v>
      </c>
      <c r="J545" s="5">
        <f>VLOOKUP(F545,'Set up'!$A$2:$D$43,4,FALSE)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up'!$A$2:$E$43,5,FALSE)</f>
        <v>Trsf</v>
      </c>
      <c r="S545" s="1" t="s">
        <v>752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up'!$A$2:$C$43,2,FALSE)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up'!$A$2:$C$43,3,FALSE)</f>
        <v>120</v>
      </c>
      <c r="J546" s="5">
        <f>VLOOKUP(F546,'Set up'!$A$2:$D$43,4,FALSE)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up'!$A$2:$E$43,5,FALSE)</f>
        <v>Trsf</v>
      </c>
      <c r="S546" s="1" t="s">
        <v>752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up'!$A$2:$C$43,2,FALSE)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up'!$A$2:$C$43,3,FALSE)</f>
        <v>120</v>
      </c>
      <c r="J547" s="5">
        <f>VLOOKUP(F547,'Set up'!$A$2:$D$43,4,FALSE)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up'!$A$2:$E$43,5,FALSE)</f>
        <v>Trsf</v>
      </c>
      <c r="S547" s="1" t="s">
        <v>752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up'!$A$2:$C$43,2,FALSE)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up'!$A$2:$C$43,3,FALSE)</f>
        <v>Cash</v>
      </c>
      <c r="J548" s="5">
        <f>VLOOKUP(F548,'Set up'!$A$2:$D$43,4,FALSE)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up'!$A$2:$E$43,5,FALSE)</f>
        <v>Chq</v>
      </c>
      <c r="S548" s="1" t="s">
        <v>620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up'!$A$2:$C$43,2,FALSE)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up'!$A$2:$C$43,3,FALSE)</f>
        <v>Cash</v>
      </c>
      <c r="J549" s="5">
        <f>VLOOKUP(F549,'Set up'!$A$2:$D$43,4,FALSE)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up'!$A$2:$E$43,5,FALSE)</f>
        <v>Chq</v>
      </c>
      <c r="S549" s="1" t="s">
        <v>620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up'!$A$2:$C$43,2,FALSE)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up'!$A$2:$C$43,3,FALSE)</f>
        <v>120</v>
      </c>
      <c r="J550" s="5">
        <f>VLOOKUP(F550,'Set up'!$A$2:$D$43,4,FALSE)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up'!$A$2:$E$43,5,FALSE)</f>
        <v>Chq</v>
      </c>
      <c r="S550" s="1" t="s">
        <v>819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up'!$A$2:$C$43,2,FALSE)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up'!$A$2:$C$43,3,FALSE)</f>
        <v>120</v>
      </c>
      <c r="J551" s="5">
        <f>VLOOKUP(F551,'Set up'!$A$2:$D$43,4,FALSE)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up'!$A$2:$E$43,5,FALSE)</f>
        <v>Chq</v>
      </c>
      <c r="S551" s="1" t="s">
        <v>819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up'!$A$2:$C$43,2,FALSE)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up'!$A$2:$C$43,3,FALSE)</f>
        <v>120</v>
      </c>
      <c r="J552" s="5">
        <f>VLOOKUP(F552,'Set up'!$A$2:$D$43,4,FALSE)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up'!$A$2:$E$43,5,FALSE)</f>
        <v>Chq</v>
      </c>
      <c r="S552" s="1" t="s">
        <v>819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up'!$A$2:$C$43,2,FALSE)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up'!$A$2:$C$43,3,FALSE)</f>
        <v>120</v>
      </c>
      <c r="J553" s="5">
        <f>VLOOKUP(F553,'Set up'!$A$2:$D$43,4,FALSE)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up'!$A$2:$E$43,5,FALSE)</f>
        <v>Chq</v>
      </c>
      <c r="S553" s="1" t="s">
        <v>819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up'!$A$2:$C$43,2,FALSE)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up'!$A$2:$C$43,3,FALSE)</f>
        <v>Cash</v>
      </c>
      <c r="J554" s="5">
        <f>VLOOKUP(F554,'Set up'!$A$2:$D$43,4,FALSE)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up'!$A$2:$E$43,5,FALSE)</f>
        <v>Trsf</v>
      </c>
      <c r="S554" s="1" t="s">
        <v>621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up'!$A$2:$C$43,2,FALSE)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up'!$A$2:$C$43,3,FALSE)</f>
        <v>Cash</v>
      </c>
      <c r="J555" s="5">
        <f>VLOOKUP(F555,'Set up'!$A$2:$D$43,4,FALSE)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up'!$A$2:$E$43,5,FALSE)</f>
        <v>Trsf</v>
      </c>
      <c r="S555" s="1" t="s">
        <v>621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up'!$A$2:$C$43,2,FALSE)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up'!$A$2:$C$43,3,FALSE)</f>
        <v>Cash</v>
      </c>
      <c r="J556" s="5">
        <f>VLOOKUP(F556,'Set up'!$A$2:$D$43,4,FALSE)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up'!$A$2:$E$43,5,FALSE)</f>
        <v>Trsf</v>
      </c>
      <c r="S556" s="1" t="s">
        <v>621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up'!$A$2:$C$43,2,FALSE)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up'!$A$2:$C$43,3,FALSE)</f>
        <v>Cash</v>
      </c>
      <c r="J557" s="5">
        <f>VLOOKUP(F557,'Set up'!$A$2:$D$43,4,FALSE)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up'!$A$2:$E$43,5,FALSE)</f>
        <v>Trsf</v>
      </c>
      <c r="S557" s="1" t="s">
        <v>621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up'!$A$2:$C$43,2,FALSE)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up'!$A$2:$C$43,3,FALSE)</f>
        <v>120</v>
      </c>
      <c r="J558" s="5">
        <f>VLOOKUP(F558,'Set up'!$A$2:$D$43,4,FALSE)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up'!$A$2:$E$43,5,FALSE)</f>
        <v>Chq</v>
      </c>
      <c r="S558" s="1" t="s">
        <v>854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up'!$A$2:$C$43,2,FALSE)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up'!$A$2:$C$43,3,FALSE)</f>
        <v>120</v>
      </c>
      <c r="J559" s="5">
        <f>VLOOKUP(F559,'Set up'!$A$2:$D$43,4,FALSE)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up'!$A$2:$E$43,5,FALSE)</f>
        <v>Chq</v>
      </c>
      <c r="S559" s="1" t="s">
        <v>854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up'!$A$2:$C$43,2,FALSE)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up'!$A$2:$C$43,3,FALSE)</f>
        <v>120</v>
      </c>
      <c r="J560" s="5">
        <f>VLOOKUP(F560,'Set up'!$A$2:$D$43,4,FALSE)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up'!$A$2:$E$43,5,FALSE)</f>
        <v>Trsf</v>
      </c>
      <c r="S560" s="1" t="s">
        <v>815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up'!$A$2:$C$43,2,FALSE)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up'!$A$2:$C$43,3,FALSE)</f>
        <v>120</v>
      </c>
      <c r="J561" s="5">
        <f>VLOOKUP(F561,'Set up'!$A$2:$D$43,4,FALSE)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up'!$A$2:$E$43,5,FALSE)</f>
        <v>Trsf</v>
      </c>
      <c r="S561" s="1" t="s">
        <v>815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up'!$A$2:$C$43,2,FALSE)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up'!$A$2:$C$43,3,FALSE)</f>
        <v>120</v>
      </c>
      <c r="J562" s="5">
        <f>VLOOKUP(F562,'Set up'!$A$2:$D$43,4,FALSE)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up'!$A$2:$E$43,5,FALSE)</f>
        <v>Trsf</v>
      </c>
      <c r="S562" s="1" t="s">
        <v>815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up'!$A$2:$C$43,2,FALSE)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up'!$A$2:$C$43,3,FALSE)</f>
        <v>120</v>
      </c>
      <c r="J563" s="5">
        <f>VLOOKUP(F563,'Set up'!$A$2:$D$43,4,FALSE)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up'!$A$2:$E$43,5,FALSE)</f>
        <v>Trsf</v>
      </c>
      <c r="S563" s="1" t="s">
        <v>815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up'!$A$2:$C$43,2,FALSE)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up'!$A$2:$C$43,3,FALSE)</f>
        <v>120</v>
      </c>
      <c r="J564" s="5">
        <f>VLOOKUP(F564,'Set up'!$A$2:$D$43,4,FALSE)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up'!$A$2:$E$43,5,FALSE)</f>
        <v>Trsf</v>
      </c>
      <c r="S564" s="1" t="s">
        <v>815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up'!$A$2:$C$43,2,FALSE)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up'!$A$2:$C$43,3,FALSE)</f>
        <v>60</v>
      </c>
      <c r="J565" s="5">
        <f>VLOOKUP(F565,'Set up'!$A$2:$D$43,4,FALSE)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up'!$A$2:$E$43,5,FALSE)</f>
        <v>Chq</v>
      </c>
      <c r="S565" s="1" t="s">
        <v>817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up'!$A$2:$C$43,2,FALSE)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up'!$A$2:$C$43,3,FALSE)</f>
        <v>60</v>
      </c>
      <c r="J566" s="5">
        <f>VLOOKUP(F566,'Set up'!$A$2:$D$43,4,FALSE)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up'!$A$2:$E$43,5,FALSE)</f>
        <v>Chq</v>
      </c>
      <c r="S566" s="1" t="s">
        <v>817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up'!$A$2:$C$43,2,FALSE)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up'!$A$2:$C$43,3,FALSE)</f>
        <v>45</v>
      </c>
      <c r="J567" s="5">
        <f>VLOOKUP(F567,'Set up'!$A$2:$D$43,4,FALSE)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up'!$A$2:$E$43,5,FALSE)</f>
        <v>PD Chq</v>
      </c>
      <c r="S567" s="40" t="s">
        <v>744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up'!$A$2:$C$43,2,FALSE)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up'!$A$2:$C$43,3,FALSE)</f>
        <v>45</v>
      </c>
      <c r="J568" s="5">
        <f>VLOOKUP(F568,'Set up'!$A$2:$D$43,4,FALSE)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up'!$A$2:$E$43,5,FALSE)</f>
        <v>PD Chq</v>
      </c>
      <c r="S568" s="1" t="s">
        <v>745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up'!$A$2:$C$43,2,FALSE)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up'!$A$2:$C$43,3,FALSE)</f>
        <v>45</v>
      </c>
      <c r="J569" s="5">
        <f>VLOOKUP(F569,'Set up'!$A$2:$D$43,4,FALSE)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up'!$A$2:$E$43,5,FALSE)</f>
        <v>PD Chq</v>
      </c>
      <c r="S569" s="1" t="s">
        <v>745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up'!$A$2:$C$43,2,FALSE)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up'!$A$2:$C$43,3,FALSE)</f>
        <v>45</v>
      </c>
      <c r="J570" s="5">
        <f>VLOOKUP(F570,'Set up'!$A$2:$D$43,4,FALSE)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up'!$A$2:$E$43,5,FALSE)</f>
        <v>PD Chq</v>
      </c>
      <c r="S570" s="1" t="s">
        <v>745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up'!$A$2:$C$43,2,FALSE)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up'!$A$2:$C$43,3,FALSE)</f>
        <v>Cash</v>
      </c>
      <c r="J571" s="5">
        <f>VLOOKUP(F571,'Set up'!$A$2:$D$43,4,FALSE)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up'!$A$2:$E$43,5,FALSE)</f>
        <v>PD Chq</v>
      </c>
      <c r="S571" s="1" t="s">
        <v>671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up'!$A$2:$C$43,2,FALSE)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up'!$A$2:$C$43,3,FALSE)</f>
        <v>Cash</v>
      </c>
      <c r="J572" s="5">
        <f>VLOOKUP(F572,'Set up'!$A$2:$D$43,4,FALSE)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up'!$A$2:$E$43,5,FALSE)</f>
        <v>PD Chq</v>
      </c>
      <c r="S572" s="1" t="s">
        <v>672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up'!$A$2:$C$43,2,FALSE)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up'!$A$2:$C$43,3,FALSE)</f>
        <v>Cash</v>
      </c>
      <c r="J573" s="5">
        <f>VLOOKUP(F573,'Set up'!$A$2:$D$43,4,FALSE)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up'!$A$2:$E$43,5,FALSE)</f>
        <v>PD Chq</v>
      </c>
      <c r="S573" s="1" t="s">
        <v>673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up'!$A$2:$C$43,2,FALSE)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up'!$A$2:$C$43,3,FALSE)</f>
        <v>Cash</v>
      </c>
      <c r="J574" s="5">
        <f>VLOOKUP(F574,'Set up'!$A$2:$D$43,4,FALSE)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up'!$A$2:$E$43,5,FALSE)</f>
        <v>Chq</v>
      </c>
      <c r="S574" s="1" t="s">
        <v>748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up'!$A$2:$C$43,2,FALSE)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up'!$A$2:$C$43,3,FALSE)</f>
        <v>Cash</v>
      </c>
      <c r="J575" s="5">
        <f>VLOOKUP(F575,'Set up'!$A$2:$D$43,4,FALSE)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up'!$A$2:$E$43,5,FALSE)</f>
        <v>Trsf</v>
      </c>
      <c r="S575" s="1" t="s">
        <v>622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up'!$A$2:$C$43,2,FALSE)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up'!$A$2:$C$43,3,FALSE)</f>
        <v>Cash</v>
      </c>
      <c r="J576" s="5">
        <f>VLOOKUP(F576,'Set up'!$A$2:$D$43,4,FALSE)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up'!$A$2:$E$43,5,FALSE)</f>
        <v>Trsf</v>
      </c>
      <c r="S576" s="1" t="s">
        <v>622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up'!$A$2:$C$43,2,FALSE)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up'!$A$2:$C$43,3,FALSE)</f>
        <v>Cash</v>
      </c>
      <c r="J577" s="5">
        <f>VLOOKUP(F577,'Set up'!$A$2:$D$43,4,FALSE)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up'!$A$2:$E$43,5,FALSE)</f>
        <v>Trsf</v>
      </c>
      <c r="S577" s="1" t="s">
        <v>622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up'!$A$2:$C$43,2,FALSE)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up'!$A$2:$C$43,3,FALSE)</f>
        <v>Cash</v>
      </c>
      <c r="J578" s="5">
        <f>VLOOKUP(F578,'Set up'!$A$2:$D$43,4,FALSE)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up'!$A$2:$E$43,5,FALSE)</f>
        <v>Trsf</v>
      </c>
      <c r="S578" s="1" t="s">
        <v>622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up'!$A$2:$C$43,2,FALSE)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up'!$A$2:$C$43,3,FALSE)</f>
        <v>Cash</v>
      </c>
      <c r="J579" s="5">
        <f>VLOOKUP(F579,'Set up'!$A$2:$D$43,4,FALSE)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up'!$A$2:$E$43,5,FALSE)</f>
        <v>Trsf</v>
      </c>
      <c r="S579" s="1" t="s">
        <v>622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up'!$A$2:$C$43,2,FALSE)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up'!$A$2:$C$43,3,FALSE)</f>
        <v>Cash</v>
      </c>
      <c r="J580" s="5">
        <f>VLOOKUP(F580,'Set up'!$A$2:$D$43,4,FALSE)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up'!$A$2:$E$43,5,FALSE)</f>
        <v>Trsf</v>
      </c>
      <c r="S580" s="1" t="s">
        <v>622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up'!$A$2:$C$43,2,FALSE)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up'!$A$2:$C$43,3,FALSE)</f>
        <v>Cash</v>
      </c>
      <c r="J581" s="5">
        <f>VLOOKUP(F581,'Set up'!$A$2:$D$43,4,FALSE)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up'!$A$2:$E$43,5,FALSE)</f>
        <v>Trsf</v>
      </c>
      <c r="S581" s="1" t="s">
        <v>823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up'!$A$2:$C$43,2,FALSE)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up'!$A$2:$C$43,3,FALSE)</f>
        <v>Cash</v>
      </c>
      <c r="J582" s="5">
        <f>VLOOKUP(F582,'Set up'!$A$2:$D$43,4,FALSE)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up'!$A$2:$E$43,5,FALSE)</f>
        <v>Trsf</v>
      </c>
      <c r="S582" s="1" t="s">
        <v>822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up'!$A$2:$C$43,2,FALSE)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up'!$A$2:$C$43,3,FALSE)</f>
        <v>Cash</v>
      </c>
      <c r="J583" s="5">
        <f>VLOOKUP(F583,'Set up'!$A$2:$D$43,4,FALSE)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up'!$A$2:$E$43,5,FALSE)</f>
        <v>Trsf</v>
      </c>
      <c r="S583" s="1" t="s">
        <v>822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up'!$A$2:$C$43,2,FALSE)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up'!$A$2:$C$43,3,FALSE)</f>
        <v>Cash</v>
      </c>
      <c r="J584" s="5">
        <f>VLOOKUP(F584,'Set up'!$A$2:$D$43,4,FALSE)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up'!$A$2:$E$43,5,FALSE)</f>
        <v>Trsf</v>
      </c>
      <c r="S584" s="1" t="s">
        <v>822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up'!$A$2:$C$43,2,FALSE)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up'!$A$2:$C$43,3,FALSE)</f>
        <v>Cash</v>
      </c>
      <c r="J585" s="5">
        <f>VLOOKUP(F585,'Set up'!$A$2:$D$43,4,FALSE)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up'!$A$2:$E$43,5,FALSE)</f>
        <v>Trsf</v>
      </c>
      <c r="S585" s="1" t="s">
        <v>822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up'!$A$2:$C$43,2,FALSE)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up'!$A$2:$C$43,3,FALSE)</f>
        <v>Cash</v>
      </c>
      <c r="J586" s="5">
        <f>VLOOKUP(F586,'Set up'!$A$2:$D$43,4,FALSE)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up'!$A$2:$E$43,5,FALSE)</f>
        <v>Trsf</v>
      </c>
      <c r="S586" s="1" t="s">
        <v>822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up'!$A$2:$C$43,2,FALSE)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up'!$A$2:$C$43,3,FALSE)</f>
        <v>Cash</v>
      </c>
      <c r="J587" s="5">
        <f>VLOOKUP(F587,'Set up'!$A$2:$D$43,4,FALSE)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up'!$A$2:$E$43,5,FALSE)</f>
        <v>Trsf</v>
      </c>
      <c r="S587" s="1" t="s">
        <v>822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up'!$A$2:$C$43,2,FALSE)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up'!$A$2:$C$43,3,FALSE)</f>
        <v>45</v>
      </c>
      <c r="J588" s="5">
        <f>VLOOKUP(F588,'Set up'!$A$2:$D$43,4,FALSE)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up'!$A$2:$E$43,5,FALSE)</f>
        <v>PD Chq</v>
      </c>
      <c r="S588" s="1" t="s">
        <v>745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up'!$A$2:$C$43,2,FALSE)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up'!$A$2:$C$43,3,FALSE)</f>
        <v>Cash</v>
      </c>
      <c r="J589" s="5">
        <f>VLOOKUP(F589,'Set up'!$A$2:$D$43,4,FALSE)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up'!$A$2:$E$43,5,FALSE)</f>
        <v>PD Chq</v>
      </c>
      <c r="S589" s="1" t="s">
        <v>746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up'!$A$2:$C$43,2,FALSE)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up'!$A$2:$C$43,3,FALSE)</f>
        <v>Cash</v>
      </c>
      <c r="J590" s="5">
        <f>VLOOKUP(F590,'Set up'!$A$2:$D$43,4,FALSE)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up'!$A$2:$E$43,5,FALSE)</f>
        <v>PD Chq</v>
      </c>
      <c r="S590" s="1" t="s">
        <v>746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up'!$A$2:$C$43,2,FALSE)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up'!$A$2:$C$43,3,FALSE)</f>
        <v>Cash</v>
      </c>
      <c r="J591" s="5">
        <f>VLOOKUP(F591,'Set up'!$A$2:$D$43,4,FALSE)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up'!$A$2:$E$43,5,FALSE)</f>
        <v>PD Chq</v>
      </c>
      <c r="S591" s="1" t="s">
        <v>746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up'!$A$2:$C$43,2,FALSE)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up'!$A$2:$C$43,3,FALSE)</f>
        <v>Cash</v>
      </c>
      <c r="J592" s="5">
        <f>VLOOKUP(F592,'Set up'!$A$2:$D$43,4,FALSE)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up'!$A$2:$E$43,5,FALSE)</f>
        <v>Trsf</v>
      </c>
      <c r="S592" s="1" t="s">
        <v>670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up'!$A$2:$C$43,2,FALSE)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up'!$A$2:$C$43,3,FALSE)</f>
        <v>Cash</v>
      </c>
      <c r="J593" s="5">
        <f>VLOOKUP(F593,'Set up'!$A$2:$D$43,4,FALSE)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up'!$A$2:$E$43,5,FALSE)</f>
        <v>Trsf</v>
      </c>
      <c r="S593" s="1" t="s">
        <v>670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up'!$A$2:$C$43,2,FALSE)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up'!$A$2:$C$43,3,FALSE)</f>
        <v>Cash</v>
      </c>
      <c r="J594" s="5">
        <f>VLOOKUP(F594,'Set up'!$A$2:$D$43,4,FALSE)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up'!$A$2:$E$43,5,FALSE)</f>
        <v>Trsf</v>
      </c>
      <c r="S594" s="1" t="s">
        <v>670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up'!$A$2:$C$43,2,FALSE)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up'!$A$2:$C$43,3,FALSE)</f>
        <v>Cash</v>
      </c>
      <c r="J595" s="5">
        <f>VLOOKUP(F595,'Set up'!$A$2:$D$43,4,FALSE)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up'!$A$2:$E$43,5,FALSE)</f>
        <v>Trsf</v>
      </c>
      <c r="S595" s="1" t="s">
        <v>670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up'!$A$2:$C$43,2,FALSE)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up'!$A$2:$C$43,3,FALSE)</f>
        <v>Cash</v>
      </c>
      <c r="J596" s="5">
        <f>VLOOKUP(F596,'Set up'!$A$2:$D$43,4,FALSE)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up'!$A$2:$E$43,5,FALSE)</f>
        <v>Trsf</v>
      </c>
      <c r="S596" s="1" t="s">
        <v>670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up'!$A$2:$C$43,2,FALSE)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up'!$A$2:$C$43,3,FALSE)</f>
        <v>Cash</v>
      </c>
      <c r="J597" s="5">
        <f>VLOOKUP(F597,'Set up'!$A$2:$D$43,4,FALSE)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up'!$A$2:$E$43,5,FALSE)</f>
        <v>Trsf</v>
      </c>
      <c r="S597" s="1" t="s">
        <v>670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up'!$A$2:$C$43,2,FALSE)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up'!$A$2:$C$43,3,FALSE)</f>
        <v>Cash</v>
      </c>
      <c r="J598" s="5">
        <f>VLOOKUP(F598,'Set up'!$A$2:$D$43,4,FALSE)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up'!$A$2:$E$43,5,FALSE)</f>
        <v>Trsf</v>
      </c>
      <c r="S598" s="1" t="s">
        <v>670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up'!$A$2:$C$43,2,FALSE)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up'!$A$2:$C$43,3,FALSE)</f>
        <v>Cash</v>
      </c>
      <c r="J599" s="5">
        <f>VLOOKUP(F599,'Set up'!$A$2:$D$43,4,FALSE)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up'!$A$2:$E$43,5,FALSE)</f>
        <v>Trsf</v>
      </c>
      <c r="S599" s="1" t="s">
        <v>670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up'!$A$2:$C$43,2,FALSE)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up'!$A$2:$C$43,3,FALSE)</f>
        <v>120</v>
      </c>
      <c r="J600" s="5">
        <f>VLOOKUP(F600,'Set up'!$A$2:$D$43,4,FALSE)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up'!$A$2:$E$43,5,FALSE)</f>
        <v>Trsf</v>
      </c>
      <c r="S600" s="1" t="s">
        <v>855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up'!$A$2:$C$43,2,FALSE)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up'!$A$2:$C$43,3,FALSE)</f>
        <v>120</v>
      </c>
      <c r="J601" s="5">
        <f>VLOOKUP(F601,'Set up'!$A$2:$D$43,4,FALSE)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up'!$A$2:$E$43,5,FALSE)</f>
        <v>Trsf</v>
      </c>
      <c r="S601" s="1" t="s">
        <v>855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up'!$A$2:$C$43,2,FALSE)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up'!$A$2:$C$43,3,FALSE)</f>
        <v>120</v>
      </c>
      <c r="J602" s="5">
        <f>VLOOKUP(F602,'Set up'!$A$2:$D$43,4,FALSE)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up'!$A$2:$E$43,5,FALSE)</f>
        <v>Trsf</v>
      </c>
      <c r="S602" s="1" t="s">
        <v>855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up'!$A$2:$C$43,2,FALSE)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up'!$A$2:$C$43,3,FALSE)</f>
        <v>Cash</v>
      </c>
      <c r="J603" s="5">
        <f>VLOOKUP(F603,'Set up'!$A$2:$D$43,4,FALSE)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up'!$A$2:$E$43,5,FALSE)</f>
        <v>Trsf</v>
      </c>
      <c r="S603" s="1" t="s">
        <v>670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up'!$A$2:$C$43,2,FALSE)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up'!$A$2:$C$43,3,FALSE)</f>
        <v>Cash</v>
      </c>
      <c r="J604" s="5">
        <f>VLOOKUP(F604,'Set up'!$A$2:$D$43,4,FALSE)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up'!$A$2:$E$43,5,FALSE)</f>
        <v>Trsf</v>
      </c>
      <c r="S604" s="1" t="s">
        <v>804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up'!$A$2:$C$43,2,FALSE)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up'!$A$2:$C$43,3,FALSE)</f>
        <v>Cash</v>
      </c>
      <c r="J605" s="5">
        <f>VLOOKUP(F605,'Set up'!$A$2:$D$43,4,FALSE)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up'!$A$2:$E$43,5,FALSE)</f>
        <v>Trsf</v>
      </c>
      <c r="S605" s="1" t="s">
        <v>804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up'!$A$2:$C$43,2,FALSE)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up'!$A$2:$C$43,3,FALSE)</f>
        <v>Cash</v>
      </c>
      <c r="J606" s="5">
        <f>VLOOKUP(F606,'Set up'!$A$2:$D$43,4,FALSE)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up'!$A$2:$E$43,5,FALSE)</f>
        <v>Trsf</v>
      </c>
      <c r="S606" s="1" t="s">
        <v>804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up'!$A$2:$C$43,2,FALSE)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up'!$A$2:$C$43,3,FALSE)</f>
        <v>Cash</v>
      </c>
      <c r="J607" s="5">
        <f>VLOOKUP(F607,'Set up'!$A$2:$D$43,4,FALSE)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up'!$A$2:$E$43,5,FALSE)</f>
        <v>Trsf</v>
      </c>
      <c r="S607" s="1" t="s">
        <v>804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up'!$A$2:$C$43,2,FALSE)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up'!$A$2:$C$43,3,FALSE)</f>
        <v>Cash</v>
      </c>
      <c r="J608" s="5">
        <f>VLOOKUP(F608,'Set up'!$A$2:$D$43,4,FALSE)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up'!$A$2:$E$43,5,FALSE)</f>
        <v>Trsf</v>
      </c>
      <c r="S608" s="1" t="s">
        <v>670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up'!$A$2:$C$43,2,FALSE)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up'!$A$2:$C$43,3,FALSE)</f>
        <v>Cash</v>
      </c>
      <c r="J609" s="5">
        <f>VLOOKUP(F609,'Set up'!$A$2:$D$43,4,FALSE)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up'!$A$2:$E$43,5,FALSE)</f>
        <v>Chq</v>
      </c>
      <c r="S609" s="1" t="s">
        <v>748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up'!$A$2:$C$43,2,FALSE)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up'!$A$2:$C$43,3,FALSE)</f>
        <v>Cash</v>
      </c>
      <c r="J610" s="5">
        <f>VLOOKUP(F610,'Set up'!$A$2:$D$43,4,FALSE)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up'!$A$2:$E$43,5,FALSE)</f>
        <v>Trsf</v>
      </c>
      <c r="S610" s="1" t="s">
        <v>825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up'!$A$2:$C$43,2,FALSE)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up'!$A$2:$C$43,3,FALSE)</f>
        <v>Cash</v>
      </c>
      <c r="J611" s="5">
        <f>VLOOKUP(F611,'Set up'!$A$2:$D$43,4,FALSE)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up'!$A$2:$E$43,5,FALSE)</f>
        <v>Trsf</v>
      </c>
      <c r="S611" s="1" t="s">
        <v>824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up'!$A$2:$C$43,2,FALSE)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up'!$A$2:$C$43,3,FALSE)</f>
        <v>Cash</v>
      </c>
      <c r="J612" s="5">
        <f>VLOOKUP(F612,'Set up'!$A$2:$D$43,4,FALSE)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up'!$A$2:$E$43,5,FALSE)</f>
        <v>Trsf</v>
      </c>
      <c r="S612" s="1" t="s">
        <v>824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up'!$A$2:$C$43,2,FALSE)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up'!$A$2:$C$43,3,FALSE)</f>
        <v>120</v>
      </c>
      <c r="J613" s="5">
        <f>VLOOKUP(F613,'Set up'!$A$2:$D$43,4,FALSE)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up'!$A$2:$E$43,5,FALSE)</f>
        <v>Trsf</v>
      </c>
      <c r="S613" s="1" t="s">
        <v>855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up'!$A$2:$C$43,2,FALSE)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up'!$A$2:$C$43,3,FALSE)</f>
        <v>120</v>
      </c>
      <c r="J614" s="5">
        <f>VLOOKUP(F614,'Set up'!$A$2:$D$43,4,FALSE)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up'!$A$2:$E$43,5,FALSE)</f>
        <v>Trsf</v>
      </c>
      <c r="S614" s="1" t="s">
        <v>855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up'!$A$2:$C$43,2,FALSE)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up'!$A$2:$C$43,3,FALSE)</f>
        <v>120</v>
      </c>
      <c r="J615" s="5">
        <f>VLOOKUP(F615,'Set up'!$A$2:$D$43,4,FALSE)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up'!$A$2:$E$43,5,FALSE)</f>
        <v>Trsf</v>
      </c>
      <c r="S615" s="1" t="s">
        <v>855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up'!$A$2:$C$43,2,FALSE)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up'!$A$2:$C$43,3,FALSE)</f>
        <v>Cash</v>
      </c>
      <c r="J616" s="5">
        <f>VLOOKUP(F616,'Set up'!$A$2:$D$43,4,FALSE)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up'!$A$2:$E$43,5,FALSE)</f>
        <v>Trsf</v>
      </c>
      <c r="S616" s="1" t="s">
        <v>824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up'!$A$2:$C$43,2,FALSE)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up'!$A$2:$C$43,3,FALSE)</f>
        <v>Cash</v>
      </c>
      <c r="J617" s="5">
        <f>VLOOKUP(F617,'Set up'!$A$2:$D$43,4,FALSE)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up'!$A$2:$E$43,5,FALSE)</f>
        <v>Trsf</v>
      </c>
      <c r="S617" s="1" t="s">
        <v>827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up'!$A$2:$C$43,2,FALSE)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up'!$A$2:$C$43,3,FALSE)</f>
        <v>Cash</v>
      </c>
      <c r="J618" s="5">
        <f>VLOOKUP(F618,'Set up'!$A$2:$D$43,4,FALSE)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up'!$A$2:$E$43,5,FALSE)</f>
        <v>Trsf</v>
      </c>
      <c r="S618" s="1" t="s">
        <v>826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up'!$A$2:$C$43,2,FALSE)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up'!$A$2:$C$43,3,FALSE)</f>
        <v>Cash</v>
      </c>
      <c r="J619" s="5">
        <f>VLOOKUP(F619,'Set up'!$A$2:$D$43,4,FALSE)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up'!$A$2:$E$43,5,FALSE)</f>
        <v>Trsf</v>
      </c>
      <c r="S619" s="1" t="s">
        <v>826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up'!$A$2:$C$43,2,FALSE)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up'!$A$2:$C$43,3,FALSE)</f>
        <v>Cash</v>
      </c>
      <c r="J620" s="5">
        <f>VLOOKUP(F620,'Set up'!$A$2:$D$43,4,FALSE)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up'!$A$2:$E$43,5,FALSE)</f>
        <v>Trsf</v>
      </c>
      <c r="S620" s="1" t="s">
        <v>826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up'!$A$2:$C$43,2,FALSE)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up'!$A$2:$C$43,3,FALSE)</f>
        <v>Cash</v>
      </c>
      <c r="J621" s="5">
        <f>VLOOKUP(F621,'Set up'!$A$2:$D$43,4,FALSE)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up'!$A$2:$E$43,5,FALSE)</f>
        <v>Trsf</v>
      </c>
      <c r="S621" s="1" t="s">
        <v>805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up'!$A$2:$C$43,2,FALSE)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up'!$A$2:$C$43,3,FALSE)</f>
        <v>Cash</v>
      </c>
      <c r="J622" s="5">
        <f>VLOOKUP(F622,'Set up'!$A$2:$D$43,4,FALSE)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up'!$A$2:$E$43,5,FALSE)</f>
        <v>Trsf</v>
      </c>
      <c r="S622" s="1" t="s">
        <v>841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up'!$A$2:$C$43,2,FALSE)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up'!$A$2:$C$43,3,FALSE)</f>
        <v>Cash</v>
      </c>
      <c r="J623" s="5">
        <f>VLOOKUP(F623,'Set up'!$A$2:$D$43,4,FALSE)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up'!$A$2:$E$43,5,FALSE)</f>
        <v>Trsf</v>
      </c>
      <c r="S623" s="1" t="s">
        <v>840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up'!$A$2:$C$43,2,FALSE)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up'!$A$2:$C$43,3,FALSE)</f>
        <v>Cash</v>
      </c>
      <c r="J624" s="5">
        <f>VLOOKUP(F624,'Set up'!$A$2:$D$43,4,FALSE)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up'!$A$2:$E$43,5,FALSE)</f>
        <v>Trsf</v>
      </c>
      <c r="S624" s="1" t="s">
        <v>840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up'!$A$2:$C$43,2,FALSE)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up'!$A$2:$C$43,3,FALSE)</f>
        <v>Cash</v>
      </c>
      <c r="J625" s="5">
        <f>VLOOKUP(F625,'Set up'!$A$2:$D$43,4,FALSE)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up'!$A$2:$E$43,5,FALSE)</f>
        <v>PD Chq</v>
      </c>
      <c r="S625" s="1" t="s">
        <v>818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up'!$A$2:$C$43,2,FALSE)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up'!$A$2:$C$43,3,FALSE)</f>
        <v>Cash</v>
      </c>
      <c r="J626" s="5">
        <f>VLOOKUP(F626,'Set up'!$A$2:$D$43,4,FALSE)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up'!$A$2:$E$43,5,FALSE)</f>
        <v>PD Chq</v>
      </c>
      <c r="S626" s="1" t="s">
        <v>818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up'!$A$2:$C$43,2,FALSE)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up'!$A$2:$C$43,3,FALSE)</f>
        <v>Cash</v>
      </c>
      <c r="J627" s="5">
        <f>VLOOKUP(F627,'Set up'!$A$2:$D$43,4,FALSE)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up'!$A$2:$E$43,5,FALSE)</f>
        <v>PD Chq</v>
      </c>
      <c r="S627" s="1" t="s">
        <v>818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up'!$A$2:$C$43,2,FALSE)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up'!$A$2:$C$43,3,FALSE)</f>
        <v>Cash</v>
      </c>
      <c r="J628" s="5">
        <f>VLOOKUP(F628,'Set up'!$A$2:$D$43,4,FALSE)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up'!$A$2:$E$43,5,FALSE)</f>
        <v>PD Chq</v>
      </c>
      <c r="S628" s="1" t="s">
        <v>818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up'!$A$2:$C$43,2,FALSE)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up'!$A$2:$C$43,3,FALSE)</f>
        <v>Cash</v>
      </c>
      <c r="J629" s="5">
        <f>VLOOKUP(F629,'Set up'!$A$2:$D$43,4,FALSE)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up'!$A$2:$E$43,5,FALSE)</f>
        <v>PD Chq</v>
      </c>
      <c r="S629" s="1" t="s">
        <v>818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up'!$A$2:$C$43,2,FALSE)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up'!$A$2:$C$43,3,FALSE)</f>
        <v>Cash</v>
      </c>
      <c r="J630" s="5">
        <f>VLOOKUP(F630,'Set up'!$A$2:$D$43,4,FALSE)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up'!$A$2:$E$43,5,FALSE)</f>
        <v>PD Chq</v>
      </c>
      <c r="S630" s="1" t="s">
        <v>818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up'!$A$2:$C$43,2,FALSE)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up'!$A$2:$C$43,3,FALSE)</f>
        <v>Cash</v>
      </c>
      <c r="J631" s="5">
        <f>VLOOKUP(F631,'Set up'!$A$2:$D$43,4,FALSE)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up'!$A$2:$E$43,5,FALSE)</f>
        <v>PD Chq</v>
      </c>
      <c r="S631" s="1" t="s">
        <v>818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up'!$A$2:$C$43,2,FALSE)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up'!$A$2:$C$43,3,FALSE)</f>
        <v>Cash</v>
      </c>
      <c r="J632" s="5">
        <f>VLOOKUP(F632,'Set up'!$A$2:$D$43,4,FALSE)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up'!$A$2:$E$43,5,FALSE)</f>
        <v>Chq</v>
      </c>
      <c r="S632" s="1" t="s">
        <v>748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up'!$A$2:$C$43,2,FALSE)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up'!$A$2:$C$43,3,FALSE)</f>
        <v>Cash</v>
      </c>
      <c r="J633" s="5">
        <f>VLOOKUP(F633,'Set up'!$A$2:$D$43,4,FALSE)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up'!$A$2:$E$43,5,FALSE)</f>
        <v>Trsf</v>
      </c>
      <c r="S633" s="1" t="s">
        <v>840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up'!$A$2:$C$43,2,FALSE)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up'!$A$2:$C$43,3,FALSE)</f>
        <v>Cash</v>
      </c>
      <c r="J634" s="5">
        <f>VLOOKUP(F634,'Set up'!$A$2:$D$43,4,FALSE)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up'!$A$2:$E$43,5,FALSE)</f>
        <v>Trsf</v>
      </c>
      <c r="S634" s="1" t="s">
        <v>840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up'!$A$2:$C$43,2,FALSE)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up'!$A$2:$C$43,3,FALSE)</f>
        <v>Cash</v>
      </c>
      <c r="J635" s="5">
        <f>VLOOKUP(F635,'Set up'!$A$2:$D$43,4,FALSE)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up'!$A$2:$E$43,5,FALSE)</f>
        <v>Trsf</v>
      </c>
      <c r="S635" s="1" t="s">
        <v>840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up'!$A$2:$C$43,2,FALSE)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up'!$A$2:$C$43,3,FALSE)</f>
        <v>Cash</v>
      </c>
      <c r="J636" s="5">
        <f>VLOOKUP(F636,'Set up'!$A$2:$D$43,4,FALSE)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up'!$A$2:$E$43,5,FALSE)</f>
        <v>Trsf</v>
      </c>
      <c r="S636" s="1" t="s">
        <v>840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up'!$A$2:$C$43,2,FALSE)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up'!$A$2:$C$43,3,FALSE)</f>
        <v>Cash</v>
      </c>
      <c r="J637" s="5">
        <f>VLOOKUP(F637,'Set up'!$A$2:$D$43,4,FALSE)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up'!$A$2:$E$43,5,FALSE)</f>
        <v>Trsf</v>
      </c>
      <c r="S637" s="1" t="s">
        <v>840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up'!$A$2:$C$43,2,FALSE)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up'!$A$2:$C$43,3,FALSE)</f>
        <v>Cash</v>
      </c>
      <c r="J638" s="5">
        <f>VLOOKUP(F638,'Set up'!$A$2:$D$43,4,FALSE)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up'!$A$2:$E$43,5,FALSE)</f>
        <v>Trsf</v>
      </c>
      <c r="S638" s="1" t="s">
        <v>840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up'!$A$2:$C$43,2,FALSE)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up'!$A$2:$C$43,3,FALSE)</f>
        <v>Cash</v>
      </c>
      <c r="J639" s="5">
        <f>VLOOKUP(F639,'Set up'!$A$2:$D$43,4,FALSE)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up'!$A$2:$E$43,5,FALSE)</f>
        <v>Trsf</v>
      </c>
      <c r="S639" s="1" t="s">
        <v>840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up'!$A$2:$C$43,2,FALSE)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up'!$A$2:$C$43,3,FALSE)</f>
        <v>Cash</v>
      </c>
      <c r="J640" s="5">
        <f>VLOOKUP(F640,'Set up'!$A$2:$D$43,4,FALSE)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up'!$A$2:$E$43,5,FALSE)</f>
        <v>Trsf</v>
      </c>
      <c r="S640" s="1" t="s">
        <v>850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up'!$A$2:$C$43,2,FALSE)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up'!$A$2:$C$43,3,FALSE)</f>
        <v>Cash</v>
      </c>
      <c r="J641" s="5">
        <f>VLOOKUP(F641,'Set up'!$A$2:$D$43,4,FALSE)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up'!$A$2:$E$43,5,FALSE)</f>
        <v>Trsf</v>
      </c>
      <c r="S641" s="1" t="s">
        <v>883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up'!$A$2:$C$43,2,FALSE)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up'!$A$2:$C$43,3,FALSE)</f>
        <v>Cash</v>
      </c>
      <c r="J642" s="5">
        <f>VLOOKUP(F642,'Set up'!$A$2:$D$43,4,FALSE)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up'!$A$2:$E$43,5,FALSE)</f>
        <v>Trsf</v>
      </c>
      <c r="S642" s="1" t="s">
        <v>674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up'!$A$2:$C$43,2,FALSE)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up'!$A$2:$C$43,3,FALSE)</f>
        <v>Cash</v>
      </c>
      <c r="J643" s="5">
        <f>VLOOKUP(F643,'Set up'!$A$2:$D$43,4,FALSE)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up'!$A$2:$E$43,5,FALSE)</f>
        <v>Trsf</v>
      </c>
      <c r="S643" s="1" t="s">
        <v>674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up'!$A$2:$C$43,2,FALSE)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up'!$A$2:$C$43,3,FALSE)</f>
        <v>Cash</v>
      </c>
      <c r="J644" s="5">
        <f>VLOOKUP(F644,'Set up'!$A$2:$D$43,4,FALSE)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up'!$A$2:$E$43,5,FALSE)</f>
        <v>Trsf</v>
      </c>
      <c r="S644" s="1" t="s">
        <v>883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up'!$A$2:$C$43,2,FALSE)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up'!$A$2:$C$43,3,FALSE)</f>
        <v>Cash</v>
      </c>
      <c r="J645" s="5">
        <f>VLOOKUP(F645,'Set up'!$A$2:$D$43,4,FALSE)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up'!$A$2:$E$43,5,FALSE)</f>
        <v>Trsf</v>
      </c>
      <c r="S645" s="1" t="s">
        <v>884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up'!$A$2:$C$43,2,FALSE)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up'!$A$2:$C$43,3,FALSE)</f>
        <v>Cash</v>
      </c>
      <c r="J646" s="5">
        <f>VLOOKUP(F646,'Set up'!$A$2:$D$43,4,FALSE)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up'!$A$2:$E$43,5,FALSE)</f>
        <v>Trsf</v>
      </c>
      <c r="S646" s="1" t="s">
        <v>885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up'!$A$2:$C$43,2,FALSE)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up'!$A$2:$C$43,3,FALSE)</f>
        <v>Cash</v>
      </c>
      <c r="J647" s="5">
        <f>VLOOKUP(F647,'Set up'!$A$2:$D$43,4,FALSE)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up'!$A$2:$E$43,5,FALSE)</f>
        <v>Trsf</v>
      </c>
      <c r="S647" s="1" t="s">
        <v>886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up'!$A$2:$C$43,2,FALSE)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up'!$A$2:$C$43,3,FALSE)</f>
        <v>Cash</v>
      </c>
      <c r="J648" s="5">
        <f>VLOOKUP(F648,'Set up'!$A$2:$D$43,4,FALSE)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up'!$A$2:$E$43,5,FALSE)</f>
        <v>Trsf</v>
      </c>
      <c r="S648" s="1" t="s">
        <v>675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up'!$A$2:$C$43,2,FALSE)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up'!$A$2:$C$43,3,FALSE)</f>
        <v>Cash</v>
      </c>
      <c r="J649" s="5">
        <f>VLOOKUP(F649,'Set up'!$A$2:$D$43,4,FALSE)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up'!$A$2:$E$43,5,FALSE)</f>
        <v>Trsf</v>
      </c>
      <c r="S649" s="1" t="s">
        <v>675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up'!$A$2:$C$43,2,FALSE)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up'!$A$2:$C$43,3,FALSE)</f>
        <v>Cash</v>
      </c>
      <c r="J650" s="5">
        <f>VLOOKUP(F650,'Set up'!$A$2:$D$43,4,FALSE)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up'!$A$2:$E$43,5,FALSE)</f>
        <v>Trsf</v>
      </c>
      <c r="S650" s="1" t="s">
        <v>675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up'!$A$2:$C$43,2,FALSE)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up'!$A$2:$C$43,3,FALSE)</f>
        <v>Cash</v>
      </c>
      <c r="J651" s="5">
        <f>VLOOKUP(F651,'Set up'!$A$2:$D$43,4,FALSE)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up'!$A$2:$E$43,5,FALSE)</f>
        <v>Trsf</v>
      </c>
      <c r="S651" s="1" t="s">
        <v>675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up'!$A$2:$C$43,2,FALSE)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up'!$A$2:$C$43,3,FALSE)</f>
        <v>Cash</v>
      </c>
      <c r="J652" s="5">
        <f>VLOOKUP(F652,'Set up'!$A$2:$D$43,4,FALSE)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up'!$A$2:$E$43,5,FALSE)</f>
        <v>PD Chq</v>
      </c>
      <c r="S652" s="1" t="s">
        <v>754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up'!$A$2:$C$43,2,FALSE)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up'!$A$2:$C$43,3,FALSE)</f>
        <v>Cash</v>
      </c>
      <c r="J653" s="5">
        <f>VLOOKUP(F653,'Set up'!$A$2:$D$43,4,FALSE)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up'!$A$2:$E$43,5,FALSE)</f>
        <v>PD Chq</v>
      </c>
      <c r="S653" s="1" t="s">
        <v>754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up'!$A$2:$C$43,2,FALSE)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up'!$A$2:$C$43,3,FALSE)</f>
        <v>Cash</v>
      </c>
      <c r="J654" s="5">
        <f>VLOOKUP(F654,'Set up'!$A$2:$D$43,4,FALSE)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up'!$A$2:$E$43,5,FALSE)</f>
        <v>PD Chq</v>
      </c>
      <c r="S654" s="1" t="s">
        <v>754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up'!$A$2:$C$43,2,FALSE)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up'!$A$2:$C$43,3,FALSE)</f>
        <v>Cash</v>
      </c>
      <c r="J655" s="5">
        <f>VLOOKUP(F655,'Set up'!$A$2:$D$43,4,FALSE)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up'!$A$2:$E$43,5,FALSE)</f>
        <v>PD Chq</v>
      </c>
      <c r="S655" s="1" t="s">
        <v>754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up'!$A$2:$C$43,2,FALSE)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up'!$A$2:$C$43,3,FALSE)</f>
        <v>Cash</v>
      </c>
      <c r="J656" s="5">
        <f>VLOOKUP(F656,'Set up'!$A$2:$D$43,4,FALSE)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up'!$A$2:$E$43,5,FALSE)</f>
        <v>PD Chq</v>
      </c>
      <c r="S656" s="1" t="s">
        <v>754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up'!$A$2:$C$43,2,FALSE)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up'!$A$2:$C$43,3,FALSE)</f>
        <v>Cash</v>
      </c>
      <c r="J657" s="5">
        <f>VLOOKUP(F657,'Set up'!$A$2:$D$43,4,FALSE)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up'!$A$2:$E$43,5,FALSE)</f>
        <v>Trsf</v>
      </c>
      <c r="S657" s="1" t="s">
        <v>887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up'!$A$2:$C$43,2,FALSE)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up'!$A$2:$C$43,3,FALSE)</f>
        <v>Cash</v>
      </c>
      <c r="J658" s="5">
        <f>VLOOKUP(F658,'Set up'!$A$2:$D$43,4,FALSE)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up'!$A$2:$E$43,5,FALSE)</f>
        <v>Trsf</v>
      </c>
      <c r="S658" s="1" t="s">
        <v>888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up'!$A$2:$C$43,2,FALSE)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up'!$A$2:$C$43,3,FALSE)</f>
        <v>Cash</v>
      </c>
      <c r="J659" s="5">
        <f>VLOOKUP(F659,'Set up'!$A$2:$D$43,4,FALSE)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up'!$A$2:$E$43,5,FALSE)</f>
        <v>Trsf</v>
      </c>
      <c r="S659" s="1" t="s">
        <v>889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up'!$A$2:$C$43,2,FALSE)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up'!$A$2:$C$43,3,FALSE)</f>
        <v>Cash</v>
      </c>
      <c r="J660" s="5">
        <f>VLOOKUP(F660,'Set up'!$A$2:$D$43,4,FALSE)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up'!$A$2:$E$43,5,FALSE)</f>
        <v>Trsf</v>
      </c>
      <c r="S660" s="1" t="s">
        <v>885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up'!$A$2:$C$43,2,FALSE)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up'!$A$2:$C$43,3,FALSE)</f>
        <v>Cash</v>
      </c>
      <c r="J661" s="5">
        <f>VLOOKUP(F661,'Set up'!$A$2:$D$43,4,FALSE)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up'!$A$2:$E$43,5,FALSE)</f>
        <v>Trsf</v>
      </c>
      <c r="S661" s="1" t="s">
        <v>923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up'!$A$2:$C$43,2,FALSE)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up'!$A$2:$C$43,3,FALSE)</f>
        <v>Cash</v>
      </c>
      <c r="J662" s="5">
        <f>VLOOKUP(F662,'Set up'!$A$2:$D$43,4,FALSE)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up'!$A$2:$E$43,5,FALSE)</f>
        <v>Trsf</v>
      </c>
      <c r="S662" s="1" t="s">
        <v>809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up'!$A$2:$C$43,2,FALSE)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up'!$A$2:$C$43,3,FALSE)</f>
        <v>Cash</v>
      </c>
      <c r="J663" s="5">
        <f>VLOOKUP(F663,'Set up'!$A$2:$D$43,4,FALSE)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up'!$A$2:$E$43,5,FALSE)</f>
        <v>Trsf</v>
      </c>
      <c r="S663" s="1" t="s">
        <v>809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up'!$A$2:$C$43,2,FALSE)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up'!$A$2:$C$43,3,FALSE)</f>
        <v>Cash</v>
      </c>
      <c r="J664" s="5">
        <f>VLOOKUP(F664,'Set up'!$A$2:$D$43,4,FALSE)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up'!$A$2:$E$43,5,FALSE)</f>
        <v>Trsf</v>
      </c>
      <c r="S664" s="1" t="s">
        <v>809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up'!$A$2:$C$43,2,FALSE)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up'!$A$2:$C$43,3,FALSE)</f>
        <v>Cash</v>
      </c>
      <c r="J665" s="5">
        <f>VLOOKUP(F665,'Set up'!$A$2:$D$43,4,FALSE)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up'!$A$2:$E$43,5,FALSE)</f>
        <v>Trsf</v>
      </c>
      <c r="S665" s="1" t="s">
        <v>809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up'!$A$2:$C$43,2,FALSE)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up'!$A$2:$C$43,3,FALSE)</f>
        <v>Cash</v>
      </c>
      <c r="J666" s="5">
        <f>VLOOKUP(F666,'Set up'!$A$2:$D$43,4,FALSE)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up'!$A$2:$E$43,5,FALSE)</f>
        <v>Trsf</v>
      </c>
      <c r="S666" s="1" t="s">
        <v>961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up'!$A$2:$C$43,2,FALSE)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up'!$A$2:$C$43,3,FALSE)</f>
        <v>Cash</v>
      </c>
      <c r="J667" s="5">
        <f>VLOOKUP(F667,'Set up'!$A$2:$D$43,4,FALSE)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up'!$A$2:$E$43,5,FALSE)</f>
        <v>Trsf</v>
      </c>
      <c r="S667" s="1" t="s">
        <v>962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up'!$A$2:$C$43,2,FALSE)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up'!$A$2:$C$43,3,FALSE)</f>
        <v>Cash</v>
      </c>
      <c r="J668" s="5">
        <f>VLOOKUP(F668,'Set up'!$A$2:$D$43,4,FALSE)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up'!$A$2:$E$43,5,FALSE)</f>
        <v>Trsf</v>
      </c>
      <c r="S668" s="1" t="s">
        <v>964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up'!$A$2:$C$43,2,FALSE)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up'!$A$2:$C$43,3,FALSE)</f>
        <v>Cash</v>
      </c>
      <c r="J669" s="5">
        <f>VLOOKUP(F669,'Set up'!$A$2:$D$43,4,FALSE)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up'!$A$2:$E$43,5,FALSE)</f>
        <v>Trsf</v>
      </c>
      <c r="S669" s="1" t="s">
        <v>965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up'!$A$2:$C$43,2,FALSE)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up'!$A$2:$C$43,3,FALSE)</f>
        <v>Cash</v>
      </c>
      <c r="J670" s="5">
        <f>VLOOKUP(F670,'Set up'!$A$2:$D$43,4,FALSE)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up'!$A$2:$E$43,5,FALSE)</f>
        <v>Trsf</v>
      </c>
      <c r="S670" s="1" t="s">
        <v>963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up'!$A$2:$C$43,2,FALSE)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up'!$A$2:$C$43,3,FALSE)</f>
        <v>Cash</v>
      </c>
      <c r="J671" s="5">
        <f>VLOOKUP(F671,'Set up'!$A$2:$D$43,4,FALSE)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up'!$A$2:$E$43,5,FALSE)</f>
        <v>Trsf</v>
      </c>
      <c r="S671" s="1" t="s">
        <v>966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up'!$A$2:$C$43,2,FALSE)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up'!$A$2:$C$43,3,FALSE)</f>
        <v>Cash</v>
      </c>
      <c r="J672" s="5">
        <f>VLOOKUP(F672,'Set up'!$A$2:$D$43,4,FALSE)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up'!$A$2:$E$43,5,FALSE)</f>
        <v>Trsf</v>
      </c>
      <c r="S672" s="1" t="s">
        <v>806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up'!$A$2:$C$43,2,FALSE)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up'!$A$2:$C$43,3,FALSE)</f>
        <v>Cash</v>
      </c>
      <c r="J673" s="5">
        <f>VLOOKUP(F673,'Set up'!$A$2:$D$43,4,FALSE)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up'!$A$2:$E$43,5,FALSE)</f>
        <v>Trsf</v>
      </c>
      <c r="S673" s="1" t="s">
        <v>806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up'!$A$2:$C$43,2,FALSE)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up'!$A$2:$C$43,3,FALSE)</f>
        <v>Cash</v>
      </c>
      <c r="J674" s="5">
        <f>VLOOKUP(F674,'Set up'!$A$2:$D$43,4,FALSE)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up'!$A$2:$E$43,5,FALSE)</f>
        <v>Trsf</v>
      </c>
      <c r="S674" s="1" t="s">
        <v>806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up'!$A$2:$C$43,2,FALSE)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up'!$A$2:$C$43,3,FALSE)</f>
        <v>Cash</v>
      </c>
      <c r="J675" s="5">
        <f>VLOOKUP(F675,'Set up'!$A$2:$D$43,4,FALSE)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up'!$A$2:$E$43,5,FALSE)</f>
        <v>Trsf</v>
      </c>
      <c r="S675" s="1" t="s">
        <v>806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up'!$A$2:$C$43,2,FALSE)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up'!$A$2:$C$43,3,FALSE)</f>
        <v>Cash</v>
      </c>
      <c r="J676" s="5">
        <f>VLOOKUP(F676,'Set up'!$A$2:$D$43,4,FALSE)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up'!$A$2:$E$43,5,FALSE)</f>
        <v>Trsf</v>
      </c>
      <c r="S676" s="1" t="s">
        <v>806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up'!$A$2:$C$43,2,FALSE)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up'!$A$2:$C$43,3,FALSE)</f>
        <v>45</v>
      </c>
      <c r="J677" s="5">
        <f>VLOOKUP(F677,'Set up'!$A$2:$D$43,4,FALSE)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up'!$A$2:$E$43,5,FALSE)</f>
        <v>PD Chq</v>
      </c>
      <c r="S677" s="40" t="s">
        <v>851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up'!$A$2:$C$43,2,FALSE)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up'!$A$2:$C$43,3,FALSE)</f>
        <v>45</v>
      </c>
      <c r="J678" s="5">
        <f>VLOOKUP(F678,'Set up'!$A$2:$D$43,4,FALSE)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up'!$A$2:$E$43,5,FALSE)</f>
        <v>PD Chq</v>
      </c>
      <c r="S678" s="1" t="s">
        <v>852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up'!$A$2:$C$43,2,FALSE)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up'!$A$2:$C$43,3,FALSE)</f>
        <v>45</v>
      </c>
      <c r="J679" s="5">
        <f>VLOOKUP(F679,'Set up'!$A$2:$D$43,4,FALSE)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up'!$A$2:$E$43,5,FALSE)</f>
        <v>PD Chq</v>
      </c>
      <c r="S679" s="1" t="s">
        <v>852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up'!$A$2:$C$43,2,FALSE)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up'!$A$2:$C$43,3,FALSE)</f>
        <v>45</v>
      </c>
      <c r="J680" s="5">
        <f>VLOOKUP(F680,'Set up'!$A$2:$D$43,4,FALSE)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up'!$A$2:$E$43,5,FALSE)</f>
        <v>PD Chq</v>
      </c>
      <c r="S680" s="1" t="s">
        <v>852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up'!$A$2:$C$43,2,FALSE)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up'!$A$2:$C$43,3,FALSE)</f>
        <v>60</v>
      </c>
      <c r="J681" s="5">
        <f>VLOOKUP(F681,'Set up'!$A$2:$D$43,4,FALSE)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up'!$A$2:$E$43,5,FALSE)</f>
        <v>Chq</v>
      </c>
      <c r="S681" s="1" t="s">
        <v>925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up'!$A$2:$C$43,2,FALSE)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up'!$A$2:$C$43,3,FALSE)</f>
        <v>60</v>
      </c>
      <c r="J682" s="5">
        <f>VLOOKUP(F682,'Set up'!$A$2:$D$43,4,FALSE)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up'!$A$2:$E$43,5,FALSE)</f>
        <v>Chq</v>
      </c>
      <c r="S682" s="1" t="s">
        <v>925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up'!$A$2:$C$43,2,FALSE)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up'!$A$2:$C$43,3,FALSE)</f>
        <v>60</v>
      </c>
      <c r="J683" s="5">
        <f>VLOOKUP(F683,'Set up'!$A$2:$D$43,4,FALSE)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up'!$A$2:$E$43,5,FALSE)</f>
        <v>Chq</v>
      </c>
      <c r="S683" s="1" t="s">
        <v>925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up'!$A$2:$C$43,2,FALSE)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up'!$A$2:$C$43,3,FALSE)</f>
        <v>Cash</v>
      </c>
      <c r="J684" s="5">
        <f>VLOOKUP(F684,'Set up'!$A$2:$D$43,4,FALSE)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up'!$A$2:$E$43,5,FALSE)</f>
        <v>Trsf</v>
      </c>
      <c r="S684" s="1" t="s">
        <v>967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up'!$A$2:$C$43,2,FALSE)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up'!$A$2:$C$43,3,FALSE)</f>
        <v>Cash</v>
      </c>
      <c r="J685" s="5">
        <f>VLOOKUP(F685,'Set up'!$A$2:$D$43,4,FALSE)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up'!$A$2:$E$43,5,FALSE)</f>
        <v>Trsf</v>
      </c>
      <c r="S685" s="1" t="s">
        <v>968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up'!$A$2:$C$43,2,FALSE)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up'!$A$2:$C$43,3,FALSE)</f>
        <v>Cash</v>
      </c>
      <c r="J686" s="5">
        <f>VLOOKUP(F686,'Set up'!$A$2:$D$43,4,FALSE)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up'!$A$2:$E$43,5,FALSE)</f>
        <v>Trsf</v>
      </c>
      <c r="S686" s="1" t="s">
        <v>969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up'!$A$2:$C$43,2,FALSE)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up'!$A$2:$C$43,3,FALSE)</f>
        <v>Cash</v>
      </c>
      <c r="J687" s="5">
        <f>VLOOKUP(F687,'Set up'!$A$2:$D$43,4,FALSE)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up'!$A$2:$E$43,5,FALSE)</f>
        <v>Trsf</v>
      </c>
      <c r="S687" s="1" t="s">
        <v>970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up'!$A$2:$C$43,2,FALSE)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up'!$A$2:$C$43,3,FALSE)</f>
        <v>Cash</v>
      </c>
      <c r="J688" s="5">
        <f>VLOOKUP(F688,'Set up'!$A$2:$D$43,4,FALSE)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up'!$A$2:$E$43,5,FALSE)</f>
        <v>Trsf</v>
      </c>
      <c r="S688" s="1" t="s">
        <v>810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up'!$A$2:$C$43,2,FALSE)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up'!$A$2:$C$43,3,FALSE)</f>
        <v>Cash</v>
      </c>
      <c r="J689" s="5">
        <f>VLOOKUP(F689,'Set up'!$A$2:$D$43,4,FALSE)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up'!$A$2:$E$43,5,FALSE)</f>
        <v>Trsf</v>
      </c>
      <c r="S689" s="1" t="s">
        <v>810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up'!$A$2:$C$43,2,FALSE)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up'!$A$2:$C$43,3,FALSE)</f>
        <v>Cash</v>
      </c>
      <c r="J690" s="5">
        <f>VLOOKUP(F690,'Set up'!$A$2:$D$43,4,FALSE)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up'!$A$2:$E$43,5,FALSE)</f>
        <v>Trsf</v>
      </c>
      <c r="S690" s="1" t="s">
        <v>810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up'!$A$2:$C$43,2,FALSE)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up'!$A$2:$C$43,3,FALSE)</f>
        <v>Cash</v>
      </c>
      <c r="J691" s="5">
        <f>VLOOKUP(F691,'Set up'!$A$2:$D$43,4,FALSE)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up'!$A$2:$E$43,5,FALSE)</f>
        <v>Trsf</v>
      </c>
      <c r="S691" s="1" t="s">
        <v>810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up'!$A$2:$C$43,2,FALSE)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up'!$A$2:$C$43,3,FALSE)</f>
        <v>Cash</v>
      </c>
      <c r="J692" s="5">
        <f>VLOOKUP(F692,'Set up'!$A$2:$D$43,4,FALSE)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up'!$A$2:$E$43,5,FALSE)</f>
        <v>Trsf</v>
      </c>
      <c r="S692" s="1" t="s">
        <v>810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up'!$A$2:$C$43,2,FALSE)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up'!$A$2:$C$43,3,FALSE)</f>
        <v>Cash</v>
      </c>
      <c r="J693" s="5">
        <f>VLOOKUP(F693,'Set up'!$A$2:$D$43,4,FALSE)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up'!$A$2:$E$43,5,FALSE)</f>
        <v>Trsf</v>
      </c>
      <c r="S693" s="1" t="s">
        <v>810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up'!$A$2:$C$43,2,FALSE)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up'!$A$2:$C$43,3,FALSE)</f>
        <v>Cash</v>
      </c>
      <c r="J694" s="5">
        <f>VLOOKUP(F694,'Set up'!$A$2:$D$43,4,FALSE)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up'!$A$2:$E$43,5,FALSE)</f>
        <v>Trsf</v>
      </c>
      <c r="S694" s="1" t="s">
        <v>809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up'!$A$2:$C$43,2,FALSE)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up'!$A$2:$C$43,3,FALSE)</f>
        <v>Cash</v>
      </c>
      <c r="J695" s="5">
        <f>VLOOKUP(F695,'Set up'!$A$2:$D$43,4,FALSE)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up'!$A$2:$E$43,5,FALSE)</f>
        <v>Trsf</v>
      </c>
      <c r="S695" s="1" t="s">
        <v>809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up'!$A$2:$C$43,2,FALSE)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up'!$A$2:$C$43,3,FALSE)</f>
        <v>Cash</v>
      </c>
      <c r="J696" s="5">
        <f>VLOOKUP(F696,'Set up'!$A$2:$D$43,4,FALSE)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up'!$A$2:$E$43,5,FALSE)</f>
        <v>Trsf</v>
      </c>
      <c r="S696" s="1" t="s">
        <v>747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up'!$A$2:$C$43,2,FALSE)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up'!$A$2:$C$43,3,FALSE)</f>
        <v>Cash</v>
      </c>
      <c r="J697" s="5">
        <f>VLOOKUP(F697,'Set up'!$A$2:$D$43,4,FALSE)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up'!$A$2:$E$43,5,FALSE)</f>
        <v>Trsf</v>
      </c>
      <c r="S697" s="1" t="s">
        <v>971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up'!$A$2:$C$43,2,FALSE)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up'!$A$2:$C$43,3,FALSE)</f>
        <v>Cash</v>
      </c>
      <c r="J698" s="5">
        <f>VLOOKUP(F698,'Set up'!$A$2:$D$43,4,FALSE)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up'!$A$2:$E$43,5,FALSE)</f>
        <v>Trsf</v>
      </c>
      <c r="S698" s="1" t="s">
        <v>973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up'!$A$2:$C$43,2,FALSE)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up'!$A$2:$C$43,3,FALSE)</f>
        <v>Cash</v>
      </c>
      <c r="J699" s="5">
        <f>VLOOKUP(F699,'Set up'!$A$2:$D$43,4,FALSE)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up'!$A$2:$E$43,5,FALSE)</f>
        <v>Trsf</v>
      </c>
      <c r="S699" s="1" t="s">
        <v>972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up'!$A$2:$C$43,2,FALSE)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up'!$A$2:$C$43,3,FALSE)</f>
        <v>Cash</v>
      </c>
      <c r="J700" s="5">
        <f>VLOOKUP(F700,'Set up'!$A$2:$D$43,4,FALSE)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up'!$A$2:$E$43,5,FALSE)</f>
        <v>Trsf</v>
      </c>
      <c r="S700" s="1" t="s">
        <v>972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up'!$A$2:$C$43,2,FALSE)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up'!$A$2:$C$43,3,FALSE)</f>
        <v>Cash</v>
      </c>
      <c r="J701" s="5">
        <f>VLOOKUP(F701,'Set up'!$A$2:$D$43,4,FALSE)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up'!$A$2:$E$43,5,FALSE)</f>
        <v>PD Chq</v>
      </c>
      <c r="S701" s="1" t="s">
        <v>857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up'!$A$2:$C$43,2,FALSE)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up'!$A$2:$C$43,3,FALSE)</f>
        <v>Cash</v>
      </c>
      <c r="J702" s="5">
        <f>VLOOKUP(F702,'Set up'!$A$2:$D$43,4,FALSE)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up'!$A$2:$E$43,5,FALSE)</f>
        <v>PD Chq</v>
      </c>
      <c r="S702" s="1" t="s">
        <v>857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up'!$A$2:$C$43,2,FALSE)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up'!$A$2:$C$43,3,FALSE)</f>
        <v>Cash</v>
      </c>
      <c r="J703" s="5">
        <f>VLOOKUP(F703,'Set up'!$A$2:$D$43,4,FALSE)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up'!$A$2:$E$43,5,FALSE)</f>
        <v>PD Chq</v>
      </c>
      <c r="S703" s="1" t="s">
        <v>857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up'!$A$2:$C$43,2,FALSE)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up'!$A$2:$C$43,3,FALSE)</f>
        <v>Cash</v>
      </c>
      <c r="J704" s="5">
        <f>VLOOKUP(F704,'Set up'!$A$2:$D$43,4,FALSE)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up'!$A$2:$E$43,5,FALSE)</f>
        <v>Trsf</v>
      </c>
      <c r="S704" s="1" t="s">
        <v>811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up'!$A$2:$C$43,2,FALSE)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up'!$A$2:$C$43,3,FALSE)</f>
        <v>Cash</v>
      </c>
      <c r="J705" s="5">
        <f>VLOOKUP(F705,'Set up'!$A$2:$D$43,4,FALSE)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up'!$A$2:$E$43,5,FALSE)</f>
        <v>Trsf</v>
      </c>
      <c r="S705" s="1" t="s">
        <v>811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up'!$A$2:$C$43,2,FALSE)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up'!$A$2:$C$43,3,FALSE)</f>
        <v>Cash</v>
      </c>
      <c r="J706" s="5">
        <f>VLOOKUP(F706,'Set up'!$A$2:$D$43,4,FALSE)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up'!$A$2:$E$43,5,FALSE)</f>
        <v>Trsf</v>
      </c>
      <c r="S706" s="1" t="s">
        <v>972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up'!$A$2:$C$43,2,FALSE)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up'!$A$2:$C$43,3,FALSE)</f>
        <v>Cash</v>
      </c>
      <c r="J707" s="5">
        <f>VLOOKUP(F707,'Set up'!$A$2:$D$43,4,FALSE)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up'!$A$2:$E$43,5,FALSE)</f>
        <v>Trsf</v>
      </c>
      <c r="S707" s="1" t="s">
        <v>972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up'!$A$2:$C$43,2,FALSE)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up'!$A$2:$C$43,3,FALSE)</f>
        <v>Cash</v>
      </c>
      <c r="J708" s="5">
        <f>VLOOKUP(F708,'Set up'!$A$2:$D$43,4,FALSE)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up'!$A$2:$E$43,5,FALSE)</f>
        <v>Trsf</v>
      </c>
      <c r="S708" s="1" t="s">
        <v>972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up'!$A$2:$C$43,2,FALSE)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up'!$A$2:$C$43,3,FALSE)</f>
        <v>Cash</v>
      </c>
      <c r="J709" s="5">
        <f>VLOOKUP(F709,'Set up'!$A$2:$D$43,4,FALSE)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up'!$A$2:$E$43,5,FALSE)</f>
        <v>Trsf</v>
      </c>
      <c r="S709" s="1" t="s">
        <v>972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up'!$A$2:$C$43,2,FALSE)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up'!$A$2:$C$43,3,FALSE)</f>
        <v>Cash</v>
      </c>
      <c r="J710" s="5">
        <f>VLOOKUP(F710,'Set up'!$A$2:$D$43,4,FALSE)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up'!$A$2:$E$43,5,FALSE)</f>
        <v>Trsf</v>
      </c>
      <c r="S710" s="1" t="s">
        <v>1039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up'!$A$2:$C$43,2,FALSE)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up'!$A$2:$C$43,3,FALSE)</f>
        <v>Cash</v>
      </c>
      <c r="J711" s="5">
        <f>VLOOKUP(F711,'Set up'!$A$2:$D$43,4,FALSE)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up'!$A$2:$E$43,5,FALSE)</f>
        <v>Trsf</v>
      </c>
      <c r="S711" s="1" t="s">
        <v>814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up'!$A$2:$C$43,2,FALSE)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up'!$A$2:$C$43,3,FALSE)</f>
        <v>Cash</v>
      </c>
      <c r="J712" s="5">
        <f>VLOOKUP(F712,'Set up'!$A$2:$D$43,4,FALSE)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up'!$A$2:$E$43,5,FALSE)</f>
        <v>Trsf</v>
      </c>
      <c r="S712" s="1" t="s">
        <v>814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up'!$A$2:$C$43,2,FALSE)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up'!$A$2:$C$43,3,FALSE)</f>
        <v>Cash</v>
      </c>
      <c r="J713" s="5">
        <f>VLOOKUP(F713,'Set up'!$A$2:$D$43,4,FALSE)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up'!$A$2:$E$43,5,FALSE)</f>
        <v>Trsf</v>
      </c>
      <c r="S713" s="1" t="s">
        <v>814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up'!$A$2:$C$43,2,FALSE)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up'!$A$2:$C$43,3,FALSE)</f>
        <v>Cash</v>
      </c>
      <c r="J714" s="5">
        <f>VLOOKUP(F714,'Set up'!$A$2:$D$43,4,FALSE)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up'!$A$2:$E$43,5,FALSE)</f>
        <v>Trsf</v>
      </c>
      <c r="S714" s="1" t="s">
        <v>814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up'!$A$2:$C$43,2,FALSE)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up'!$A$2:$C$43,3,FALSE)</f>
        <v>Cash</v>
      </c>
      <c r="J715" s="5">
        <f>VLOOKUP(F715,'Set up'!$A$2:$D$43,4,FALSE)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up'!$A$2:$E$43,5,FALSE)</f>
        <v>Trsf</v>
      </c>
      <c r="S715" s="1" t="s">
        <v>1040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up'!$A$2:$C$43,2,FALSE)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up'!$A$2:$C$43,3,FALSE)</f>
        <v>Cash</v>
      </c>
      <c r="J716" s="5">
        <f>VLOOKUP(F716,'Set up'!$A$2:$D$43,4,FALSE)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up'!$A$2:$E$43,5,FALSE)</f>
        <v>Trsf</v>
      </c>
      <c r="S716" s="1" t="s">
        <v>1040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up'!$A$2:$C$43,2,FALSE)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up'!$A$2:$C$43,3,FALSE)</f>
        <v>Cash</v>
      </c>
      <c r="J717" s="5">
        <f>VLOOKUP(F717,'Set up'!$A$2:$D$43,4,FALSE)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up'!$A$2:$E$43,5,FALSE)</f>
        <v>Trsf</v>
      </c>
      <c r="S717" s="1" t="s">
        <v>1040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up'!$A$2:$C$43,2,FALSE)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up'!$A$2:$C$43,3,FALSE)</f>
        <v>Cash</v>
      </c>
      <c r="J718" s="5">
        <f>VLOOKUP(F718,'Set up'!$A$2:$D$43,4,FALSE)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up'!$A$2:$E$43,5,FALSE)</f>
        <v>Trsf</v>
      </c>
      <c r="S718" s="1" t="s">
        <v>749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up'!$A$2:$C$43,2,FALSE)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up'!$A$2:$C$43,3,FALSE)</f>
        <v>Cash</v>
      </c>
      <c r="J719" s="5">
        <f>VLOOKUP(F719,'Set up'!$A$2:$D$43,4,FALSE)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up'!$A$2:$E$43,5,FALSE)</f>
        <v>Trsf</v>
      </c>
      <c r="S719" s="1" t="s">
        <v>749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up'!$A$2:$C$43,2,FALSE)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up'!$A$2:$C$43,3,FALSE)</f>
        <v>Cash</v>
      </c>
      <c r="J720" s="5">
        <f>VLOOKUP(F720,'Set up'!$A$2:$D$43,4,FALSE)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up'!$A$2:$E$43,5,FALSE)</f>
        <v>Trsf</v>
      </c>
      <c r="S720" s="1" t="s">
        <v>749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up'!$A$2:$C$43,2,FALSE)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up'!$A$2:$C$43,3,FALSE)</f>
        <v>Cash</v>
      </c>
      <c r="J721" s="5">
        <f>VLOOKUP(F721,'Set up'!$A$2:$D$43,4,FALSE)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up'!$A$2:$E$43,5,FALSE)</f>
        <v>Trsf</v>
      </c>
      <c r="S721" s="1" t="s">
        <v>749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up'!$A$2:$C$43,2,FALSE)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up'!$A$2:$C$43,3,FALSE)</f>
        <v>120</v>
      </c>
      <c r="J722" s="5">
        <f>VLOOKUP(F722,'Set up'!$A$2:$D$43,4,FALSE)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up'!$A$2:$E$43,5,FALSE)</f>
        <v>Chq</v>
      </c>
      <c r="S722" s="1" t="s">
        <v>918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up'!$A$2:$C$43,2,FALSE)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up'!$A$2:$C$43,3,FALSE)</f>
        <v>120</v>
      </c>
      <c r="J723" s="5">
        <f>VLOOKUP(F723,'Set up'!$A$2:$D$43,4,FALSE)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up'!$A$2:$E$43,5,FALSE)</f>
        <v>Chq</v>
      </c>
      <c r="S723" s="1" t="s">
        <v>918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up'!$A$2:$C$43,2,FALSE)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up'!$A$2:$C$43,3,FALSE)</f>
        <v>120</v>
      </c>
      <c r="J724" s="5">
        <f>VLOOKUP(F724,'Set up'!$A$2:$D$43,4,FALSE)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up'!$A$2:$E$43,5,FALSE)</f>
        <v>Chq</v>
      </c>
      <c r="S724" s="1" t="s">
        <v>918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up'!$A$2:$C$43,2,FALSE)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up'!$A$2:$C$43,3,FALSE)</f>
        <v>120</v>
      </c>
      <c r="J725" s="5">
        <f>VLOOKUP(F725,'Set up'!$A$2:$D$43,4,FALSE)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up'!$A$2:$E$43,5,FALSE)</f>
        <v>Chq</v>
      </c>
      <c r="S725" s="1" t="s">
        <v>918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up'!$A$2:$C$43,2,FALSE)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up'!$A$2:$C$43,3,FALSE)</f>
        <v>Cash</v>
      </c>
      <c r="J726" s="5">
        <f>VLOOKUP(F726,'Set up'!$A$2:$D$43,4,FALSE)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up'!$A$2:$E$43,5,FALSE)</f>
        <v>Trsf</v>
      </c>
      <c r="S726" s="1" t="s">
        <v>750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up'!$A$2:$C$43,2,FALSE)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up'!$A$2:$C$43,3,FALSE)</f>
        <v>Cash</v>
      </c>
      <c r="J727" s="5">
        <f>VLOOKUP(F727,'Set up'!$A$2:$D$43,4,FALSE)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up'!$A$2:$E$43,5,FALSE)</f>
        <v>Trsf</v>
      </c>
      <c r="S727" s="1" t="s">
        <v>755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up'!$A$2:$C$43,2,FALSE)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up'!$A$2:$C$43,3,FALSE)</f>
        <v>Cash</v>
      </c>
      <c r="J728" s="5">
        <f>VLOOKUP(F728,'Set up'!$A$2:$D$43,4,FALSE)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up'!$A$2:$E$43,5,FALSE)</f>
        <v>Trsf</v>
      </c>
      <c r="S728" s="1" t="s">
        <v>755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up'!$A$2:$C$43,2,FALSE)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up'!$A$2:$C$43,3,FALSE)</f>
        <v>Cash</v>
      </c>
      <c r="J729" s="5">
        <f>VLOOKUP(F729,'Set up'!$A$2:$D$43,4,FALSE)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up'!$A$2:$E$43,5,FALSE)</f>
        <v>Trsf</v>
      </c>
      <c r="S729" s="1" t="s">
        <v>1043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up'!$A$2:$C$43,2,FALSE)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up'!$A$2:$C$43,3,FALSE)</f>
        <v>Cash</v>
      </c>
      <c r="J730" s="5">
        <f>VLOOKUP(F730,'Set up'!$A$2:$D$43,4,FALSE)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up'!$A$2:$E$43,5,FALSE)</f>
        <v>Trsf</v>
      </c>
      <c r="S730" s="1" t="s">
        <v>1041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up'!$A$2:$C$43,2,FALSE)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up'!$A$2:$C$43,3,FALSE)</f>
        <v>Cash</v>
      </c>
      <c r="J731" s="5">
        <f>VLOOKUP(F731,'Set up'!$A$2:$D$43,4,FALSE)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up'!$A$2:$E$43,5,FALSE)</f>
        <v>Trsf</v>
      </c>
      <c r="S731" s="1" t="s">
        <v>1044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up'!$A$2:$C$43,2,FALSE)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up'!$A$2:$C$43,3,FALSE)</f>
        <v>Cash</v>
      </c>
      <c r="J732" s="5">
        <f>VLOOKUP(F732,'Set up'!$A$2:$D$43,4,FALSE)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up'!$A$2:$E$43,5,FALSE)</f>
        <v>Trsf</v>
      </c>
      <c r="S732" s="1" t="s">
        <v>1037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up'!$A$2:$C$43,2,FALSE)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up'!$A$2:$C$43,3,FALSE)</f>
        <v>Cash</v>
      </c>
      <c r="J733" s="5">
        <f>VLOOKUP(F733,'Set up'!$A$2:$D$43,4,FALSE)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up'!$A$2:$E$43,5,FALSE)</f>
        <v>Trsf</v>
      </c>
      <c r="S733" s="1" t="s">
        <v>1037</v>
      </c>
    </row>
    <row r="734" spans="1:19" x14ac:dyDescent="0.35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up'!$A$2:$C$43,2,FALSE)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up'!$A$2:$C$43,3,FALSE)</f>
        <v>Cash</v>
      </c>
      <c r="J734" s="5">
        <f>VLOOKUP(F734,'Set up'!$A$2:$D$43,4,FALSE)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up'!$A$2:$E$43,5,FALSE)</f>
        <v>Trsf</v>
      </c>
      <c r="S734" s="1" t="s">
        <v>753</v>
      </c>
    </row>
    <row r="735" spans="1:19" x14ac:dyDescent="0.35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up'!$A$2:$C$43,2,FALSE)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up'!$A$2:$C$43,3,FALSE)</f>
        <v>Cash</v>
      </c>
      <c r="J735" s="5">
        <f>VLOOKUP(F735,'Set up'!$A$2:$D$43,4,FALSE)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up'!$A$2:$E$43,5,FALSE)</f>
        <v>Trsf</v>
      </c>
      <c r="S735" s="1" t="s">
        <v>753</v>
      </c>
    </row>
    <row r="736" spans="1:19" x14ac:dyDescent="0.35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up'!$A$2:$C$43,2,FALSE)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up'!$A$2:$C$43,3,FALSE)</f>
        <v>Cash</v>
      </c>
      <c r="J736" s="5">
        <f>VLOOKUP(F736,'Set up'!$A$2:$D$43,4,FALSE)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up'!$A$2:$E$43,5,FALSE)</f>
        <v>Trsf</v>
      </c>
      <c r="S736" s="1" t="s">
        <v>753</v>
      </c>
    </row>
    <row r="737" spans="1:19" x14ac:dyDescent="0.35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up'!$A$2:$C$43,2,FALSE)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up'!$A$2:$C$43,3,FALSE)</f>
        <v>Cash</v>
      </c>
      <c r="J737" s="5">
        <f>VLOOKUP(F737,'Set up'!$A$2:$D$43,4,FALSE)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up'!$A$2:$E$43,5,FALSE)</f>
        <v>Trsf</v>
      </c>
      <c r="S737" s="1" t="s">
        <v>753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up'!$A$2:$C$43,2,FALSE)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up'!$A$2:$C$43,3,FALSE)</f>
        <v>120</v>
      </c>
      <c r="J738" s="5">
        <f>VLOOKUP(F738,'Set up'!$A$2:$D$43,4,FALSE)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up'!$A$2:$E$43,5,FALSE)</f>
        <v>Trsf</v>
      </c>
      <c r="S738" s="1" t="s">
        <v>890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up'!$A$2:$C$43,2,FALSE)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up'!$A$2:$C$43,3,FALSE)</f>
        <v>120</v>
      </c>
      <c r="J739" s="5">
        <f>VLOOKUP(F739,'Set up'!$A$2:$D$43,4,FALSE)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up'!$A$2:$E$43,5,FALSE)</f>
        <v>Trsf</v>
      </c>
      <c r="S739" s="1" t="s">
        <v>890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up'!$A$2:$C$43,2,FALSE)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up'!$A$2:$C$43,3,FALSE)</f>
        <v>Cash</v>
      </c>
      <c r="J740" s="5">
        <f>VLOOKUP(F740,'Set up'!$A$2:$D$43,4,FALSE)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up'!$A$2:$E$43,5,FALSE)</f>
        <v>PD Chq</v>
      </c>
      <c r="S740" s="1" t="s">
        <v>881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up'!$A$2:$C$43,2,FALSE)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up'!$A$2:$C$43,3,FALSE)</f>
        <v>Cash</v>
      </c>
      <c r="J741" s="5">
        <f>VLOOKUP(F741,'Set up'!$A$2:$D$43,4,FALSE)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up'!$A$2:$E$43,5,FALSE)</f>
        <v>PD Chq</v>
      </c>
      <c r="S741" s="1" t="s">
        <v>881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up'!$A$2:$C$43,2,FALSE)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up'!$A$2:$C$43,3,FALSE)</f>
        <v>Cash</v>
      </c>
      <c r="J742" s="5">
        <f>VLOOKUP(F742,'Set up'!$A$2:$D$43,4,FALSE)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up'!$A$2:$E$43,5,FALSE)</f>
        <v>PD Chq</v>
      </c>
      <c r="S742" s="1" t="s">
        <v>881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up'!$A$2:$C$43,2,FALSE)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up'!$A$2:$C$43,3,FALSE)</f>
        <v>Cash</v>
      </c>
      <c r="J743" s="5">
        <f>VLOOKUP(F743,'Set up'!$A$2:$D$43,4,FALSE)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up'!$A$2:$E$43,5,FALSE)</f>
        <v>Trsf</v>
      </c>
      <c r="S743" s="1" t="s">
        <v>1037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up'!$A$2:$C$43,2,FALSE)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up'!$A$2:$C$43,3,FALSE)</f>
        <v>Cash</v>
      </c>
      <c r="J744" s="5">
        <f>VLOOKUP(F744,'Set up'!$A$2:$D$43,4,FALSE)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up'!$A$2:$E$43,5,FALSE)</f>
        <v>Trsf</v>
      </c>
      <c r="S744" s="1" t="s">
        <v>1037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up'!$A$2:$C$43,2,FALSE)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up'!$A$2:$C$43,3,FALSE)</f>
        <v>Cash</v>
      </c>
      <c r="J745" s="5">
        <f>VLOOKUP(F745,'Set up'!$A$2:$D$43,4,FALSE)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up'!$A$2:$E$43,5,FALSE)</f>
        <v>Trsf</v>
      </c>
      <c r="S745" s="1" t="s">
        <v>1037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up'!$A$2:$C$43,2,FALSE)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up'!$A$2:$C$43,3,FALSE)</f>
        <v>Cash</v>
      </c>
      <c r="J746" s="5">
        <f>VLOOKUP(F746,'Set up'!$A$2:$D$43,4,FALSE)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up'!$A$2:$E$43,5,FALSE)</f>
        <v>Trsf</v>
      </c>
      <c r="S746" s="1" t="s">
        <v>1037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up'!$A$2:$C$43,2,FALSE)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up'!$A$2:$C$43,3,FALSE)</f>
        <v>Cash</v>
      </c>
      <c r="J747" s="5">
        <f>VLOOKUP(F747,'Set up'!$A$2:$D$43,4,FALSE)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up'!$A$2:$E$43,5,FALSE)</f>
        <v>Trsf</v>
      </c>
      <c r="S747" s="1" t="s">
        <v>1037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up'!$A$2:$C$43,2,FALSE)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up'!$A$2:$C$43,3,FALSE)</f>
        <v>Cash</v>
      </c>
      <c r="J748" s="5">
        <f>VLOOKUP(F748,'Set up'!$A$2:$D$43,4,FALSE)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up'!$A$2:$E$43,5,FALSE)</f>
        <v>Trsf</v>
      </c>
      <c r="S748" s="1" t="s">
        <v>803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up'!$A$2:$C$43,2,FALSE)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up'!$A$2:$C$43,3,FALSE)</f>
        <v>Cash</v>
      </c>
      <c r="J749" s="5">
        <f>VLOOKUP(F749,'Set up'!$A$2:$D$43,4,FALSE)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up'!$A$2:$E$43,5,FALSE)</f>
        <v>Trsf</v>
      </c>
      <c r="S749" s="1" t="s">
        <v>803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up'!$A$2:$C$43,2,FALSE)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up'!$A$2:$C$43,3,FALSE)</f>
        <v>Cash</v>
      </c>
      <c r="J750" s="5">
        <f>VLOOKUP(F750,'Set up'!$A$2:$D$43,4,FALSE)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up'!$A$2:$E$43,5,FALSE)</f>
        <v>Trsf</v>
      </c>
      <c r="S750" s="1" t="s">
        <v>803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up'!$A$2:$C$43,2,FALSE)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up'!$A$2:$C$43,3,FALSE)</f>
        <v>Cash</v>
      </c>
      <c r="J751" s="5">
        <f>VLOOKUP(F751,'Set up'!$A$2:$D$43,4,FALSE)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up'!$A$2:$E$43,5,FALSE)</f>
        <v>Trsf</v>
      </c>
      <c r="S751" s="1" t="s">
        <v>803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up'!$A$2:$C$43,2,FALSE)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up'!$A$2:$C$43,3,FALSE)</f>
        <v>Cash</v>
      </c>
      <c r="J752" s="5">
        <f>VLOOKUP(F752,'Set up'!$A$2:$D$43,4,FALSE)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up'!$A$2:$E$43,5,FALSE)</f>
        <v>Trsf</v>
      </c>
      <c r="S752" s="1" t="s">
        <v>803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up'!$A$2:$C$43,2,FALSE)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up'!$A$2:$C$43,3,FALSE)</f>
        <v>Cash</v>
      </c>
      <c r="J753" s="5">
        <f>VLOOKUP(F753,'Set up'!$A$2:$D$43,4,FALSE)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up'!$A$2:$E$43,5,FALSE)</f>
        <v>Trsf</v>
      </c>
      <c r="S753" s="1" t="s">
        <v>808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up'!$A$2:$C$43,2,FALSE)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up'!$A$2:$C$43,3,FALSE)</f>
        <v>Cash</v>
      </c>
      <c r="J754" s="5">
        <f>VLOOKUP(F754,'Set up'!$A$2:$D$43,4,FALSE)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up'!$A$2:$E$43,5,FALSE)</f>
        <v>Trsf</v>
      </c>
      <c r="S754" s="1" t="s">
        <v>1037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up'!$A$2:$C$43,2,FALSE)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up'!$A$2:$C$43,3,FALSE)</f>
        <v>Cash</v>
      </c>
      <c r="J755" s="5">
        <f>VLOOKUP(F755,'Set up'!$A$2:$D$43,4,FALSE)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up'!$A$2:$E$43,5,FALSE)</f>
        <v>Trsf</v>
      </c>
      <c r="S755" s="1" t="s">
        <v>1045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up'!$A$2:$C$43,2,FALSE)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up'!$A$2:$C$43,3,FALSE)</f>
        <v>Cash</v>
      </c>
      <c r="J756" s="5">
        <f>VLOOKUP(F756,'Set up'!$A$2:$D$43,4,FALSE)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up'!$A$2:$E$43,5,FALSE)</f>
        <v>Trsf</v>
      </c>
      <c r="S756" s="1" t="s">
        <v>1038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up'!$A$2:$C$43,2,FALSE)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up'!$A$2:$C$43,3,FALSE)</f>
        <v>Cash</v>
      </c>
      <c r="J757" s="5">
        <f>VLOOKUP(F757,'Set up'!$A$2:$D$43,4,FALSE)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up'!$A$2:$E$43,5,FALSE)</f>
        <v>Trsf</v>
      </c>
      <c r="S757" s="1" t="s">
        <v>1037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up'!$A$2:$C$43,2,FALSE)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up'!$A$2:$C$43,3,FALSE)</f>
        <v>Cash</v>
      </c>
      <c r="J758" s="5">
        <f>VLOOKUP(F758,'Set up'!$A$2:$D$43,4,FALSE)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up'!$A$2:$E$43,5,FALSE)</f>
        <v>Trsf</v>
      </c>
      <c r="S758" s="1" t="s">
        <v>1037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up'!$A$2:$C$43,2,FALSE)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up'!$A$2:$C$43,3,FALSE)</f>
        <v>Cash</v>
      </c>
      <c r="J759" s="5">
        <f>VLOOKUP(F759,'Set up'!$A$2:$D$43,4,FALSE)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up'!$A$2:$E$43,5,FALSE)</f>
        <v>Trsf</v>
      </c>
      <c r="S759" s="1" t="s">
        <v>1037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up'!$A$2:$C$43,2,FALSE)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up'!$A$2:$C$43,3,FALSE)</f>
        <v>Cash</v>
      </c>
      <c r="J760" s="5">
        <f>VLOOKUP(F760,'Set up'!$A$2:$D$43,4,FALSE)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up'!$A$2:$E$43,5,FALSE)</f>
        <v>Trsf</v>
      </c>
      <c r="S760" s="1" t="s">
        <v>1037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up'!$A$2:$C$43,2,FALSE)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up'!$A$2:$C$43,3,FALSE)</f>
        <v>Cash</v>
      </c>
      <c r="J761" s="5">
        <f>VLOOKUP(F761,'Set up'!$A$2:$D$43,4,FALSE)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up'!$A$2:$E$43,5,FALSE)</f>
        <v>Trsf</v>
      </c>
      <c r="S761" s="1" t="s">
        <v>1037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up'!$A$2:$C$43,2,FALSE)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up'!$A$2:$C$43,3,FALSE)</f>
        <v>Cash</v>
      </c>
      <c r="J762" s="5">
        <f>VLOOKUP(F762,'Set up'!$A$2:$D$43,4,FALSE)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up'!$A$2:$E$43,5,FALSE)</f>
        <v>Trsf</v>
      </c>
      <c r="S762" s="1" t="s">
        <v>1037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up'!$A$2:$C$43,2,FALSE)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up'!$A$2:$C$43,3,FALSE)</f>
        <v>Cash</v>
      </c>
      <c r="J763" s="5">
        <f>VLOOKUP(F763,'Set up'!$A$2:$D$43,4,FALSE)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up'!$A$2:$E$43,5,FALSE)</f>
        <v>Trsf</v>
      </c>
      <c r="S763" s="1" t="s">
        <v>1037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up'!$A$2:$C$43,2,FALSE)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up'!$A$2:$C$43,3,FALSE)</f>
        <v>Cash</v>
      </c>
      <c r="J764" s="5">
        <f>VLOOKUP(F764,'Set up'!$A$2:$D$43,4,FALSE)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up'!$A$2:$E$43,5,FALSE)</f>
        <v>Trsf</v>
      </c>
      <c r="S764" s="1" t="s">
        <v>813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up'!$A$2:$C$43,2,FALSE)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up'!$A$2:$C$43,3,FALSE)</f>
        <v>Cash</v>
      </c>
      <c r="J765" s="5">
        <f>VLOOKUP(F765,'Set up'!$A$2:$D$43,4,FALSE)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up'!$A$2:$E$43,5,FALSE)</f>
        <v>Trsf</v>
      </c>
      <c r="S765" s="1" t="s">
        <v>1037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up'!$A$2:$C$43,2,FALSE)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up'!$A$2:$C$43,3,FALSE)</f>
        <v>Cash</v>
      </c>
      <c r="J766" s="5">
        <f>VLOOKUP(F766,'Set up'!$A$2:$D$43,4,FALSE)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up'!$A$2:$E$43,5,FALSE)</f>
        <v>Trsf</v>
      </c>
      <c r="S766" s="1" t="s">
        <v>1081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up'!$A$2:$C$43,2,FALSE)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up'!$A$2:$C$43,3,FALSE)</f>
        <v>Cash</v>
      </c>
      <c r="J767" s="5">
        <f>VLOOKUP(F767,'Set up'!$A$2:$D$43,4,FALSE)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up'!$A$2:$E$43,5,FALSE)</f>
        <v>Trsf</v>
      </c>
      <c r="S767" s="1" t="s">
        <v>1083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up'!$A$2:$C$43,2,FALSE)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up'!$A$2:$C$43,3,FALSE)</f>
        <v>Cash</v>
      </c>
      <c r="J768" s="5">
        <f>VLOOKUP(F768,'Set up'!$A$2:$D$43,4,FALSE)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up'!$A$2:$E$43,5,FALSE)</f>
        <v>Trsf</v>
      </c>
      <c r="S768" s="1" t="s">
        <v>1082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up'!$A$2:$C$43,2,FALSE)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up'!$A$2:$C$43,3,FALSE)</f>
        <v>60</v>
      </c>
      <c r="J769" s="5">
        <f>VLOOKUP(F769,'Set up'!$A$2:$D$43,4,FALSE)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up'!$A$2:$E$43,5,FALSE)</f>
        <v>Chq</v>
      </c>
      <c r="S769" s="1" t="s">
        <v>986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up'!$A$2:$C$43,2,FALSE)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up'!$A$2:$C$43,3,FALSE)</f>
        <v>60</v>
      </c>
      <c r="J770" s="5">
        <f>VLOOKUP(F770,'Set up'!$A$2:$D$43,4,FALSE)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up'!$A$2:$E$43,5,FALSE)</f>
        <v>Chq</v>
      </c>
      <c r="S770" s="1" t="s">
        <v>986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up'!$A$2:$C$43,2,FALSE)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up'!$A$2:$C$43,3,FALSE)</f>
        <v>60</v>
      </c>
      <c r="J771" s="5">
        <f>VLOOKUP(F771,'Set up'!$A$2:$D$43,4,FALSE)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up'!$A$2:$E$43,5,FALSE)</f>
        <v>Chq</v>
      </c>
      <c r="S771" s="1" t="s">
        <v>986</v>
      </c>
    </row>
    <row r="772" spans="1:19" x14ac:dyDescent="0.35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up'!$A$2:$C$43,2,FALSE)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up'!$A$2:$C$43,3,FALSE)</f>
        <v>Cash</v>
      </c>
      <c r="J772" s="5">
        <f>VLOOKUP(F772,'Set up'!$A$2:$D$43,4,FALSE)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up'!$A$2:$E$43,5,FALSE)</f>
        <v>Chq</v>
      </c>
      <c r="S772" s="1" t="s">
        <v>882</v>
      </c>
    </row>
    <row r="773" spans="1:19" x14ac:dyDescent="0.35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up'!$A$2:$C$43,2,FALSE)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up'!$A$2:$C$43,3,FALSE)</f>
        <v>Cash</v>
      </c>
      <c r="J773" s="5">
        <f>VLOOKUP(F773,'Set up'!$A$2:$D$43,4,FALSE)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up'!$A$2:$E$43,5,FALSE)</f>
        <v>Chq</v>
      </c>
      <c r="S773" s="1" t="s">
        <v>882</v>
      </c>
    </row>
    <row r="774" spans="1:19" x14ac:dyDescent="0.35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up'!$A$2:$C$43,2,FALSE)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up'!$A$2:$C$43,3,FALSE)</f>
        <v>Cash</v>
      </c>
      <c r="J774" s="5">
        <f>VLOOKUP(F774,'Set up'!$A$2:$D$43,4,FALSE)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up'!$A$2:$E$43,5,FALSE)</f>
        <v>Chq</v>
      </c>
      <c r="S774" s="1" t="s">
        <v>882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up'!$A$2:$C$43,2,FALSE)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up'!$A$2:$C$43,3,FALSE)</f>
        <v>Cash</v>
      </c>
      <c r="J775" s="5">
        <f>VLOOKUP(F775,'Set up'!$A$2:$D$43,4,FALSE)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up'!$A$2:$E$43,5,FALSE)</f>
        <v>Trsf</v>
      </c>
      <c r="S775" s="1" t="s">
        <v>891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up'!$A$2:$C$43,2,FALSE)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up'!$A$2:$C$43,3,FALSE)</f>
        <v>Cash</v>
      </c>
      <c r="J776" s="5">
        <f>VLOOKUP(F776,'Set up'!$A$2:$D$43,4,FALSE)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up'!$A$2:$E$43,5,FALSE)</f>
        <v>Trsf</v>
      </c>
      <c r="S776" s="1" t="s">
        <v>980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up'!$A$2:$C$43,2,FALSE)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up'!$A$2:$C$43,3,FALSE)</f>
        <v>Cash</v>
      </c>
      <c r="J777" s="5">
        <f>VLOOKUP(F777,'Set up'!$A$2:$D$43,4,FALSE)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up'!$A$2:$E$43,5,FALSE)</f>
        <v>Trsf</v>
      </c>
      <c r="S777" s="1" t="s">
        <v>982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up'!$A$2:$C$43,2,FALSE)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up'!$A$2:$C$43,3,FALSE)</f>
        <v>Cash</v>
      </c>
      <c r="J778" s="5">
        <f>VLOOKUP(F778,'Set up'!$A$2:$D$43,4,FALSE)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up'!$A$2:$E$43,5,FALSE)</f>
        <v>Trsf</v>
      </c>
      <c r="S778" s="1" t="s">
        <v>981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up'!$A$2:$C$43,2,FALSE)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up'!$A$2:$C$43,3,FALSE)</f>
        <v>Cash</v>
      </c>
      <c r="J779" s="5">
        <f>VLOOKUP(F779,'Set up'!$A$2:$D$43,4,FALSE)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up'!$A$2:$E$43,5,FALSE)</f>
        <v>Trsf</v>
      </c>
      <c r="S779" s="1" t="s">
        <v>981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up'!$A$2:$C$43,2,FALSE)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up'!$A$2:$C$43,3,FALSE)</f>
        <v>Cash</v>
      </c>
      <c r="J780" s="5">
        <f>VLOOKUP(F780,'Set up'!$A$2:$D$43,4,FALSE)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up'!$A$2:$E$43,5,FALSE)</f>
        <v>Trsf</v>
      </c>
      <c r="S780" s="1" t="s">
        <v>981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up'!$A$2:$C$43,2,FALSE)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up'!$A$2:$C$43,3,FALSE)</f>
        <v>Cash</v>
      </c>
      <c r="J781" s="5">
        <f>VLOOKUP(F781,'Set up'!$A$2:$D$43,4,FALSE)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up'!$A$2:$E$43,5,FALSE)</f>
        <v>Trsf</v>
      </c>
      <c r="S781" s="1" t="s">
        <v>812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up'!$A$2:$C$43,2,FALSE)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up'!$A$2:$C$43,3,FALSE)</f>
        <v>Cash</v>
      </c>
      <c r="J782" s="5">
        <f>VLOOKUP(F782,'Set up'!$A$2:$D$43,4,FALSE)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up'!$A$2:$E$43,5,FALSE)</f>
        <v>Trsf</v>
      </c>
      <c r="S782" s="1" t="s">
        <v>812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up'!$A$2:$C$43,2,FALSE)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up'!$A$2:$C$43,3,FALSE)</f>
        <v>Cash</v>
      </c>
      <c r="J783" s="5">
        <f>VLOOKUP(F783,'Set up'!$A$2:$D$43,4,FALSE)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up'!$A$2:$E$43,5,FALSE)</f>
        <v>Trsf</v>
      </c>
      <c r="S783" s="1" t="s">
        <v>812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up'!$A$2:$C$43,2,FALSE)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up'!$A$2:$C$43,3,FALSE)</f>
        <v>Cash</v>
      </c>
      <c r="J784" s="5">
        <f>VLOOKUP(F784,'Set up'!$A$2:$D$43,4,FALSE)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up'!$A$2:$E$43,5,FALSE)</f>
        <v>Trsf</v>
      </c>
      <c r="S784" s="1" t="s">
        <v>812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up'!$A$2:$C$43,2,FALSE)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up'!$A$2:$C$43,3,FALSE)</f>
        <v>Cash</v>
      </c>
      <c r="J785" s="5">
        <f>VLOOKUP(F785,'Set up'!$A$2:$D$43,4,FALSE)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up'!$A$2:$E$43,5,FALSE)</f>
        <v>Trsf</v>
      </c>
      <c r="S785" s="1" t="s">
        <v>812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up'!$A$2:$C$43,2,FALSE)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up'!$A$2:$C$43,3,FALSE)</f>
        <v>Cash</v>
      </c>
      <c r="J786" s="5">
        <f>VLOOKUP(F786,'Set up'!$A$2:$D$43,4,FALSE)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up'!$A$2:$E$43,5,FALSE)</f>
        <v>Trsf</v>
      </c>
      <c r="S786" s="1" t="s">
        <v>812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up'!$A$2:$C$43,2,FALSE)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up'!$A$2:$C$43,3,FALSE)</f>
        <v>Cash</v>
      </c>
      <c r="J787" s="5">
        <f>VLOOKUP(F787,'Set up'!$A$2:$D$43,4,FALSE)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up'!$A$2:$E$43,5,FALSE)</f>
        <v>Chq</v>
      </c>
      <c r="S787" s="1" t="s">
        <v>882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up'!$A$2:$C$43,2,FALSE)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up'!$A$2:$C$43,3,FALSE)</f>
        <v>Cash</v>
      </c>
      <c r="J788" s="5">
        <f>VLOOKUP(F788,'Set up'!$A$2:$D$43,4,FALSE)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up'!$A$2:$E$43,5,FALSE)</f>
        <v>Trsf</v>
      </c>
      <c r="S788" s="1" t="s">
        <v>1154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up'!$A$2:$C$43,2,FALSE)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up'!$A$2:$C$43,3,FALSE)</f>
        <v>Cash</v>
      </c>
      <c r="J789" s="5">
        <f>VLOOKUP(F789,'Set up'!$A$2:$D$43,4,FALSE)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up'!$A$2:$E$43,5,FALSE)</f>
        <v>Trsf</v>
      </c>
      <c r="S789" s="1" t="s">
        <v>1155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up'!$A$2:$C$43,2,FALSE)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up'!$A$2:$C$43,3,FALSE)</f>
        <v>Cash</v>
      </c>
      <c r="J790" s="5">
        <f>VLOOKUP(F790,'Set up'!$A$2:$D$43,4,FALSE)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up'!$A$2:$E$43,5,FALSE)</f>
        <v>Trsf</v>
      </c>
      <c r="S790" s="1" t="s">
        <v>1155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up'!$A$2:$C$43,2,FALSE)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up'!$A$2:$C$43,3,FALSE)</f>
        <v>Cash</v>
      </c>
      <c r="J791" s="5">
        <f>VLOOKUP(F791,'Set up'!$A$2:$D$43,4,FALSE)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up'!$A$2:$E$43,5,FALSE)</f>
        <v>Trsf</v>
      </c>
      <c r="S791" s="1" t="s">
        <v>1155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up'!$A$2:$C$43,2,FALSE)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up'!$A$2:$C$43,3,FALSE)</f>
        <v>45</v>
      </c>
      <c r="J792" s="5">
        <f>VLOOKUP(F792,'Set up'!$A$2:$D$43,4,FALSE)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up'!$A$2:$E$43,5,FALSE)</f>
        <v>PD Chq</v>
      </c>
      <c r="S792" s="40" t="s">
        <v>877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up'!$A$2:$C$43,2,FALSE)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up'!$A$2:$C$43,3,FALSE)</f>
        <v>45</v>
      </c>
      <c r="J793" s="5">
        <f>VLOOKUP(F793,'Set up'!$A$2:$D$43,4,FALSE)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up'!$A$2:$E$43,5,FALSE)</f>
        <v>PD Chq</v>
      </c>
      <c r="S793" s="40" t="s">
        <v>878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up'!$A$2:$C$43,2,FALSE)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up'!$A$2:$C$43,3,FALSE)</f>
        <v>45</v>
      </c>
      <c r="J794" s="5">
        <f>VLOOKUP(F794,'Set up'!$A$2:$D$43,4,FALSE)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up'!$A$2:$E$43,5,FALSE)</f>
        <v>PD Chq</v>
      </c>
      <c r="S794" s="1" t="s">
        <v>879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up'!$A$2:$C$43,2,FALSE)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up'!$A$2:$C$43,3,FALSE)</f>
        <v>45</v>
      </c>
      <c r="J795" s="5">
        <f>VLOOKUP(F795,'Set up'!$A$2:$D$43,4,FALSE)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up'!$A$2:$E$43,5,FALSE)</f>
        <v>PD Chq</v>
      </c>
      <c r="S795" s="1" t="s">
        <v>879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up'!$A$2:$C$43,2,FALSE)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up'!$A$2:$C$43,3,FALSE)</f>
        <v>Cash</v>
      </c>
      <c r="J796" s="5">
        <f>VLOOKUP(F796,'Set up'!$A$2:$D$43,4,FALSE)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up'!$A$2:$E$43,5,FALSE)</f>
        <v>Trsf</v>
      </c>
      <c r="S796" s="1" t="s">
        <v>1155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up'!$A$2:$C$43,2,FALSE)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up'!$A$2:$C$43,3,FALSE)</f>
        <v>Cash</v>
      </c>
      <c r="J797" s="5">
        <f>VLOOKUP(F797,'Set up'!$A$2:$D$43,4,FALSE)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up'!$A$2:$E$43,5,FALSE)</f>
        <v>Trsf</v>
      </c>
      <c r="S797" s="1" t="s">
        <v>1155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up'!$A$2:$C$43,2,FALSE)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up'!$A$2:$C$43,3,FALSE)</f>
        <v>Cash</v>
      </c>
      <c r="J798" s="5">
        <f>VLOOKUP(F798,'Set up'!$A$2:$D$43,4,FALSE)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up'!$A$2:$E$43,5,FALSE)</f>
        <v>Trsf</v>
      </c>
      <c r="S798" s="1" t="s">
        <v>1155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up'!$A$2:$C$43,2,FALSE)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up'!$A$2:$C$43,3,FALSE)</f>
        <v>Cash</v>
      </c>
      <c r="J799" s="5">
        <f>VLOOKUP(F799,'Set up'!$A$2:$D$43,4,FALSE)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up'!$A$2:$E$43,5,FALSE)</f>
        <v>Trsf</v>
      </c>
      <c r="S799" s="1" t="s">
        <v>1155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up'!$A$2:$C$43,2,FALSE)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up'!$A$2:$C$43,3,FALSE)</f>
        <v>Cash</v>
      </c>
      <c r="J800" s="5">
        <f>VLOOKUP(F800,'Set up'!$A$2:$D$43,4,FALSE)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up'!$A$2:$E$43,5,FALSE)</f>
        <v>Trsf</v>
      </c>
      <c r="S800" s="1" t="s">
        <v>1156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up'!$A$2:$C$43,2,FALSE)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up'!$A$2:$C$43,3,FALSE)</f>
        <v>Cash</v>
      </c>
      <c r="J801" s="5">
        <f>VLOOKUP(F801,'Set up'!$A$2:$D$43,4,FALSE)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up'!$A$2:$E$43,5,FALSE)</f>
        <v>PD Chq</v>
      </c>
      <c r="S801" s="1" t="s">
        <v>921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up'!$A$2:$C$43,2,FALSE)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up'!$A$2:$C$43,3,FALSE)</f>
        <v>Cash</v>
      </c>
      <c r="J802" s="5">
        <f>VLOOKUP(F802,'Set up'!$A$2:$D$43,4,FALSE)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up'!$A$2:$E$43,5,FALSE)</f>
        <v>PD Chq</v>
      </c>
      <c r="S802" s="1" t="s">
        <v>921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up'!$A$2:$C$43,2,FALSE)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up'!$A$2:$C$43,3,FALSE)</f>
        <v>Cash</v>
      </c>
      <c r="J803" s="5">
        <f>VLOOKUP(F803,'Set up'!$A$2:$D$43,4,FALSE)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up'!$A$2:$E$43,5,FALSE)</f>
        <v>PD Chq</v>
      </c>
      <c r="S803" s="1" t="s">
        <v>921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up'!$A$2:$C$43,2,FALSE)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up'!$A$2:$C$43,3,FALSE)</f>
        <v>Cash</v>
      </c>
      <c r="J804" s="5">
        <f>VLOOKUP(F804,'Set up'!$A$2:$D$43,4,FALSE)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up'!$A$2:$E$43,5,FALSE)</f>
        <v>Trsf</v>
      </c>
      <c r="S804" s="1" t="s">
        <v>1157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up'!$A$2:$C$43,2,FALSE)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up'!$A$2:$C$43,3,FALSE)</f>
        <v>Cash</v>
      </c>
      <c r="J805" s="5">
        <f>VLOOKUP(F805,'Set up'!$A$2:$D$43,4,FALSE)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up'!$A$2:$E$43,5,FALSE)</f>
        <v>Trsf</v>
      </c>
      <c r="S805" s="1" t="s">
        <v>1157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up'!$A$2:$C$43,2,FALSE)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up'!$A$2:$C$43,3,FALSE)</f>
        <v>Cash</v>
      </c>
      <c r="J806" s="5">
        <f>VLOOKUP(F806,'Set up'!$A$2:$D$43,4,FALSE)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up'!$A$2:$E$43,5,FALSE)</f>
        <v>Trsf</v>
      </c>
      <c r="S806" s="1" t="s">
        <v>1157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up'!$A$2:$C$43,2,FALSE)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up'!$A$2:$C$43,3,FALSE)</f>
        <v>Cash</v>
      </c>
      <c r="J807" s="5">
        <f>VLOOKUP(F807,'Set up'!$A$2:$D$43,4,FALSE)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up'!$A$2:$E$43,5,FALSE)</f>
        <v>Trsf</v>
      </c>
      <c r="S807" s="1" t="s">
        <v>1157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up'!$A$2:$C$43,2,FALSE)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up'!$A$2:$C$43,3,FALSE)</f>
        <v>Cash</v>
      </c>
      <c r="J808" s="5">
        <f>VLOOKUP(F808,'Set up'!$A$2:$D$43,4,FALSE)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up'!$A$2:$E$43,5,FALSE)</f>
        <v>Trsf</v>
      </c>
      <c r="S808" s="1" t="s">
        <v>816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up'!$A$2:$C$43,2,FALSE)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up'!$A$2:$C$43,3,FALSE)</f>
        <v>Cash</v>
      </c>
      <c r="J809" s="5">
        <f>VLOOKUP(F809,'Set up'!$A$2:$D$43,4,FALSE)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up'!$A$2:$E$43,5,FALSE)</f>
        <v>Trsf</v>
      </c>
      <c r="S809" s="1" t="s">
        <v>816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up'!$A$2:$C$43,2,FALSE)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up'!$A$2:$C$43,3,FALSE)</f>
        <v>Cash</v>
      </c>
      <c r="J810" s="5">
        <f>VLOOKUP(F810,'Set up'!$A$2:$D$43,4,FALSE)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up'!$A$2:$E$43,5,FALSE)</f>
        <v>Trsf</v>
      </c>
      <c r="S810" s="1" t="s">
        <v>816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up'!$A$2:$C$43,2,FALSE)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up'!$A$2:$C$43,3,FALSE)</f>
        <v>Cash</v>
      </c>
      <c r="J811" s="5">
        <f>VLOOKUP(F811,'Set up'!$A$2:$D$43,4,FALSE)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up'!$A$2:$E$43,5,FALSE)</f>
        <v>Trsf</v>
      </c>
      <c r="S811" s="1" t="s">
        <v>816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up'!$A$2:$C$43,2,FALSE)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up'!$A$2:$C$43,3,FALSE)</f>
        <v>Cash</v>
      </c>
      <c r="J812" s="5">
        <f>VLOOKUP(F812,'Set up'!$A$2:$D$43,4,FALSE)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up'!$A$2:$E$43,5,FALSE)</f>
        <v>Trsf</v>
      </c>
      <c r="S812" s="1" t="s">
        <v>1157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up'!$A$2:$C$43,2,FALSE)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up'!$A$2:$C$43,3,FALSE)</f>
        <v>Cash</v>
      </c>
      <c r="J813" s="5">
        <f>VLOOKUP(F813,'Set up'!$A$2:$D$43,4,FALSE)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up'!$A$2:$E$43,5,FALSE)</f>
        <v>Trsf</v>
      </c>
      <c r="S813" s="1" t="s">
        <v>1157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up'!$A$2:$C$43,2,FALSE)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up'!$A$2:$C$43,3,FALSE)</f>
        <v>Cash</v>
      </c>
      <c r="J814" s="5">
        <f>VLOOKUP(F814,'Set up'!$A$2:$D$43,4,FALSE)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up'!$A$2:$E$43,5,FALSE)</f>
        <v>Trsf</v>
      </c>
      <c r="S814" s="1" t="s">
        <v>1157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up'!$A$2:$C$43,2,FALSE)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up'!$A$2:$C$43,3,FALSE)</f>
        <v>Cash</v>
      </c>
      <c r="J815" s="5">
        <f>VLOOKUP(F815,'Set up'!$A$2:$D$43,4,FALSE)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up'!$A$2:$E$43,5,FALSE)</f>
        <v>Trsf</v>
      </c>
      <c r="S815" s="1" t="s">
        <v>1157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up'!$A$2:$C$43,2,FALSE)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up'!$A$2:$C$43,3,FALSE)</f>
        <v>120</v>
      </c>
      <c r="J816" s="5">
        <f>VLOOKUP(F816,'Set up'!$A$2:$D$43,4,FALSE)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up'!$A$2:$E$43,5,FALSE)</f>
        <v>Trsf</v>
      </c>
      <c r="S816" s="1" t="s">
        <v>924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up'!$A$2:$C$43,2,FALSE)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up'!$A$2:$C$43,3,FALSE)</f>
        <v>120</v>
      </c>
      <c r="J817" s="5">
        <f>VLOOKUP(F817,'Set up'!$A$2:$D$43,4,FALSE)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up'!$A$2:$E$43,5,FALSE)</f>
        <v>Trsf</v>
      </c>
      <c r="S817" s="1" t="s">
        <v>924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up'!$A$2:$C$43,2,FALSE)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up'!$A$2:$C$43,3,FALSE)</f>
        <v>120</v>
      </c>
      <c r="J818" s="5">
        <f>VLOOKUP(F818,'Set up'!$A$2:$D$43,4,FALSE)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up'!$A$2:$E$43,5,FALSE)</f>
        <v>Trsf</v>
      </c>
      <c r="S818" s="1" t="s">
        <v>924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up'!$A$2:$C$43,2,FALSE)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up'!$A$2:$C$43,3,FALSE)</f>
        <v>120</v>
      </c>
      <c r="J819" s="5">
        <f>VLOOKUP(F819,'Set up'!$A$2:$D$43,4,FALSE)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up'!$A$2:$E$43,5,FALSE)</f>
        <v>Trsf</v>
      </c>
      <c r="S819" s="1" t="s">
        <v>924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up'!$A$2:$C$43,2,FALSE)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up'!$A$2:$C$43,3,FALSE)</f>
        <v>120</v>
      </c>
      <c r="J820" s="5">
        <f>VLOOKUP(F820,'Set up'!$A$2:$D$43,4,FALSE)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up'!$A$2:$E$43,5,FALSE)</f>
        <v>Trsf</v>
      </c>
      <c r="S820" s="1" t="s">
        <v>924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up'!$A$2:$C$43,2,FALSE)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up'!$A$2:$C$43,3,FALSE)</f>
        <v>Cash</v>
      </c>
      <c r="J821" s="5">
        <f>VLOOKUP(F821,'Set up'!$A$2:$D$43,4,FALSE)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up'!$A$2:$E$43,5,FALSE)</f>
        <v>Trsf</v>
      </c>
      <c r="S821" s="1" t="s">
        <v>1157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up'!$A$2:$C$43,2,FALSE)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up'!$A$2:$C$43,3,FALSE)</f>
        <v>Cash</v>
      </c>
      <c r="J822" s="5">
        <f>VLOOKUP(F822,'Set up'!$A$2:$D$43,4,FALSE)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up'!$A$2:$E$43,5,FALSE)</f>
        <v>Trsf</v>
      </c>
      <c r="S822" s="1" t="s">
        <v>1157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up'!$A$2:$C$43,2,FALSE)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up'!$A$2:$C$43,3,FALSE)</f>
        <v>Cash</v>
      </c>
      <c r="J823" s="5">
        <f>VLOOKUP(F823,'Set up'!$A$2:$D$43,4,FALSE)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up'!$A$2:$E$43,5,FALSE)</f>
        <v>Trsf</v>
      </c>
      <c r="S823" s="1" t="s">
        <v>1157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up'!$A$2:$C$43,2,FALSE)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up'!$A$2:$C$43,3,FALSE)</f>
        <v>Cash</v>
      </c>
      <c r="J824" s="5">
        <f>VLOOKUP(F824,'Set up'!$A$2:$D$43,4,FALSE)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up'!$A$2:$E$43,5,FALSE)</f>
        <v>Trsf</v>
      </c>
      <c r="S824" s="1" t="s">
        <v>1157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up'!$A$2:$C$43,2,FALSE)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up'!$A$2:$C$43,3,FALSE)</f>
        <v>Cash</v>
      </c>
      <c r="J825" s="5">
        <f>VLOOKUP(F825,'Set up'!$A$2:$D$43,4,FALSE)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up'!$A$2:$E$43,5,FALSE)</f>
        <v>Trsf</v>
      </c>
      <c r="S825" s="1" t="s">
        <v>1157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up'!$A$2:$C$43,2,FALSE)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up'!$A$2:$C$43,3,FALSE)</f>
        <v>Cash</v>
      </c>
      <c r="J826" s="5">
        <f>VLOOKUP(F826,'Set up'!$A$2:$D$43,4,FALSE)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up'!$A$2:$E$43,5,FALSE)</f>
        <v>Trsf</v>
      </c>
      <c r="S826" s="1" t="s">
        <v>807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up'!$A$2:$C$43,2,FALSE)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up'!$A$2:$C$43,3,FALSE)</f>
        <v>Cash</v>
      </c>
      <c r="J827" s="5">
        <f>VLOOKUP(F827,'Set up'!$A$2:$D$43,4,FALSE)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up'!$A$2:$E$43,5,FALSE)</f>
        <v>Trsf</v>
      </c>
      <c r="S827" s="1" t="s">
        <v>807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up'!$A$2:$C$43,2,FALSE)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up'!$A$2:$C$43,3,FALSE)</f>
        <v>Cash</v>
      </c>
      <c r="J828" s="5">
        <f>VLOOKUP(F828,'Set up'!$A$2:$D$43,4,FALSE)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up'!$A$2:$E$43,5,FALSE)</f>
        <v>Trsf</v>
      </c>
      <c r="S828" s="1" t="s">
        <v>807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up'!$A$2:$C$43,2,FALSE)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up'!$A$2:$C$43,3,FALSE)</f>
        <v>Cash</v>
      </c>
      <c r="J829" s="5">
        <f>VLOOKUP(F829,'Set up'!$A$2:$D$43,4,FALSE)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up'!$A$2:$E$43,5,FALSE)</f>
        <v>Trsf</v>
      </c>
      <c r="S829" s="1" t="s">
        <v>807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up'!$A$2:$C$43,2,FALSE)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up'!$A$2:$C$43,3,FALSE)</f>
        <v>Cash</v>
      </c>
      <c r="J830" s="5">
        <f>VLOOKUP(F830,'Set up'!$A$2:$D$43,4,FALSE)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up'!$A$2:$E$43,5,FALSE)</f>
        <v>Trsf</v>
      </c>
      <c r="S830" s="1" t="s">
        <v>807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up'!$A$2:$C$43,2,FALSE)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up'!$A$2:$C$43,3,FALSE)</f>
        <v>120</v>
      </c>
      <c r="J831" s="5">
        <f>VLOOKUP(F831,'Set up'!$A$2:$D$43,4,FALSE)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up'!$A$2:$E$43,5,FALSE)</f>
        <v>Chq</v>
      </c>
      <c r="S831" s="1" t="s">
        <v>978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up'!$A$2:$C$43,2,FALSE)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up'!$A$2:$C$43,3,FALSE)</f>
        <v>Cash</v>
      </c>
      <c r="J832" s="5">
        <f>VLOOKUP(F832,'Set up'!$A$2:$D$43,4,FALSE)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up'!$A$2:$E$43,5,FALSE)</f>
        <v>Trsf</v>
      </c>
      <c r="S832" s="1" t="s">
        <v>1157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up'!$A$2:$C$43,2,FALSE)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up'!$A$2:$C$43,3,FALSE)</f>
        <v>Cash</v>
      </c>
      <c r="J833" s="5">
        <f>VLOOKUP(F833,'Set up'!$A$2:$D$43,4,FALSE)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up'!$A$2:$E$43,5,FALSE)</f>
        <v>Trsf</v>
      </c>
      <c r="S833" s="1" t="s">
        <v>1157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up'!$A$2:$C$43,2,FALSE)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up'!$A$2:$C$43,3,FALSE)</f>
        <v>Cash</v>
      </c>
      <c r="J834" s="5">
        <f>VLOOKUP(F834,'Set up'!$A$2:$D$43,4,FALSE)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up'!$A$2:$E$43,5,FALSE)</f>
        <v>Trsf</v>
      </c>
      <c r="S834" s="1" t="s">
        <v>1157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up'!$A$2:$C$43,2,FALSE)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up'!$A$2:$C$43,3,FALSE)</f>
        <v>Cash</v>
      </c>
      <c r="J835" s="5">
        <f>VLOOKUP(F835,'Set up'!$A$2:$D$43,4,FALSE)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up'!$A$2:$E$43,5,FALSE)</f>
        <v>Trsf</v>
      </c>
      <c r="S835" s="1" t="s">
        <v>1157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up'!$A$2:$C$43,2,FALSE)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up'!$A$2:$C$43,3,FALSE)</f>
        <v>Cash</v>
      </c>
      <c r="J836" s="5">
        <f>VLOOKUP(F836,'Set up'!$A$2:$D$43,4,FALSE)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up'!$A$2:$E$43,5,FALSE)</f>
        <v>Trsf</v>
      </c>
      <c r="S836" s="1" t="s">
        <v>1157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up'!$A$2:$C$43,2,FALSE)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up'!$A$2:$C$43,3,FALSE)</f>
        <v>Cash</v>
      </c>
      <c r="J837" s="5">
        <f>VLOOKUP(F837,'Set up'!$A$2:$D$43,4,FALSE)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up'!$A$2:$E$43,5,FALSE)</f>
        <v>PD Chq</v>
      </c>
      <c r="S837" s="1" t="s">
        <v>974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up'!$A$2:$C$43,2,FALSE)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up'!$A$2:$C$43,3,FALSE)</f>
        <v>Cash</v>
      </c>
      <c r="J838" s="5">
        <f>VLOOKUP(F838,'Set up'!$A$2:$D$43,4,FALSE)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up'!$A$2:$E$43,5,FALSE)</f>
        <v>PD Chq</v>
      </c>
      <c r="S838" s="1" t="s">
        <v>974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up'!$A$2:$C$43,2,FALSE)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up'!$A$2:$C$43,3,FALSE)</f>
        <v>Cash</v>
      </c>
      <c r="J839" s="5">
        <f>VLOOKUP(F839,'Set up'!$A$2:$D$43,4,FALSE)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up'!$A$2:$E$43,5,FALSE)</f>
        <v>PD Chq</v>
      </c>
      <c r="S839" s="1" t="s">
        <v>974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up'!$A$2:$C$43,2,FALSE)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up'!$A$2:$C$43,3,FALSE)</f>
        <v>Cash</v>
      </c>
      <c r="J840" s="5">
        <f>VLOOKUP(F840,'Set up'!$A$2:$D$43,4,FALSE)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up'!$A$2:$E$43,5,FALSE)</f>
        <v>PD Chq</v>
      </c>
      <c r="S840" s="1" t="s">
        <v>974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up'!$A$2:$C$43,2,FALSE)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up'!$A$2:$C$43,3,FALSE)</f>
        <v>Cash</v>
      </c>
      <c r="J841" s="5">
        <f>VLOOKUP(F841,'Set up'!$A$2:$D$43,4,FALSE)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up'!$A$2:$E$43,5,FALSE)</f>
        <v>Trsf</v>
      </c>
      <c r="S841" s="1" t="s">
        <v>1158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up'!$A$2:$C$43,2,FALSE)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up'!$A$2:$C$43,3,FALSE)</f>
        <v>Cash</v>
      </c>
      <c r="J842" s="5">
        <f>VLOOKUP(F842,'Set up'!$A$2:$D$43,4,FALSE)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up'!$A$2:$E$43,5,FALSE)</f>
        <v>Trsf</v>
      </c>
      <c r="S842" s="1" t="s">
        <v>1159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up'!$A$2:$C$43,2,FALSE)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up'!$A$2:$C$43,3,FALSE)</f>
        <v>Cash</v>
      </c>
      <c r="J843" s="5">
        <f>VLOOKUP(F843,'Set up'!$A$2:$D$43,4,FALSE)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up'!$A$2:$E$43,5,FALSE)</f>
        <v>Trsf</v>
      </c>
      <c r="S843" s="1" t="s">
        <v>1159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up'!$A$2:$C$43,2,FALSE)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up'!$A$2:$C$43,3,FALSE)</f>
        <v>Cash</v>
      </c>
      <c r="J844" s="5">
        <f>VLOOKUP(F844,'Set up'!$A$2:$D$43,4,FALSE)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up'!$A$2:$E$43,5,FALSE)</f>
        <v>Trsf</v>
      </c>
      <c r="S844" s="1" t="s">
        <v>1160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up'!$A$2:$C$43,2,FALSE)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up'!$A$2:$C$43,3,FALSE)</f>
        <v>Cash</v>
      </c>
      <c r="J845" s="5">
        <f>VLOOKUP(F845,'Set up'!$A$2:$D$43,4,FALSE)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up'!$A$2:$E$43,5,FALSE)</f>
        <v>Trsf</v>
      </c>
      <c r="S845" s="1" t="s">
        <v>1161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up'!$A$2:$C$43,2,FALSE)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up'!$A$2:$C$43,3,FALSE)</f>
        <v>Cash</v>
      </c>
      <c r="J846" s="5">
        <f>VLOOKUP(F846,'Set up'!$A$2:$D$43,4,FALSE)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up'!$A$2:$E$43,5,FALSE)</f>
        <v>Trsf</v>
      </c>
      <c r="S846" s="1" t="s">
        <v>983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up'!$A$2:$C$43,2,FALSE)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up'!$A$2:$C$43,3,FALSE)</f>
        <v>Cash</v>
      </c>
      <c r="J847" s="5">
        <f>VLOOKUP(F847,'Set up'!$A$2:$D$43,4,FALSE)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up'!$A$2:$E$43,5,FALSE)</f>
        <v>Trsf</v>
      </c>
      <c r="S847" s="1" t="s">
        <v>1161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up'!$A$2:$C$43,2,FALSE)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up'!$A$2:$C$43,3,FALSE)</f>
        <v>Cash</v>
      </c>
      <c r="J848" s="5">
        <f>VLOOKUP(F848,'Set up'!$A$2:$D$43,4,FALSE)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up'!$A$2:$E$43,5,FALSE)</f>
        <v>Trsf</v>
      </c>
      <c r="S848" s="1" t="s">
        <v>1161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up'!$A$2:$C$43,2,FALSE)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up'!$A$2:$C$43,3,FALSE)</f>
        <v>Cash</v>
      </c>
      <c r="J849" s="5">
        <f>VLOOKUP(F849,'Set up'!$A$2:$D$43,4,FALSE)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up'!$A$2:$E$43,5,FALSE)</f>
        <v>Trsf</v>
      </c>
      <c r="S849" s="1" t="s">
        <v>1162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up'!$A$2:$C$43,2,FALSE)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up'!$A$2:$C$43,3,FALSE)</f>
        <v>Cash</v>
      </c>
      <c r="J850" s="5">
        <f>VLOOKUP(F850,'Set up'!$A$2:$D$43,4,FALSE)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up'!$A$2:$E$43,5,FALSE)</f>
        <v>Trsf</v>
      </c>
      <c r="S850" s="1" t="s">
        <v>1163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up'!$A$2:$C$43,2,FALSE)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up'!$A$2:$C$43,3,FALSE)</f>
        <v>Cash</v>
      </c>
      <c r="J851" s="5">
        <f>VLOOKUP(F851,'Set up'!$A$2:$D$43,4,FALSE)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up'!$A$2:$E$43,5,FALSE)</f>
        <v>Trsf</v>
      </c>
      <c r="S851" s="1" t="s">
        <v>842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up'!$A$2:$C$43,2,FALSE)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up'!$A$2:$C$43,3,FALSE)</f>
        <v>Cash</v>
      </c>
      <c r="J852" s="5">
        <f>VLOOKUP(F852,'Set up'!$A$2:$D$43,4,FALSE)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up'!$A$2:$E$43,5,FALSE)</f>
        <v>Trsf</v>
      </c>
      <c r="S852" s="1" t="s">
        <v>842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up'!$A$2:$C$43,2,FALSE)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up'!$A$2:$C$43,3,FALSE)</f>
        <v>120</v>
      </c>
      <c r="J853" s="5">
        <f>VLOOKUP(F853,'Set up'!$A$2:$D$43,4,FALSE)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up'!$A$2:$E$43,5,FALSE)</f>
        <v>Trsf</v>
      </c>
      <c r="S853" s="1" t="s">
        <v>979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up'!$A$2:$C$43,2,FALSE)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up'!$A$2:$C$43,3,FALSE)</f>
        <v>120</v>
      </c>
      <c r="J854" s="5">
        <f>VLOOKUP(F854,'Set up'!$A$2:$D$43,4,FALSE)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up'!$A$2:$E$43,5,FALSE)</f>
        <v>Trsf</v>
      </c>
      <c r="S854" s="1" t="s">
        <v>979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up'!$A$2:$C$43,2,FALSE)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up'!$A$2:$C$43,3,FALSE)</f>
        <v>120</v>
      </c>
      <c r="J855" s="5">
        <f>VLOOKUP(F855,'Set up'!$A$2:$D$43,4,FALSE)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up'!$A$2:$E$43,5,FALSE)</f>
        <v>Trsf</v>
      </c>
      <c r="S855" s="1" t="s">
        <v>979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up'!$A$2:$C$43,2,FALSE)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up'!$A$2:$C$43,3,FALSE)</f>
        <v>120</v>
      </c>
      <c r="J856" s="5">
        <f>VLOOKUP(F856,'Set up'!$A$2:$D$43,4,FALSE)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up'!$A$2:$E$43,5,FALSE)</f>
        <v>Trsf</v>
      </c>
      <c r="S856" s="1" t="s">
        <v>979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up'!$A$2:$C$43,2,FALSE)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up'!$A$2:$C$43,3,FALSE)</f>
        <v>120</v>
      </c>
      <c r="J857" s="5">
        <f>VLOOKUP(F857,'Set up'!$A$2:$D$43,4,FALSE)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up'!$A$2:$E$43,5,FALSE)</f>
        <v>Trsf</v>
      </c>
      <c r="S857" s="1" t="s">
        <v>979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up'!$A$2:$C$43,2,FALSE)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up'!$A$2:$C$43,3,FALSE)</f>
        <v>Cash</v>
      </c>
      <c r="J858" s="5">
        <f>VLOOKUP(F858,'Set up'!$A$2:$D$43,4,FALSE)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up'!$A$2:$E$43,5,FALSE)</f>
        <v>Trsf</v>
      </c>
      <c r="S858" s="1" t="s">
        <v>985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up'!$A$2:$C$43,2,FALSE)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up'!$A$2:$C$43,3,FALSE)</f>
        <v>Cash</v>
      </c>
      <c r="J859" s="5">
        <f>VLOOKUP(F859,'Set up'!$A$2:$D$43,4,FALSE)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up'!$A$2:$E$43,5,FALSE)</f>
        <v>PD Chq</v>
      </c>
      <c r="S859" s="1" t="s">
        <v>977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up'!$A$2:$C$43,2,FALSE)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up'!$A$2:$C$43,3,FALSE)</f>
        <v>Cash</v>
      </c>
      <c r="J860" s="5">
        <f>VLOOKUP(F860,'Set up'!$A$2:$D$43,4,FALSE)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up'!$A$2:$E$43,5,FALSE)</f>
        <v>PD Chq</v>
      </c>
      <c r="S860" s="1" t="s">
        <v>977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up'!$A$2:$C$43,2,FALSE)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up'!$A$2:$C$43,3,FALSE)</f>
        <v>Cash</v>
      </c>
      <c r="J861" s="5">
        <f>VLOOKUP(F861,'Set up'!$A$2:$D$43,4,FALSE)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up'!$A$2:$E$43,5,FALSE)</f>
        <v>PD Chq</v>
      </c>
      <c r="S861" s="1" t="s">
        <v>977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up'!$A$2:$C$43,2,FALSE)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up'!$A$2:$C$43,3,FALSE)</f>
        <v>Cash</v>
      </c>
      <c r="J862" s="5">
        <f>VLOOKUP(F862,'Set up'!$A$2:$D$43,4,FALSE)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up'!$A$2:$E$43,5,FALSE)</f>
        <v>Trsf</v>
      </c>
      <c r="S862" s="1" t="s">
        <v>1163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up'!$A$2:$C$43,2,FALSE)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up'!$A$2:$C$43,3,FALSE)</f>
        <v>Cash</v>
      </c>
      <c r="J863" s="5">
        <f>VLOOKUP(F863,'Set up'!$A$2:$D$43,4,FALSE)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up'!$A$2:$E$43,5,FALSE)</f>
        <v>Trsf</v>
      </c>
      <c r="S863" s="1" t="s">
        <v>1163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up'!$A$2:$C$43,2,FALSE)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up'!$A$2:$C$43,3,FALSE)</f>
        <v>Cash</v>
      </c>
      <c r="J864" s="5">
        <f>VLOOKUP(F864,'Set up'!$A$2:$D$43,4,FALSE)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up'!$A$2:$E$43,5,FALSE)</f>
        <v>Trsf</v>
      </c>
      <c r="S864" s="1" t="s">
        <v>1163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up'!$A$2:$C$43,2,FALSE)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up'!$A$2:$C$43,3,FALSE)</f>
        <v>Cash</v>
      </c>
      <c r="J865" s="5">
        <f>VLOOKUP(F865,'Set up'!$A$2:$D$43,4,FALSE)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up'!$A$2:$E$43,5,FALSE)</f>
        <v>Trsf</v>
      </c>
      <c r="S865" s="1" t="s">
        <v>1164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up'!$A$2:$C$43,2,FALSE)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up'!$A$2:$C$43,3,FALSE)</f>
        <v>Cash</v>
      </c>
      <c r="J866" s="5">
        <f>VLOOKUP(F866,'Set up'!$A$2:$D$43,4,FALSE)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up'!$A$2:$E$43,5,FALSE)</f>
        <v>Trsf</v>
      </c>
      <c r="S866" s="1" t="s">
        <v>843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up'!$A$2:$C$43,2,FALSE)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up'!$A$2:$C$43,3,FALSE)</f>
        <v>Cash</v>
      </c>
      <c r="J867" s="5">
        <f>VLOOKUP(F867,'Set up'!$A$2:$D$43,4,FALSE)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up'!$A$2:$E$43,5,FALSE)</f>
        <v>Trsf</v>
      </c>
      <c r="S867" s="1" t="s">
        <v>843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up'!$A$2:$C$43,2,FALSE)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up'!$A$2:$C$43,3,FALSE)</f>
        <v>Cash</v>
      </c>
      <c r="J868" s="5">
        <f>VLOOKUP(F868,'Set up'!$A$2:$D$43,4,FALSE)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up'!$A$2:$E$43,5,FALSE)</f>
        <v>Trsf</v>
      </c>
      <c r="S868" s="1" t="s">
        <v>843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up'!$A$2:$C$43,2,FALSE)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up'!$A$2:$C$43,3,FALSE)</f>
        <v>60</v>
      </c>
      <c r="J869" s="5">
        <f>VLOOKUP(F869,'Set up'!$A$2:$D$43,4,FALSE)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up'!$A$2:$E$43,5,FALSE)</f>
        <v>Chq</v>
      </c>
      <c r="S869" s="1" t="s">
        <v>1149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up'!$A$2:$C$43,2,FALSE)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up'!$A$2:$C$43,3,FALSE)</f>
        <v>Cash</v>
      </c>
      <c r="J870" s="5">
        <f>VLOOKUP(F870,'Set up'!$A$2:$D$43,4,FALSE)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up'!$A$2:$E$43,5,FALSE)</f>
        <v>Trsf</v>
      </c>
      <c r="S870" s="1" t="s">
        <v>853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up'!$A$2:$C$43,2,FALSE)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up'!$A$2:$C$43,3,FALSE)</f>
        <v>Cash</v>
      </c>
      <c r="J871" s="5">
        <f>VLOOKUP(F871,'Set up'!$A$2:$D$43,4,FALSE)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up'!$A$2:$E$43,5,FALSE)</f>
        <v>Trsf</v>
      </c>
      <c r="S871" s="1" t="s">
        <v>853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up'!$A$2:$C$43,2,FALSE)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up'!$A$2:$C$43,3,FALSE)</f>
        <v>Cash</v>
      </c>
      <c r="J872" s="5">
        <f>VLOOKUP(F872,'Set up'!$A$2:$D$43,4,FALSE)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up'!$A$2:$E$43,5,FALSE)</f>
        <v>Trsf</v>
      </c>
      <c r="S872" s="1" t="s">
        <v>1165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up'!$A$2:$C$43,2,FALSE)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up'!$A$2:$C$43,3,FALSE)</f>
        <v>Cash</v>
      </c>
      <c r="J873" s="5">
        <f>VLOOKUP(F873,'Set up'!$A$2:$D$43,4,FALSE)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up'!$A$2:$E$43,5,FALSE)</f>
        <v>Trsf</v>
      </c>
      <c r="S873" s="1" t="s">
        <v>1165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up'!$A$2:$C$43,2,FALSE)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up'!$A$2:$C$43,3,FALSE)</f>
        <v>Cash</v>
      </c>
      <c r="J874" s="5">
        <f>VLOOKUP(F874,'Set up'!$A$2:$D$43,4,FALSE)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up'!$A$2:$E$43,5,FALSE)</f>
        <v>Trsf</v>
      </c>
      <c r="S874" s="1" t="s">
        <v>1165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up'!$A$2:$C$43,2,FALSE)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up'!$A$2:$C$43,3,FALSE)</f>
        <v>Cash</v>
      </c>
      <c r="J875" s="5">
        <f>VLOOKUP(F875,'Set up'!$A$2:$D$43,4,FALSE)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up'!$A$2:$E$43,5,FALSE)</f>
        <v>Trsf</v>
      </c>
      <c r="S875" s="1" t="s">
        <v>1165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up'!$A$2:$C$43,2,FALSE)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up'!$A$2:$C$43,3,FALSE)</f>
        <v>Cash</v>
      </c>
      <c r="J876" s="5">
        <f>VLOOKUP(F876,'Set up'!$A$2:$D$43,4,FALSE)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up'!$A$2:$E$43,5,FALSE)</f>
        <v>Trsf</v>
      </c>
      <c r="S876" s="1" t="s">
        <v>1165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up'!$A$2:$C$43,2,FALSE)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up'!$A$2:$C$43,3,FALSE)</f>
        <v>Cash</v>
      </c>
      <c r="J877" s="5">
        <f>VLOOKUP(F877,'Set up'!$A$2:$D$43,4,FALSE)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up'!$A$2:$E$43,5,FALSE)</f>
        <v>Trsf</v>
      </c>
      <c r="S877" s="1" t="s">
        <v>1165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up'!$A$2:$C$43,2,FALSE)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up'!$A$2:$C$43,3,FALSE)</f>
        <v>Cash</v>
      </c>
      <c r="J878" s="5">
        <f>VLOOKUP(F878,'Set up'!$A$2:$D$43,4,FALSE)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up'!$A$2:$E$43,5,FALSE)</f>
        <v>Chq</v>
      </c>
      <c r="S878" s="1" t="s">
        <v>922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up'!$A$2:$C$43,2,FALSE)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up'!$A$2:$C$43,3,FALSE)</f>
        <v>Cash</v>
      </c>
      <c r="J879" s="5">
        <f>VLOOKUP(F879,'Set up'!$A$2:$D$43,4,FALSE)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up'!$A$2:$E$43,5,FALSE)</f>
        <v>PD Chq</v>
      </c>
      <c r="S879" s="1" t="s">
        <v>1025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up'!$A$2:$C$43,2,FALSE)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up'!$A$2:$C$43,3,FALSE)</f>
        <v>Cash</v>
      </c>
      <c r="J880" s="5">
        <f>VLOOKUP(F880,'Set up'!$A$2:$D$43,4,FALSE)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up'!$A$2:$E$43,5,FALSE)</f>
        <v>PD Chq</v>
      </c>
      <c r="S880" s="1" t="s">
        <v>1025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up'!$A$2:$C$43,2,FALSE)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up'!$A$2:$C$43,3,FALSE)</f>
        <v>Cash</v>
      </c>
      <c r="J881" s="5">
        <f>VLOOKUP(F881,'Set up'!$A$2:$D$43,4,FALSE)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up'!$A$2:$E$43,5,FALSE)</f>
        <v>PD Chq</v>
      </c>
      <c r="S881" s="1" t="s">
        <v>1025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up'!$A$2:$C$43,2,FALSE)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up'!$A$2:$C$43,3,FALSE)</f>
        <v>Cash</v>
      </c>
      <c r="J882" s="5">
        <f>VLOOKUP(F882,'Set up'!$A$2:$D$43,4,FALSE)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up'!$A$2:$E$43,5,FALSE)</f>
        <v>PD Chq</v>
      </c>
      <c r="S882" s="1" t="s">
        <v>1025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up'!$A$2:$C$43,2,FALSE)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up'!$A$2:$C$43,3,FALSE)</f>
        <v>Cash</v>
      </c>
      <c r="J883" s="5">
        <f>VLOOKUP(F883,'Set up'!$A$2:$D$43,4,FALSE)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up'!$A$2:$E$43,5,FALSE)</f>
        <v>Trsf</v>
      </c>
      <c r="S883" s="1" t="s">
        <v>1165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up'!$A$2:$C$43,2,FALSE)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up'!$A$2:$C$43,3,FALSE)</f>
        <v>Cash</v>
      </c>
      <c r="J884" s="5">
        <f>VLOOKUP(F884,'Set up'!$A$2:$D$43,4,FALSE)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up'!$A$2:$E$43,5,FALSE)</f>
        <v>Trsf</v>
      </c>
      <c r="S884" s="1" t="s">
        <v>1165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up'!$A$2:$C$43,2,FALSE)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up'!$A$2:$C$43,3,FALSE)</f>
        <v>Cash</v>
      </c>
      <c r="J885" s="5">
        <f>VLOOKUP(F885,'Set up'!$A$2:$D$43,4,FALSE)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up'!$A$2:$E$43,5,FALSE)</f>
        <v>Trsf</v>
      </c>
      <c r="S885" s="1" t="s">
        <v>1165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up'!$A$2:$C$43,2,FALSE)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up'!$A$2:$C$43,3,FALSE)</f>
        <v>Cash</v>
      </c>
      <c r="J886" s="5">
        <f>VLOOKUP(F886,'Set up'!$A$2:$D$43,4,FALSE)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up'!$A$2:$E$43,5,FALSE)</f>
        <v>Trsf</v>
      </c>
      <c r="S886" s="1" t="s">
        <v>1165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up'!$A$2:$C$43,2,FALSE)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up'!$A$2:$C$43,3,FALSE)</f>
        <v>Cash</v>
      </c>
      <c r="J887" s="5">
        <f>VLOOKUP(F887,'Set up'!$A$2:$D$43,4,FALSE)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up'!$A$2:$E$43,5,FALSE)</f>
        <v>Trsf</v>
      </c>
      <c r="S887" s="1" t="s">
        <v>856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up'!$A$2:$C$43,2,FALSE)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up'!$A$2:$C$43,3,FALSE)</f>
        <v>Cash</v>
      </c>
      <c r="J888" s="5">
        <f>VLOOKUP(F888,'Set up'!$A$2:$D$43,4,FALSE)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up'!$A$2:$E$43,5,FALSE)</f>
        <v>Trsf</v>
      </c>
      <c r="S888" s="1" t="s">
        <v>856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up'!$A$2:$C$43,2,FALSE)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up'!$A$2:$C$43,3,FALSE)</f>
        <v>Cash</v>
      </c>
      <c r="J889" s="5">
        <f>VLOOKUP(F889,'Set up'!$A$2:$D$43,4,FALSE)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up'!$A$2:$E$43,5,FALSE)</f>
        <v>Trsf</v>
      </c>
      <c r="S889" s="1" t="s">
        <v>856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up'!$A$2:$C$43,2,FALSE)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up'!$A$2:$C$43,3,FALSE)</f>
        <v>Cash</v>
      </c>
      <c r="J890" s="5">
        <f>VLOOKUP(F890,'Set up'!$A$2:$D$43,4,FALSE)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up'!$A$2:$E$43,5,FALSE)</f>
        <v>Trsf</v>
      </c>
      <c r="S890" s="1" t="s">
        <v>856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up'!$A$2:$C$43,2,FALSE)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up'!$A$2:$C$43,3,FALSE)</f>
        <v>Cash</v>
      </c>
      <c r="J891" s="5">
        <f>VLOOKUP(F891,'Set up'!$A$2:$D$43,4,FALSE)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up'!$A$2:$E$43,5,FALSE)</f>
        <v>Trsf</v>
      </c>
      <c r="S891" s="1" t="s">
        <v>856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up'!$A$2:$C$43,2,FALSE)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up'!$A$2:$C$43,3,FALSE)</f>
        <v>120</v>
      </c>
      <c r="J892" s="5">
        <f>VLOOKUP(F892,'Set up'!$A$2:$D$43,4,FALSE)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up'!$A$2:$E$43,5,FALSE)</f>
        <v>Trsf</v>
      </c>
      <c r="S892" s="1" t="s">
        <v>979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up'!$A$2:$C$43,2,FALSE)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up'!$A$2:$C$43,3,FALSE)</f>
        <v>120</v>
      </c>
      <c r="J893" s="5">
        <f>VLOOKUP(F893,'Set up'!$A$2:$D$43,4,FALSE)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up'!$A$2:$E$43,5,FALSE)</f>
        <v>Trsf</v>
      </c>
      <c r="S893" s="1" t="s">
        <v>979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up'!$A$2:$C$43,2,FALSE)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up'!$A$2:$C$43,3,FALSE)</f>
        <v>120</v>
      </c>
      <c r="J894" s="5">
        <f>VLOOKUP(F894,'Set up'!$A$2:$D$43,4,FALSE)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up'!$A$2:$E$43,5,FALSE)</f>
        <v>Trsf</v>
      </c>
      <c r="S894" s="1" t="s">
        <v>979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up'!$A$2:$C$43,2,FALSE)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up'!$A$2:$C$43,3,FALSE)</f>
        <v>120</v>
      </c>
      <c r="J895" s="5">
        <f>VLOOKUP(F895,'Set up'!$A$2:$D$43,4,FALSE)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up'!$A$2:$E$43,5,FALSE)</f>
        <v>Trsf</v>
      </c>
      <c r="S895" s="1" t="s">
        <v>979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up'!$A$2:$C$43,2,FALSE)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up'!$A$2:$C$43,3,FALSE)</f>
        <v>120</v>
      </c>
      <c r="J896" s="5">
        <f>VLOOKUP(F896,'Set up'!$A$2:$D$43,4,FALSE)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up'!$A$2:$E$43,5,FALSE)</f>
        <v>Trsf</v>
      </c>
      <c r="S896" s="1" t="s">
        <v>979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up'!$A$2:$C$43,2,FALSE)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up'!$A$2:$C$43,3,FALSE)</f>
        <v>120</v>
      </c>
      <c r="J897" s="5">
        <f>VLOOKUP(F897,'Set up'!$A$2:$D$43,4,FALSE)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up'!$A$2:$E$43,5,FALSE)</f>
        <v>Trsf</v>
      </c>
      <c r="S897" s="1" t="s">
        <v>979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up'!$A$2:$C$43,2,FALSE)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up'!$A$2:$C$43,3,FALSE)</f>
        <v>60</v>
      </c>
      <c r="J898" s="5">
        <f>VLOOKUP(F898,'Set up'!$A$2:$D$43,4,FALSE)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up'!$A$2:$E$43,5,FALSE)</f>
        <v>Chq</v>
      </c>
      <c r="S898" s="1" t="s">
        <v>1088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up'!$A$2:$C$43,2,FALSE)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up'!$A$2:$C$43,3,FALSE)</f>
        <v>Cash</v>
      </c>
      <c r="J899" s="5">
        <f>VLOOKUP(F899,'Set up'!$A$2:$D$43,4,FALSE)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up'!$A$2:$E$43,5,FALSE)</f>
        <v>Trsf</v>
      </c>
      <c r="S899" s="1" t="s">
        <v>880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up'!$A$2:$C$43,2,FALSE)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up'!$A$2:$C$43,3,FALSE)</f>
        <v>Cash</v>
      </c>
      <c r="J900" s="5">
        <f>VLOOKUP(F900,'Set up'!$A$2:$D$43,4,FALSE)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up'!$A$2:$E$43,5,FALSE)</f>
        <v>Trsf</v>
      </c>
      <c r="S900" s="1" t="s">
        <v>880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up'!$A$2:$C$43,2,FALSE)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up'!$A$2:$C$43,3,FALSE)</f>
        <v>Cash</v>
      </c>
      <c r="J901" s="5">
        <f>VLOOKUP(F901,'Set up'!$A$2:$D$43,4,FALSE)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up'!$A$2:$E$43,5,FALSE)</f>
        <v>Trsf</v>
      </c>
      <c r="S901" s="1" t="s">
        <v>1165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up'!$A$2:$C$43,2,FALSE)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up'!$A$2:$C$43,3,FALSE)</f>
        <v>Cash</v>
      </c>
      <c r="J902" s="5">
        <f>VLOOKUP(F902,'Set up'!$A$2:$D$43,4,FALSE)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up'!$A$2:$E$43,5,FALSE)</f>
        <v>Trsf</v>
      </c>
      <c r="S902" s="1" t="s">
        <v>1165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up'!$A$2:$C$43,2,FALSE)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up'!$A$2:$C$43,3,FALSE)</f>
        <v>Cash</v>
      </c>
      <c r="J903" s="5">
        <f>VLOOKUP(F903,'Set up'!$A$2:$D$43,4,FALSE)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up'!$A$2:$E$43,5,FALSE)</f>
        <v>Trsf</v>
      </c>
      <c r="S903" s="1" t="s">
        <v>1165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up'!$A$2:$C$43,2,FALSE)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up'!$A$2:$C$43,3,FALSE)</f>
        <v>Cash</v>
      </c>
      <c r="J904" s="5">
        <f>VLOOKUP(F904,'Set up'!$A$2:$D$43,4,FALSE)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up'!$A$2:$E$43,5,FALSE)</f>
        <v>Trsf</v>
      </c>
      <c r="S904" s="1" t="s">
        <v>1165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up'!$A$2:$C$43,2,FALSE)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up'!$A$2:$C$43,3,FALSE)</f>
        <v>Cash</v>
      </c>
      <c r="J905" s="5">
        <f>VLOOKUP(F905,'Set up'!$A$2:$D$43,4,FALSE)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up'!$A$2:$E$43,5,FALSE)</f>
        <v>Trsf</v>
      </c>
      <c r="S905" s="1" t="s">
        <v>1032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up'!$A$2:$C$43,2,FALSE)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up'!$A$2:$C$43,3,FALSE)</f>
        <v>Cash</v>
      </c>
      <c r="J906" s="5">
        <f>VLOOKUP(F906,'Set up'!$A$2:$D$43,4,FALSE)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up'!$A$2:$E$43,5,FALSE)</f>
        <v>Trsf</v>
      </c>
      <c r="S906" s="1" t="s">
        <v>1032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up'!$A$2:$C$43,2,FALSE)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up'!$A$2:$C$43,3,FALSE)</f>
        <v>Cash</v>
      </c>
      <c r="J907" s="5">
        <f>VLOOKUP(F907,'Set up'!$A$2:$D$43,4,FALSE)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up'!$A$2:$E$43,5,FALSE)</f>
        <v>Trsf</v>
      </c>
      <c r="S907" s="1" t="s">
        <v>1032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up'!$A$2:$C$43,2,FALSE)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up'!$A$2:$C$43,3,FALSE)</f>
        <v>Cash</v>
      </c>
      <c r="J908" s="5">
        <f>VLOOKUP(F908,'Set up'!$A$2:$D$43,4,FALSE)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up'!$A$2:$E$43,5,FALSE)</f>
        <v>Trsf</v>
      </c>
      <c r="S908" s="1" t="s">
        <v>1032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up'!$A$2:$C$43,2,FALSE)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up'!$A$2:$C$43,3,FALSE)</f>
        <v>Cash</v>
      </c>
      <c r="J909" s="5">
        <f>VLOOKUP(F909,'Set up'!$A$2:$D$43,4,FALSE)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up'!$A$2:$E$43,5,FALSE)</f>
        <v>Trsf</v>
      </c>
      <c r="S909" s="1" t="s">
        <v>1032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up'!$A$2:$C$43,2,FALSE)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up'!$A$2:$C$43,3,FALSE)</f>
        <v>Cash</v>
      </c>
      <c r="J910" s="5">
        <f>VLOOKUP(F910,'Set up'!$A$2:$D$43,4,FALSE)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up'!$A$2:$E$43,5,FALSE)</f>
        <v>Trsf</v>
      </c>
      <c r="S910" s="1" t="s">
        <v>1032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up'!$A$2:$C$43,2,FALSE)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up'!$A$2:$C$43,3,FALSE)</f>
        <v>Cash</v>
      </c>
      <c r="J911" s="5">
        <f>VLOOKUP(F911,'Set up'!$A$2:$D$43,4,FALSE)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up'!$A$2:$E$43,5,FALSE)</f>
        <v>Trsf</v>
      </c>
      <c r="S911" s="1" t="s">
        <v>1032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up'!$A$2:$C$43,2,FALSE)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up'!$A$2:$C$43,3,FALSE)</f>
        <v>Cash</v>
      </c>
      <c r="J912" s="5">
        <f>VLOOKUP(F912,'Set up'!$A$2:$D$43,4,FALSE)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up'!$A$2:$E$43,5,FALSE)</f>
        <v>Trsf</v>
      </c>
      <c r="S912" s="1" t="s">
        <v>1032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up'!$A$2:$C$43,2,FALSE)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up'!$A$2:$C$43,3,FALSE)</f>
        <v>Cash</v>
      </c>
      <c r="J913" s="5">
        <f>VLOOKUP(F913,'Set up'!$A$2:$D$43,4,FALSE)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up'!$A$2:$E$43,5,FALSE)</f>
        <v>Trsf</v>
      </c>
      <c r="S913" s="1" t="s">
        <v>1165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up'!$A$2:$C$43,2,FALSE)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up'!$A$2:$C$43,3,FALSE)</f>
        <v>Cash</v>
      </c>
      <c r="J914" s="5">
        <f>VLOOKUP(F914,'Set up'!$A$2:$D$43,4,FALSE)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up'!$A$2:$E$43,5,FALSE)</f>
        <v>Trsf</v>
      </c>
      <c r="S914" s="1" t="s">
        <v>1165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up'!$A$2:$C$43,2,FALSE)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up'!$A$2:$C$43,3,FALSE)</f>
        <v>Cash</v>
      </c>
      <c r="J915" s="5">
        <f>VLOOKUP(F915,'Set up'!$A$2:$D$43,4,FALSE)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up'!$A$2:$E$43,5,FALSE)</f>
        <v>Trsf</v>
      </c>
      <c r="S915" s="1" t="s">
        <v>1166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up'!$A$2:$C$43,2,FALSE)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up'!$A$2:$C$43,3,FALSE)</f>
        <v>Cash</v>
      </c>
      <c r="J916" s="5">
        <f>VLOOKUP(F916,'Set up'!$A$2:$D$43,4,FALSE)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up'!$A$2:$E$43,5,FALSE)</f>
        <v>Trsf</v>
      </c>
      <c r="S916" s="1" t="s">
        <v>1167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up'!$A$2:$C$43,2,FALSE)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up'!$A$2:$C$43,3,FALSE)</f>
        <v>Cash</v>
      </c>
      <c r="J917" s="5">
        <f>VLOOKUP(F917,'Set up'!$A$2:$D$43,4,FALSE)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up'!$A$2:$E$43,5,FALSE)</f>
        <v>Trsf</v>
      </c>
      <c r="S917" s="1" t="s">
        <v>1167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up'!$A$2:$C$43,2,FALSE)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up'!$A$2:$C$43,3,FALSE)</f>
        <v>Cash</v>
      </c>
      <c r="J918" s="5">
        <f>VLOOKUP(F918,'Set up'!$A$2:$D$43,4,FALSE)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up'!$A$2:$E$43,5,FALSE)</f>
        <v>Trsf</v>
      </c>
      <c r="S918" s="1" t="s">
        <v>1167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up'!$A$2:$C$43,2,FALSE)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up'!$A$2:$C$43,3,FALSE)</f>
        <v>Cash</v>
      </c>
      <c r="J919" s="5">
        <f>VLOOKUP(F919,'Set up'!$A$2:$D$43,4,FALSE)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up'!$A$2:$E$43,5,FALSE)</f>
        <v>Trsf</v>
      </c>
      <c r="S919" s="1" t="s">
        <v>1167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up'!$A$2:$C$43,2,FALSE)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up'!$A$2:$C$43,3,FALSE)</f>
        <v>Cash</v>
      </c>
      <c r="J920" s="5">
        <f>VLOOKUP(F920,'Set up'!$A$2:$D$43,4,FALSE)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up'!$A$2:$E$43,5,FALSE)</f>
        <v>Trsf</v>
      </c>
      <c r="S920" s="1" t="s">
        <v>1167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up'!$A$2:$C$43,2,FALSE)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up'!$A$2:$C$43,3,FALSE)</f>
        <v>Cash</v>
      </c>
      <c r="J921" s="5">
        <f>VLOOKUP(F921,'Set up'!$A$2:$D$43,4,FALSE)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up'!$A$2:$E$43,5,FALSE)</f>
        <v>Trsf</v>
      </c>
      <c r="S921" s="1" t="s">
        <v>1230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up'!$A$2:$C$43,2,FALSE)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up'!$A$2:$C$43,3,FALSE)</f>
        <v>Cash</v>
      </c>
      <c r="J922" s="5">
        <f>VLOOKUP(F922,'Set up'!$A$2:$D$43,4,FALSE)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up'!$A$2:$E$43,5,FALSE)</f>
        <v>Trsf</v>
      </c>
      <c r="S922" s="1" t="s">
        <v>1210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up'!$A$2:$C$43,2,FALSE)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up'!$A$2:$C$43,3,FALSE)</f>
        <v>Cash</v>
      </c>
      <c r="J923" s="5">
        <f>VLOOKUP(F923,'Set up'!$A$2:$D$43,4,FALSE)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up'!$A$2:$E$43,5,FALSE)</f>
        <v>Trsf</v>
      </c>
      <c r="S923" s="1" t="s">
        <v>1210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up'!$A$2:$C$43,2,FALSE)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up'!$A$2:$C$43,3,FALSE)</f>
        <v>Cash</v>
      </c>
      <c r="J924" s="5">
        <f>VLOOKUP(F924,'Set up'!$A$2:$D$43,4,FALSE)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up'!$A$2:$E$43,5,FALSE)</f>
        <v>Trsf</v>
      </c>
      <c r="S924" s="1" t="s">
        <v>1210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up'!$A$2:$C$43,2,FALSE)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up'!$A$2:$C$43,3,FALSE)</f>
        <v>Cash</v>
      </c>
      <c r="J925" s="5">
        <f>VLOOKUP(F925,'Set up'!$A$2:$D$43,4,FALSE)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up'!$A$2:$E$43,5,FALSE)</f>
        <v>Trsf</v>
      </c>
      <c r="S925" s="1" t="s">
        <v>892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up'!$A$2:$C$43,2,FALSE)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up'!$A$2:$C$43,3,FALSE)</f>
        <v>120</v>
      </c>
      <c r="J926" s="5">
        <f>VLOOKUP(F926,'Set up'!$A$2:$D$43,4,FALSE)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up'!$A$2:$E$43,5,FALSE)</f>
        <v>Trsf</v>
      </c>
      <c r="S926" s="1" t="s">
        <v>1029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up'!$A$2:$C$43,2,FALSE)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up'!$A$2:$C$43,3,FALSE)</f>
        <v>120</v>
      </c>
      <c r="J927" s="5">
        <f>VLOOKUP(F927,'Set up'!$A$2:$D$43,4,FALSE)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up'!$A$2:$E$43,5,FALSE)</f>
        <v>Trsf</v>
      </c>
      <c r="S927" s="1" t="s">
        <v>1029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up'!$A$2:$C$43,2,FALSE)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up'!$A$2:$C$43,3,FALSE)</f>
        <v>120</v>
      </c>
      <c r="J928" s="5">
        <f>VLOOKUP(F928,'Set up'!$A$2:$D$43,4,FALSE)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up'!$A$2:$E$43,5,FALSE)</f>
        <v>Trsf</v>
      </c>
      <c r="S928" s="1" t="s">
        <v>1029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up'!$A$2:$C$43,2,FALSE)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up'!$A$2:$C$43,3,FALSE)</f>
        <v>120</v>
      </c>
      <c r="J929" s="5">
        <f>VLOOKUP(F929,'Set up'!$A$2:$D$43,4,FALSE)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up'!$A$2:$E$43,5,FALSE)</f>
        <v>Trsf</v>
      </c>
      <c r="S929" s="1" t="s">
        <v>1029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up'!$A$2:$C$43,2,FALSE)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up'!$A$2:$C$43,3,FALSE)</f>
        <v>Cash</v>
      </c>
      <c r="J930" s="5">
        <f>VLOOKUP(F930,'Set up'!$A$2:$D$43,4,FALSE)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up'!$A$2:$E$43,5,FALSE)</f>
        <v>PD Chq</v>
      </c>
      <c r="S930" s="1" t="s">
        <v>1026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up'!$A$2:$C$43,2,FALSE)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up'!$A$2:$C$43,3,FALSE)</f>
        <v>Cash</v>
      </c>
      <c r="J931" s="5">
        <f>VLOOKUP(F931,'Set up'!$A$2:$D$43,4,FALSE)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up'!$A$2:$E$43,5,FALSE)</f>
        <v>PD Chq</v>
      </c>
      <c r="S931" s="1" t="s">
        <v>1026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up'!$A$2:$C$43,2,FALSE)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up'!$A$2:$C$43,3,FALSE)</f>
        <v>60</v>
      </c>
      <c r="J932" s="5">
        <f>VLOOKUP(F932,'Set up'!$A$2:$D$43,4,FALSE)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up'!$A$2:$E$43,5,FALSE)</f>
        <v>Chq</v>
      </c>
      <c r="S932" s="1" t="s">
        <v>1088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up'!$A$2:$C$43,2,FALSE)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up'!$A$2:$C$43,3,FALSE)</f>
        <v>60</v>
      </c>
      <c r="J933" s="5">
        <f>VLOOKUP(F933,'Set up'!$A$2:$D$43,4,FALSE)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up'!$A$2:$E$43,5,FALSE)</f>
        <v>Chq</v>
      </c>
      <c r="S933" s="1" t="s">
        <v>1088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up'!$A$2:$C$43,2,FALSE)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up'!$A$2:$C$43,3,FALSE)</f>
        <v>Cash</v>
      </c>
      <c r="J934" s="5">
        <f>VLOOKUP(F934,'Set up'!$A$2:$D$43,4,FALSE)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up'!$A$2:$E$43,5,FALSE)</f>
        <v>Trsf</v>
      </c>
      <c r="S934" s="1" t="s">
        <v>1033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up'!$A$2:$C$43,2,FALSE)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up'!$A$2:$C$43,3,FALSE)</f>
        <v>Cash</v>
      </c>
      <c r="J935" s="5">
        <f>VLOOKUP(F935,'Set up'!$A$2:$D$43,4,FALSE)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up'!$A$2:$E$43,5,FALSE)</f>
        <v>Trsf</v>
      </c>
      <c r="S935" s="1" t="s">
        <v>1034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up'!$A$2:$C$43,2,FALSE)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up'!$A$2:$C$43,3,FALSE)</f>
        <v>Cash</v>
      </c>
      <c r="J936" s="5">
        <f>VLOOKUP(F936,'Set up'!$A$2:$D$43,4,FALSE)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up'!$A$2:$E$43,5,FALSE)</f>
        <v>Trsf</v>
      </c>
      <c r="S936" s="1" t="s">
        <v>1033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up'!$A$2:$C$43,2,FALSE)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up'!$A$2:$C$43,3,FALSE)</f>
        <v>Cash</v>
      </c>
      <c r="J937" s="5">
        <f>VLOOKUP(F937,'Set up'!$A$2:$D$43,4,FALSE)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up'!$A$2:$E$43,5,FALSE)</f>
        <v>Trsf</v>
      </c>
      <c r="S937" s="1" t="s">
        <v>1033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up'!$A$2:$C$43,2,FALSE)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up'!$A$2:$C$43,3,FALSE)</f>
        <v>Cash</v>
      </c>
      <c r="J938" s="5">
        <f>VLOOKUP(F938,'Set up'!$A$2:$D$43,4,FALSE)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up'!$A$2:$E$43,5,FALSE)</f>
        <v>Trsf</v>
      </c>
      <c r="S938" s="1" t="s">
        <v>1033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up'!$A$2:$C$43,2,FALSE)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up'!$A$2:$C$43,3,FALSE)</f>
        <v>Cash</v>
      </c>
      <c r="J939" s="5">
        <f>VLOOKUP(F939,'Set up'!$A$2:$D$43,4,FALSE)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up'!$A$2:$E$43,5,FALSE)</f>
        <v>Trsf</v>
      </c>
      <c r="S939" s="1" t="s">
        <v>1033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up'!$A$2:$C$43,2,FALSE)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up'!$A$2:$C$43,3,FALSE)</f>
        <v>Cash</v>
      </c>
      <c r="J940" s="5">
        <f>VLOOKUP(F940,'Set up'!$A$2:$D$43,4,FALSE)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up'!$A$2:$E$43,5,FALSE)</f>
        <v>Trsf</v>
      </c>
      <c r="S940" s="1" t="s">
        <v>1033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up'!$A$2:$C$43,2,FALSE)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up'!$A$2:$C$43,3,FALSE)</f>
        <v>Cash</v>
      </c>
      <c r="J941" s="5">
        <f>VLOOKUP(F941,'Set up'!$A$2:$D$43,4,FALSE)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up'!$A$2:$E$43,5,FALSE)</f>
        <v>Trsf</v>
      </c>
      <c r="S941" s="1" t="s">
        <v>1033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up'!$A$2:$C$43,2,FALSE)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up'!$A$2:$C$43,3,FALSE)</f>
        <v>Cash</v>
      </c>
      <c r="J942" s="5">
        <f>VLOOKUP(F942,'Set up'!$A$2:$D$43,4,FALSE)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up'!$A$2:$E$43,5,FALSE)</f>
        <v>Trsf</v>
      </c>
      <c r="S942" s="1" t="s">
        <v>1033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up'!$A$2:$C$43,2,FALSE)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up'!$A$2:$C$43,3,FALSE)</f>
        <v>Cash</v>
      </c>
      <c r="J943" s="5">
        <f>VLOOKUP(F943,'Set up'!$A$2:$D$43,4,FALSE)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up'!$A$2:$E$43,5,FALSE)</f>
        <v>Trsf</v>
      </c>
      <c r="S943" s="1" t="s">
        <v>1210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up'!$A$2:$C$43,2,FALSE)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up'!$A$2:$C$43,3,FALSE)</f>
        <v>Cash</v>
      </c>
      <c r="J944" s="5">
        <f>VLOOKUP(F944,'Set up'!$A$2:$D$43,4,FALSE)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up'!$A$2:$E$43,5,FALSE)</f>
        <v>Trsf</v>
      </c>
      <c r="S944" s="1" t="s">
        <v>1210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up'!$A$2:$C$43,2,FALSE)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up'!$A$2:$C$43,3,FALSE)</f>
        <v>Cash</v>
      </c>
      <c r="J945" s="5">
        <f>VLOOKUP(F945,'Set up'!$A$2:$D$43,4,FALSE)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up'!$A$2:$E$43,5,FALSE)</f>
        <v>Trsf</v>
      </c>
      <c r="S945" s="1" t="s">
        <v>1210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up'!$A$2:$C$43,2,FALSE)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up'!$A$2:$C$43,3,FALSE)</f>
        <v>Cash</v>
      </c>
      <c r="J946" s="5">
        <f>VLOOKUP(F946,'Set up'!$A$2:$D$43,4,FALSE)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up'!$A$2:$E$43,5,FALSE)</f>
        <v>Trsf</v>
      </c>
      <c r="S946" s="1" t="s">
        <v>1210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up'!$A$2:$C$43,2,FALSE)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up'!$A$2:$C$43,3,FALSE)</f>
        <v>Cash</v>
      </c>
      <c r="J947" s="5">
        <f>VLOOKUP(F947,'Set up'!$A$2:$D$43,4,FALSE)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up'!$A$2:$E$43,5,FALSE)</f>
        <v>Trsf</v>
      </c>
      <c r="S947" s="1" t="s">
        <v>920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up'!$A$2:$C$43,2,FALSE)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up'!$A$2:$C$43,3,FALSE)</f>
        <v>Cash</v>
      </c>
      <c r="J948" s="5">
        <f>VLOOKUP(F948,'Set up'!$A$2:$D$43,4,FALSE)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up'!$A$2:$E$43,5,FALSE)</f>
        <v>Trsf</v>
      </c>
      <c r="S948" s="1" t="s">
        <v>919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up'!$A$2:$C$43,2,FALSE)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up'!$A$2:$C$43,3,FALSE)</f>
        <v>Cash</v>
      </c>
      <c r="J949" s="5">
        <f>VLOOKUP(F949,'Set up'!$A$2:$D$43,4,FALSE)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up'!$A$2:$E$43,5,FALSE)</f>
        <v>Trsf</v>
      </c>
      <c r="S949" s="1" t="s">
        <v>1210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up'!$A$2:$C$43,2,FALSE)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up'!$A$2:$C$43,3,FALSE)</f>
        <v>Cash</v>
      </c>
      <c r="J950" s="5">
        <f>VLOOKUP(F950,'Set up'!$A$2:$D$43,4,FALSE)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up'!$A$2:$E$43,5,FALSE)</f>
        <v>Trsf</v>
      </c>
      <c r="S950" s="1" t="s">
        <v>1210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up'!$A$2:$C$43,2,FALSE)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up'!$A$2:$C$43,3,FALSE)</f>
        <v>Cash</v>
      </c>
      <c r="J951" s="5">
        <f>VLOOKUP(F951,'Set up'!$A$2:$D$43,4,FALSE)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up'!$A$2:$E$43,5,FALSE)</f>
        <v>Trsf</v>
      </c>
      <c r="S951" s="1" t="s">
        <v>1210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up'!$A$2:$C$43,2,FALSE)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up'!$A$2:$C$43,3,FALSE)</f>
        <v>Cash</v>
      </c>
      <c r="J952" s="5">
        <f>VLOOKUP(F952,'Set up'!$A$2:$D$43,4,FALSE)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up'!$A$2:$E$43,5,FALSE)</f>
        <v>Trsf</v>
      </c>
      <c r="S952" s="1" t="s">
        <v>1210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up'!$A$2:$C$43,2,FALSE)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up'!$A$2:$C$43,3,FALSE)</f>
        <v>Cash</v>
      </c>
      <c r="J953" s="5">
        <f>VLOOKUP(F953,'Set up'!$A$2:$D$43,4,FALSE)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up'!$A$2:$E$43,5,FALSE)</f>
        <v>Trsf</v>
      </c>
      <c r="S953" s="1" t="s">
        <v>1210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up'!$A$2:$C$43,2,FALSE)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up'!$A$2:$C$43,3,FALSE)</f>
        <v>#N/A</v>
      </c>
      <c r="J954" s="5" t="e">
        <f>VLOOKUP(F954,'Set up'!$A$2:$D$43,4,FALSE)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up'!$A$2:$E$43,5,FALSE)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up'!$A$2:$C$43,2,FALSE)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up'!$A$2:$C$43,3,FALSE)</f>
        <v>120</v>
      </c>
      <c r="J955" s="5">
        <f>VLOOKUP(F955,'Set up'!$A$2:$D$43,4,FALSE)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up'!$A$2:$E$43,5,FALSE)</f>
        <v>Chq</v>
      </c>
      <c r="S955" s="1" t="s">
        <v>1089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up'!$A$2:$C$43,2,FALSE)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up'!$A$2:$C$43,3,FALSE)</f>
        <v>120</v>
      </c>
      <c r="J956" s="5">
        <f>VLOOKUP(F956,'Set up'!$A$2:$D$43,4,FALSE)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up'!$A$2:$E$43,5,FALSE)</f>
        <v>Chq</v>
      </c>
      <c r="S956" s="1" t="s">
        <v>1089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up'!$A$2:$C$43,2,FALSE)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up'!$A$2:$C$43,3,FALSE)</f>
        <v>120</v>
      </c>
      <c r="J957" s="5">
        <f>VLOOKUP(F957,'Set up'!$A$2:$D$43,4,FALSE)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up'!$A$2:$E$43,5,FALSE)</f>
        <v>Chq</v>
      </c>
      <c r="S957" s="1" t="s">
        <v>1089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up'!$A$2:$C$43,2,FALSE)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up'!$A$2:$C$43,3,FALSE)</f>
        <v>120</v>
      </c>
      <c r="J958" s="5">
        <f>VLOOKUP(F958,'Set up'!$A$2:$D$43,4,FALSE)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up'!$A$2:$E$43,5,FALSE)</f>
        <v>Chq</v>
      </c>
      <c r="S958" s="1" t="s">
        <v>1089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up'!$A$2:$C$43,2,FALSE)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up'!$A$2:$C$43,3,FALSE)</f>
        <v>120</v>
      </c>
      <c r="J959" s="5">
        <f>VLOOKUP(F959,'Set up'!$A$2:$D$43,4,FALSE)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up'!$A$2:$E$43,5,FALSE)</f>
        <v>Chq</v>
      </c>
      <c r="S959" s="1" t="s">
        <v>1089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up'!$A$2:$C$43,2,FALSE)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up'!$A$2:$C$43,3,FALSE)</f>
        <v>120</v>
      </c>
      <c r="J960" s="5">
        <f>VLOOKUP(F960,'Set up'!$A$2:$D$43,4,FALSE)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up'!$A$2:$E$43,5,FALSE)</f>
        <v>Chq</v>
      </c>
      <c r="S960" s="1" t="s">
        <v>1089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up'!$A$2:$C$43,2,FALSE)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up'!$A$2:$C$43,3,FALSE)</f>
        <v>45</v>
      </c>
      <c r="J961" s="5">
        <f>VLOOKUP(F961,'Set up'!$A$2:$D$43,4,FALSE)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up'!$A$2:$E$43,5,FALSE)</f>
        <v>PD Chq</v>
      </c>
      <c r="S961" s="40" t="s">
        <v>1030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up'!$A$2:$C$43,2,FALSE)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up'!$A$2:$C$43,3,FALSE)</f>
        <v>45</v>
      </c>
      <c r="J962" s="5">
        <f>VLOOKUP(F962,'Set up'!$A$2:$D$43,4,FALSE)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up'!$A$2:$E$43,5,FALSE)</f>
        <v>PD Chq</v>
      </c>
      <c r="S962" s="1" t="s">
        <v>1031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up'!$A$2:$C$43,2,FALSE)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up'!$A$2:$C$43,3,FALSE)</f>
        <v>45</v>
      </c>
      <c r="J963" s="5">
        <f>VLOOKUP(F963,'Set up'!$A$2:$D$43,4,FALSE)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up'!$A$2:$E$43,5,FALSE)</f>
        <v>PD Chq</v>
      </c>
      <c r="S963" s="1" t="s">
        <v>1031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up'!$A$2:$C$43,2,FALSE)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up'!$A$2:$C$43,3,FALSE)</f>
        <v>45</v>
      </c>
      <c r="J964" s="5">
        <f>VLOOKUP(F964,'Set up'!$A$2:$D$43,4,FALSE)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up'!$A$2:$E$43,5,FALSE)</f>
        <v>PD Chq</v>
      </c>
      <c r="S964" s="1" t="s">
        <v>1031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up'!$A$2:$C$43,2,FALSE)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up'!$A$2:$C$43,3,FALSE)</f>
        <v>45</v>
      </c>
      <c r="J965" s="5">
        <f>VLOOKUP(F965,'Set up'!$A$2:$D$43,4,FALSE)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up'!$A$2:$E$43,5,FALSE)</f>
        <v>PD Chq</v>
      </c>
      <c r="S965" s="1" t="s">
        <v>1031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up'!$A$2:$C$43,2,FALSE)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up'!$A$2:$C$43,3,FALSE)</f>
        <v>Cash</v>
      </c>
      <c r="J966" s="5">
        <f>VLOOKUP(F966,'Set up'!$A$2:$D$43,4,FALSE)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up'!$A$2:$E$43,5,FALSE)</f>
        <v>PD Chq</v>
      </c>
      <c r="S966" s="1" t="s">
        <v>1027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up'!$A$2:$C$43,2,FALSE)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up'!$A$2:$C$43,3,FALSE)</f>
        <v>Cash</v>
      </c>
      <c r="J967" s="5">
        <f>VLOOKUP(F967,'Set up'!$A$2:$D$43,4,FALSE)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up'!$A$2:$E$43,5,FALSE)</f>
        <v>PD Chq</v>
      </c>
      <c r="S967" s="1" t="s">
        <v>1027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up'!$A$2:$C$43,2,FALSE)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up'!$A$2:$C$43,3,FALSE)</f>
        <v>Cash</v>
      </c>
      <c r="J968" s="5">
        <f>VLOOKUP(F968,'Set up'!$A$2:$D$43,4,FALSE)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up'!$A$2:$E$43,5,FALSE)</f>
        <v>PD Chq</v>
      </c>
      <c r="S968" s="1" t="s">
        <v>1027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up'!$A$2:$C$43,2,FALSE)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up'!$A$2:$C$43,3,FALSE)</f>
        <v>Cash</v>
      </c>
      <c r="J969" s="5">
        <f>VLOOKUP(F969,'Set up'!$A$2:$D$43,4,FALSE)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up'!$A$2:$E$43,5,FALSE)</f>
        <v>PD Chq</v>
      </c>
      <c r="S969" s="1" t="s">
        <v>1027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up'!$A$2:$C$43,2,FALSE)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up'!$A$2:$C$43,3,FALSE)</f>
        <v>Cash</v>
      </c>
      <c r="J970" s="5">
        <f>VLOOKUP(F970,'Set up'!$A$2:$D$43,4,FALSE)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up'!$A$2:$E$43,5,FALSE)</f>
        <v>Trsf</v>
      </c>
      <c r="S970" s="1" t="s">
        <v>1035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up'!$A$2:$C$43,2,FALSE)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up'!$A$2:$C$43,3,FALSE)</f>
        <v>Cash</v>
      </c>
      <c r="J971" s="5">
        <f>VLOOKUP(F971,'Set up'!$A$2:$D$43,4,FALSE)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up'!$A$2:$E$43,5,FALSE)</f>
        <v>Trsf</v>
      </c>
      <c r="S971" s="1" t="s">
        <v>1035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up'!$A$2:$C$43,2,FALSE)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up'!$A$2:$C$43,3,FALSE)</f>
        <v>Cash</v>
      </c>
      <c r="J972" s="5">
        <f>VLOOKUP(F972,'Set up'!$A$2:$D$43,4,FALSE)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up'!$A$2:$E$43,5,FALSE)</f>
        <v>Trsf</v>
      </c>
      <c r="S972" s="1" t="s">
        <v>1035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up'!$A$2:$C$43,2,FALSE)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up'!$A$2:$C$43,3,FALSE)</f>
        <v>Cash</v>
      </c>
      <c r="J973" s="5">
        <f>VLOOKUP(F973,'Set up'!$A$2:$D$43,4,FALSE)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up'!$A$2:$E$43,5,FALSE)</f>
        <v>Trsf</v>
      </c>
      <c r="S973" s="1" t="s">
        <v>1035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up'!$A$2:$C$43,2,FALSE)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up'!$A$2:$C$43,3,FALSE)</f>
        <v>Cash</v>
      </c>
      <c r="J974" s="5">
        <f>VLOOKUP(F974,'Set up'!$A$2:$D$43,4,FALSE)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up'!$A$2:$E$43,5,FALSE)</f>
        <v>Trsf</v>
      </c>
      <c r="S974" s="1" t="s">
        <v>1210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up'!$A$2:$C$43,2,FALSE)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up'!$A$2:$C$43,3,FALSE)</f>
        <v>Cash</v>
      </c>
      <c r="J975" s="5">
        <f>VLOOKUP(F975,'Set up'!$A$2:$D$43,4,FALSE)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up'!$A$2:$E$43,5,FALSE)</f>
        <v>Trsf</v>
      </c>
      <c r="S975" s="1" t="s">
        <v>1210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up'!$A$2:$C$43,2,FALSE)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up'!$A$2:$C$43,3,FALSE)</f>
        <v>Cash</v>
      </c>
      <c r="J976" s="5">
        <f>VLOOKUP(F976,'Set up'!$A$2:$D$43,4,FALSE)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up'!$A$2:$E$43,5,FALSE)</f>
        <v>Trsf</v>
      </c>
      <c r="S976" s="1" t="s">
        <v>1210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up'!$A$2:$C$43,2,FALSE)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up'!$A$2:$C$43,3,FALSE)</f>
        <v>Cash</v>
      </c>
      <c r="J977" s="5">
        <f>VLOOKUP(F977,'Set up'!$A$2:$D$43,4,FALSE)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up'!$A$2:$E$43,5,FALSE)</f>
        <v>Trsf</v>
      </c>
      <c r="S977" s="1" t="s">
        <v>1210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up'!$A$2:$C$43,2,FALSE)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up'!$A$2:$C$43,3,FALSE)</f>
        <v>60</v>
      </c>
      <c r="J978" s="5">
        <f>VLOOKUP(F978,'Set up'!$A$2:$D$43,4,FALSE)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up'!$A$2:$E$43,5,FALSE)</f>
        <v>Chq</v>
      </c>
      <c r="S978" s="1" t="s">
        <v>1224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up'!$A$2:$C$43,2,FALSE)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up'!$A$2:$C$43,3,FALSE)</f>
        <v>120</v>
      </c>
      <c r="J979" s="5">
        <f>VLOOKUP(F979,'Set up'!$A$2:$D$43,4,FALSE)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up'!$A$2:$E$43,5,FALSE)</f>
        <v>Trsf</v>
      </c>
      <c r="S979" s="1" t="s">
        <v>1097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up'!$A$2:$C$43,2,FALSE)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up'!$A$2:$C$43,3,FALSE)</f>
        <v>120</v>
      </c>
      <c r="J980" s="5">
        <f>VLOOKUP(F980,'Set up'!$A$2:$D$43,4,FALSE)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up'!$A$2:$E$43,5,FALSE)</f>
        <v>Trsf</v>
      </c>
      <c r="S980" s="1" t="s">
        <v>1097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up'!$A$2:$C$43,2,FALSE)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up'!$A$2:$C$43,3,FALSE)</f>
        <v>120</v>
      </c>
      <c r="J981" s="5">
        <f>VLOOKUP(F981,'Set up'!$A$2:$D$43,4,FALSE)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up'!$A$2:$E$43,5,FALSE)</f>
        <v>Trsf</v>
      </c>
      <c r="S981" s="1" t="s">
        <v>1097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up'!$A$2:$C$43,2,FALSE)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up'!$A$2:$C$43,3,FALSE)</f>
        <v>120</v>
      </c>
      <c r="J982" s="5">
        <f>VLOOKUP(F982,'Set up'!$A$2:$D$43,4,FALSE)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up'!$A$2:$E$43,5,FALSE)</f>
        <v>Trsf</v>
      </c>
      <c r="S982" s="1" t="s">
        <v>1097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up'!$A$2:$C$43,2,FALSE)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up'!$A$2:$C$43,3,FALSE)</f>
        <v>120</v>
      </c>
      <c r="J983" s="5">
        <f>VLOOKUP(F983,'Set up'!$A$2:$D$43,4,FALSE)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up'!$A$2:$E$43,5,FALSE)</f>
        <v>Trsf</v>
      </c>
      <c r="S983" s="1" t="s">
        <v>1097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up'!$A$2:$C$43,2,FALSE)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up'!$A$2:$C$43,3,FALSE)</f>
        <v>Cash</v>
      </c>
      <c r="J984" s="5">
        <f>VLOOKUP(F984,'Set up'!$A$2:$D$43,4,FALSE)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up'!$A$2:$E$43,5,FALSE)</f>
        <v>Trsf</v>
      </c>
      <c r="S984" s="1" t="s">
        <v>1035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up'!$A$2:$C$43,2,FALSE)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up'!$A$2:$C$43,3,FALSE)</f>
        <v>Cash</v>
      </c>
      <c r="J985" s="5">
        <f>VLOOKUP(F985,'Set up'!$A$2:$D$43,4,FALSE)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up'!$A$2:$E$43,5,FALSE)</f>
        <v>Trsf</v>
      </c>
      <c r="S985" s="1" t="s">
        <v>1020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up'!$A$2:$C$43,2,FALSE)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up'!$A$2:$C$43,3,FALSE)</f>
        <v>Cash</v>
      </c>
      <c r="J986" s="5">
        <f>VLOOKUP(F986,'Set up'!$A$2:$D$43,4,FALSE)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up'!$A$2:$E$43,5,FALSE)</f>
        <v>Trsf</v>
      </c>
      <c r="S986" s="1" t="s">
        <v>1021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up'!$A$2:$C$43,2,FALSE)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up'!$A$2:$C$43,3,FALSE)</f>
        <v>Cash</v>
      </c>
      <c r="J987" s="5">
        <f>VLOOKUP(F987,'Set up'!$A$2:$D$43,4,FALSE)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up'!$A$2:$E$43,5,FALSE)</f>
        <v>Trsf</v>
      </c>
      <c r="S987" s="1" t="s">
        <v>1022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up'!$A$2:$C$43,2,FALSE)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up'!$A$2:$C$43,3,FALSE)</f>
        <v>Cash</v>
      </c>
      <c r="J988" s="5">
        <f>VLOOKUP(F988,'Set up'!$A$2:$D$43,4,FALSE)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up'!$A$2:$E$43,5,FALSE)</f>
        <v>Trsf</v>
      </c>
      <c r="S988" s="1" t="s">
        <v>1023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up'!$A$2:$C$43,2,FALSE)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up'!$A$2:$C$43,3,FALSE)</f>
        <v>Cash</v>
      </c>
      <c r="J989" s="5">
        <f>VLOOKUP(F989,'Set up'!$A$2:$D$43,4,FALSE)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up'!$A$2:$E$43,5,FALSE)</f>
        <v>Trsf</v>
      </c>
      <c r="S989" s="1" t="s">
        <v>1024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up'!$A$2:$C$43,2,FALSE)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up'!$A$2:$C$43,3,FALSE)</f>
        <v>Cash</v>
      </c>
      <c r="J990" s="5">
        <f>VLOOKUP(F990,'Set up'!$A$2:$D$43,4,FALSE)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up'!$A$2:$E$43,5,FALSE)</f>
        <v>Trsf</v>
      </c>
      <c r="S990" s="1" t="s">
        <v>1210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up'!$A$2:$C$43,2,FALSE)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up'!$A$2:$C$43,3,FALSE)</f>
        <v>Cash</v>
      </c>
      <c r="J991" s="5">
        <f>VLOOKUP(F991,'Set up'!$A$2:$D$43,4,FALSE)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up'!$A$2:$E$43,5,FALSE)</f>
        <v>Trsf</v>
      </c>
      <c r="S991" s="1" t="s">
        <v>1210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up'!$A$2:$C$43,2,FALSE)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up'!$A$2:$C$43,3,FALSE)</f>
        <v>Cash</v>
      </c>
      <c r="J992" s="5">
        <f>VLOOKUP(F992,'Set up'!$A$2:$D$43,4,FALSE)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up'!$A$2:$E$43,5,FALSE)</f>
        <v>Trsf</v>
      </c>
      <c r="S992" s="1" t="s">
        <v>1186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up'!$A$2:$C$43,2,FALSE)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up'!$A$2:$C$43,3,FALSE)</f>
        <v>Cash</v>
      </c>
      <c r="J993" s="5">
        <f>VLOOKUP(F993,'Set up'!$A$2:$D$43,4,FALSE)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up'!$A$2:$E$43,5,FALSE)</f>
        <v>Trsf</v>
      </c>
      <c r="S993" s="1" t="s">
        <v>1187</v>
      </c>
    </row>
    <row r="994" spans="1:19" x14ac:dyDescent="0.35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up'!$A$2:$C$43,2,FALSE)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up'!$A$2:$C$43,3,FALSE)</f>
        <v>60</v>
      </c>
      <c r="J994" s="5">
        <f>VLOOKUP(F994,'Set up'!$A$2:$D$43,4,FALSE)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up'!$A$2:$E$43,5,FALSE)</f>
        <v>Chq</v>
      </c>
      <c r="S994" s="1" t="s">
        <v>1224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up'!$A$2:$C$43,2,FALSE)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up'!$A$2:$C$43,3,FALSE)</f>
        <v>Cash</v>
      </c>
      <c r="J995" s="5">
        <f>VLOOKUP(F995,'Set up'!$A$2:$D$43,4,FALSE)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up'!$A$2:$E$43,5,FALSE)</f>
        <v>Trsf</v>
      </c>
      <c r="S995" s="1" t="s">
        <v>1189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up'!$A$2:$C$43,2,FALSE)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up'!$A$2:$C$43,3,FALSE)</f>
        <v>Cash</v>
      </c>
      <c r="J996" s="5">
        <f>VLOOKUP(F996,'Set up'!$A$2:$D$43,4,FALSE)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up'!$A$2:$E$43,5,FALSE)</f>
        <v>Trsf</v>
      </c>
      <c r="S996" s="1" t="s">
        <v>1188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up'!$A$2:$C$43,2,FALSE)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up'!$A$2:$C$43,3,FALSE)</f>
        <v>Cash</v>
      </c>
      <c r="J997" s="5">
        <f>VLOOKUP(F997,'Set up'!$A$2:$D$43,4,FALSE)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up'!$A$2:$E$43,5,FALSE)</f>
        <v>Trsf</v>
      </c>
      <c r="S997" s="1" t="s">
        <v>1231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up'!$A$2:$C$43,2,FALSE)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up'!$A$2:$C$43,3,FALSE)</f>
        <v>Cash</v>
      </c>
      <c r="J998" s="5">
        <f>VLOOKUP(F998,'Set up'!$A$2:$D$43,4,FALSE)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up'!$A$2:$E$43,5,FALSE)</f>
        <v>Trsf</v>
      </c>
      <c r="S998" s="1" t="s">
        <v>1232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up'!$A$2:$C$43,2,FALSE)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up'!$A$2:$C$43,3,FALSE)</f>
        <v>Cash</v>
      </c>
      <c r="J999" s="5">
        <f>VLOOKUP(F999,'Set up'!$A$2:$D$43,4,FALSE)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up'!$A$2:$E$43,5,FALSE)</f>
        <v>Trsf</v>
      </c>
      <c r="S999" s="1" t="s">
        <v>1232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up'!$A$2:$C$43,2,FALSE)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up'!$A$2:$C$43,3,FALSE)</f>
        <v>Cash</v>
      </c>
      <c r="J1000" s="5">
        <f>VLOOKUP(F1000,'Set up'!$A$2:$D$43,4,FALSE)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up'!$A$2:$E$43,5,FALSE)</f>
        <v>Trsf</v>
      </c>
      <c r="S1000" s="1" t="s">
        <v>975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up'!$A$2:$C$43,2,FALSE)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up'!$A$2:$C$43,3,FALSE)</f>
        <v>Cash</v>
      </c>
      <c r="J1001" s="5">
        <f>VLOOKUP(F1001,'Set up'!$A$2:$D$43,4,FALSE)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up'!$A$2:$E$43,5,FALSE)</f>
        <v>Trsf</v>
      </c>
      <c r="S1001" s="1" t="s">
        <v>975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up'!$A$2:$C$43,2,FALSE)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up'!$A$2:$C$43,3,FALSE)</f>
        <v>Cash</v>
      </c>
      <c r="J1002" s="5">
        <f>VLOOKUP(F1002,'Set up'!$A$2:$D$43,4,FALSE)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up'!$A$2:$E$43,5,FALSE)</f>
        <v>Trsf</v>
      </c>
      <c r="S1002" s="1" t="s">
        <v>1232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up'!$A$2:$C$43,2,FALSE)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up'!$A$2:$C$43,3,FALSE)</f>
        <v>Cash</v>
      </c>
      <c r="J1003" s="5">
        <f>VLOOKUP(F1003,'Set up'!$A$2:$D$43,4,FALSE)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up'!$A$2:$E$43,5,FALSE)</f>
        <v>PD Chq</v>
      </c>
      <c r="S1003" s="1" t="s">
        <v>1087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up'!$A$2:$C$43,2,FALSE)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up'!$A$2:$C$43,3,FALSE)</f>
        <v>Cash</v>
      </c>
      <c r="J1004" s="5">
        <f>VLOOKUP(F1004,'Set up'!$A$2:$D$43,4,FALSE)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up'!$A$2:$E$43,5,FALSE)</f>
        <v>PD Chq</v>
      </c>
      <c r="S1004" s="1" t="s">
        <v>1087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up'!$A$2:$C$43,2,FALSE)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up'!$A$2:$C$43,3,FALSE)</f>
        <v>Cash</v>
      </c>
      <c r="J1005" s="5">
        <f>VLOOKUP(F1005,'Set up'!$A$2:$D$43,4,FALSE)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up'!$A$2:$E$43,5,FALSE)</f>
        <v>PD Chq</v>
      </c>
      <c r="S1005" s="1" t="s">
        <v>1087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up'!$A$2:$C$43,2,FALSE)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up'!$A$2:$C$43,3,FALSE)</f>
        <v>Cash</v>
      </c>
      <c r="J1006" s="5">
        <f>VLOOKUP(F1006,'Set up'!$A$2:$D$43,4,FALSE)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up'!$A$2:$E$43,5,FALSE)</f>
        <v>Trsf</v>
      </c>
      <c r="S1006" s="1" t="s">
        <v>1233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up'!$A$2:$C$43,2,FALSE)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up'!$A$2:$C$43,3,FALSE)</f>
        <v>Cash</v>
      </c>
      <c r="J1007" s="5">
        <f>VLOOKUP(F1007,'Set up'!$A$2:$D$43,4,FALSE)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up'!$A$2:$E$43,5,FALSE)</f>
        <v>Trsf</v>
      </c>
      <c r="S1007" s="1" t="s">
        <v>1211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up'!$A$2:$C$43,2,FALSE)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up'!$A$2:$C$43,3,FALSE)</f>
        <v>Cash</v>
      </c>
      <c r="J1008" s="5">
        <f>VLOOKUP(F1008,'Set up'!$A$2:$D$43,4,FALSE)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up'!$A$2:$E$43,5,FALSE)</f>
        <v>Trsf</v>
      </c>
      <c r="S1008" s="1" t="s">
        <v>1211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up'!$A$2:$C$43,2,FALSE)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up'!$A$2:$C$43,3,FALSE)</f>
        <v>Cash</v>
      </c>
      <c r="J1009" s="5">
        <f>VLOOKUP(F1009,'Set up'!$A$2:$D$43,4,FALSE)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up'!$A$2:$E$43,5,FALSE)</f>
        <v>Trsf</v>
      </c>
      <c r="S1009" s="1" t="s">
        <v>1211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up'!$A$2:$C$43,2,FALSE)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up'!$A$2:$C$43,3,FALSE)</f>
        <v>Cash</v>
      </c>
      <c r="J1010" s="5">
        <f>VLOOKUP(F1010,'Set up'!$A$2:$D$43,4,FALSE)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up'!$A$2:$E$43,5,FALSE)</f>
        <v>Trsf</v>
      </c>
      <c r="S1010" s="1" t="s">
        <v>1211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up'!$A$2:$C$43,2,FALSE)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up'!$A$2:$C$43,3,FALSE)</f>
        <v>Cash</v>
      </c>
      <c r="J1011" s="5">
        <f>VLOOKUP(F1011,'Set up'!$A$2:$D$43,4,FALSE)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up'!$A$2:$E$43,5,FALSE)</f>
        <v>Trsf</v>
      </c>
      <c r="S1011" s="1" t="s">
        <v>1211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up'!$A$2:$C$43,2,FALSE)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up'!$A$2:$C$43,3,FALSE)</f>
        <v>Cash</v>
      </c>
      <c r="J1012" s="5">
        <f>VLOOKUP(F1012,'Set up'!$A$2:$D$43,4,FALSE)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up'!$A$2:$E$43,5,FALSE)</f>
        <v>Trsf</v>
      </c>
      <c r="S1012" s="1" t="s">
        <v>1211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up'!$A$2:$C$43,2,FALSE)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up'!$A$2:$C$43,3,FALSE)</f>
        <v>Cash</v>
      </c>
      <c r="J1013" s="5">
        <f>VLOOKUP(F1013,'Set up'!$A$2:$D$43,4,FALSE)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up'!$A$2:$E$43,5,FALSE)</f>
        <v>Trsf</v>
      </c>
      <c r="S1013" s="1" t="s">
        <v>1211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up'!$A$2:$C$43,2,FALSE)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up'!$A$2:$C$43,3,FALSE)</f>
        <v>Cash</v>
      </c>
      <c r="J1014" s="5">
        <f>VLOOKUP(F1014,'Set up'!$A$2:$D$43,4,FALSE)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up'!$A$2:$E$43,5,FALSE)</f>
        <v>Trsf</v>
      </c>
      <c r="S1014" s="1" t="s">
        <v>1211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up'!$A$2:$C$43,2,FALSE)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up'!$A$2:$C$43,3,FALSE)</f>
        <v>Cash</v>
      </c>
      <c r="J1015" s="5">
        <f>VLOOKUP(F1015,'Set up'!$A$2:$D$43,4,FALSE)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up'!$A$2:$E$43,5,FALSE)</f>
        <v>Trsf</v>
      </c>
      <c r="S1015" s="1" t="s">
        <v>1211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up'!$A$2:$C$43,2,FALSE)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up'!$A$2:$C$43,3,FALSE)</f>
        <v>Cash</v>
      </c>
      <c r="J1016" s="5">
        <f>VLOOKUP(F1016,'Set up'!$A$2:$D$43,4,FALSE)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up'!$A$2:$E$43,5,FALSE)</f>
        <v>Trsf</v>
      </c>
      <c r="S1016" s="1" t="s">
        <v>1019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up'!$A$2:$C$43,2,FALSE)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up'!$A$2:$C$43,3,FALSE)</f>
        <v>Cash</v>
      </c>
      <c r="J1017" s="5">
        <f>VLOOKUP(F1017,'Set up'!$A$2:$D$43,4,FALSE)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up'!$A$2:$E$43,5,FALSE)</f>
        <v>PD Chq</v>
      </c>
      <c r="S1017" s="1" t="s">
        <v>1151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up'!$A$2:$C$43,2,FALSE)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up'!$A$2:$C$43,3,FALSE)</f>
        <v>Cash</v>
      </c>
      <c r="J1018" s="5">
        <f>VLOOKUP(F1018,'Set up'!$A$2:$D$43,4,FALSE)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up'!$A$2:$E$43,5,FALSE)</f>
        <v>PD Chq</v>
      </c>
      <c r="S1018" s="1" t="s">
        <v>1151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up'!$A$2:$C$43,2,FALSE)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up'!$A$2:$C$43,3,FALSE)</f>
        <v>Cash</v>
      </c>
      <c r="J1019" s="5">
        <f>VLOOKUP(F1019,'Set up'!$A$2:$D$43,4,FALSE)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up'!$A$2:$E$43,5,FALSE)</f>
        <v>PD Chq</v>
      </c>
      <c r="S1019" s="1" t="s">
        <v>1151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up'!$A$2:$C$43,2,FALSE)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up'!$A$2:$C$43,3,FALSE)</f>
        <v>Cash</v>
      </c>
      <c r="J1020" s="5">
        <f>VLOOKUP(F1020,'Set up'!$A$2:$D$43,4,FALSE)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up'!$A$2:$E$43,5,FALSE)</f>
        <v>PD Chq</v>
      </c>
      <c r="S1020" s="1" t="s">
        <v>1151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up'!$A$2:$C$43,2,FALSE)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up'!$A$2:$C$43,3,FALSE)</f>
        <v>Cash</v>
      </c>
      <c r="J1021" s="5">
        <f>VLOOKUP(F1021,'Set up'!$A$2:$D$43,4,FALSE)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up'!$A$2:$E$43,5,FALSE)</f>
        <v>Trsf</v>
      </c>
      <c r="S1021" s="1" t="s">
        <v>1079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up'!$A$2:$C$43,2,FALSE)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up'!$A$2:$C$43,3,FALSE)</f>
        <v>Cash</v>
      </c>
      <c r="J1022" s="5">
        <f>VLOOKUP(F1022,'Set up'!$A$2:$D$43,4,FALSE)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up'!$A$2:$E$43,5,FALSE)</f>
        <v>Trsf</v>
      </c>
      <c r="S1022" s="1" t="s">
        <v>1079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up'!$A$2:$C$43,2,FALSE)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up'!$A$2:$C$43,3,FALSE)</f>
        <v>Cash</v>
      </c>
      <c r="J1023" s="5">
        <f>VLOOKUP(F1023,'Set up'!$A$2:$D$43,4,FALSE)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up'!$A$2:$E$43,5,FALSE)</f>
        <v>Trsf</v>
      </c>
      <c r="S1023" s="1" t="s">
        <v>1079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up'!$A$2:$C$43,2,FALSE)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up'!$A$2:$C$43,3,FALSE)</f>
        <v>Cash</v>
      </c>
      <c r="J1024" s="5">
        <f>VLOOKUP(F1024,'Set up'!$A$2:$D$43,4,FALSE)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up'!$A$2:$E$43,5,FALSE)</f>
        <v>Trsf</v>
      </c>
      <c r="S1024" s="1" t="s">
        <v>1079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up'!$A$2:$C$43,2,FALSE)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up'!$A$2:$C$43,3,FALSE)</f>
        <v>120</v>
      </c>
      <c r="J1025" s="5">
        <f>VLOOKUP(F1025,'Set up'!$A$2:$D$43,4,FALSE)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up'!$A$2:$E$43,5,FALSE)</f>
        <v>Trsf</v>
      </c>
      <c r="S1025" s="1" t="s">
        <v>1150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up'!$A$2:$C$43,2,FALSE)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up'!$A$2:$C$43,3,FALSE)</f>
        <v>120</v>
      </c>
      <c r="J1026" s="5">
        <f>VLOOKUP(F1026,'Set up'!$A$2:$D$43,4,FALSE)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up'!$A$2:$E$43,5,FALSE)</f>
        <v>Trsf</v>
      </c>
      <c r="S1026" s="1" t="s">
        <v>1150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up'!$A$2:$C$43,2,FALSE)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up'!$A$2:$C$43,3,FALSE)</f>
        <v>120</v>
      </c>
      <c r="J1027" s="5">
        <f>VLOOKUP(F1027,'Set up'!$A$2:$D$43,4,FALSE)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up'!$A$2:$E$43,5,FALSE)</f>
        <v>Trsf</v>
      </c>
      <c r="S1027" s="1" t="s">
        <v>1150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up'!$A$2:$C$43,2,FALSE)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up'!$A$2:$C$43,3,FALSE)</f>
        <v>120</v>
      </c>
      <c r="J1028" s="5">
        <f>VLOOKUP(F1028,'Set up'!$A$2:$D$43,4,FALSE)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up'!$A$2:$E$43,5,FALSE)</f>
        <v>Trsf</v>
      </c>
      <c r="S1028" s="1" t="s">
        <v>1150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up'!$A$2:$C$43,2,FALSE)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up'!$A$2:$C$43,3,FALSE)</f>
        <v>120</v>
      </c>
      <c r="J1029" s="5">
        <f>VLOOKUP(F1029,'Set up'!$A$2:$D$43,4,FALSE)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up'!$A$2:$E$43,5,FALSE)</f>
        <v>Trsf</v>
      </c>
      <c r="S1029" s="1" t="s">
        <v>1150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up'!$A$2:$C$43,2,FALSE)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up'!$A$2:$C$43,3,FALSE)</f>
        <v>120</v>
      </c>
      <c r="J1030" s="5">
        <f>VLOOKUP(F1030,'Set up'!$A$2:$D$43,4,FALSE)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up'!$A$2:$E$43,5,FALSE)</f>
        <v>Trsf</v>
      </c>
      <c r="S1030" s="1" t="s">
        <v>1150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up'!$A$2:$C$43,2,FALSE)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up'!$A$2:$C$43,3,FALSE)</f>
        <v>Cash</v>
      </c>
      <c r="J1031" s="5">
        <f>VLOOKUP(F1031,'Set up'!$A$2:$D$43,4,FALSE)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up'!$A$2:$E$43,5,FALSE)</f>
        <v>PD Chq</v>
      </c>
      <c r="S1031" s="1" t="s">
        <v>1152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up'!$A$2:$C$43,2,FALSE)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up'!$A$2:$C$43,3,FALSE)</f>
        <v>Cash</v>
      </c>
      <c r="J1032" s="5">
        <f>VLOOKUP(F1032,'Set up'!$A$2:$D$43,4,FALSE)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up'!$A$2:$E$43,5,FALSE)</f>
        <v>PD Chq</v>
      </c>
      <c r="S1032" s="1" t="s">
        <v>1152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up'!$A$2:$C$43,2,FALSE)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up'!$A$2:$C$43,3,FALSE)</f>
        <v>Cash</v>
      </c>
      <c r="J1033" s="5">
        <f>VLOOKUP(F1033,'Set up'!$A$2:$D$43,4,FALSE)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up'!$A$2:$E$43,5,FALSE)</f>
        <v>PD Chq</v>
      </c>
      <c r="S1033" s="1" t="s">
        <v>1152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up'!$A$2:$C$43,2,FALSE)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up'!$A$2:$C$43,3,FALSE)</f>
        <v>Cash</v>
      </c>
      <c r="J1034" s="5">
        <f>VLOOKUP(F1034,'Set up'!$A$2:$D$43,4,FALSE)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up'!$A$2:$E$43,5,FALSE)</f>
        <v>PD Chq</v>
      </c>
      <c r="S1034" s="1" t="s">
        <v>1152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up'!$A$2:$C$43,2,FALSE)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up'!$A$2:$C$43,3,FALSE)</f>
        <v>Cash</v>
      </c>
      <c r="J1035" s="5">
        <f>VLOOKUP(F1035,'Set up'!$A$2:$D$43,4,FALSE)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up'!$A$2:$E$43,5,FALSE)</f>
        <v>PD Chq</v>
      </c>
      <c r="S1035" s="1" t="s">
        <v>1152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up'!$A$2:$C$43,2,FALSE)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up'!$A$2:$C$43,3,FALSE)</f>
        <v>Cash</v>
      </c>
      <c r="J1036" s="5">
        <f>VLOOKUP(F1036,'Set up'!$A$2:$D$43,4,FALSE)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up'!$A$2:$E$43,5,FALSE)</f>
        <v>Trsf</v>
      </c>
      <c r="S1036" s="1" t="s">
        <v>984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up'!$A$2:$C$43,2,FALSE)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up'!$A$2:$C$43,3,FALSE)</f>
        <v>Cash</v>
      </c>
      <c r="J1037" s="5">
        <f>VLOOKUP(F1037,'Set up'!$A$2:$D$43,4,FALSE)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up'!$A$2:$E$43,5,FALSE)</f>
        <v>Trsf</v>
      </c>
      <c r="S1037" s="1" t="s">
        <v>984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up'!$A$2:$C$43,2,FALSE)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up'!$A$2:$C$43,3,FALSE)</f>
        <v>Cash</v>
      </c>
      <c r="J1038" s="5">
        <f>VLOOKUP(F1038,'Set up'!$A$2:$D$43,4,FALSE)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up'!$A$2:$E$43,5,FALSE)</f>
        <v>Trsf</v>
      </c>
      <c r="S1038" s="1" t="s">
        <v>984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up'!$A$2:$C$43,2,FALSE)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up'!$A$2:$C$43,3,FALSE)</f>
        <v>Cash</v>
      </c>
      <c r="J1039" s="5">
        <f>VLOOKUP(F1039,'Set up'!$A$2:$D$43,4,FALSE)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up'!$A$2:$E$43,5,FALSE)</f>
        <v>Trsf</v>
      </c>
      <c r="S1039" s="1" t="s">
        <v>984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up'!$A$2:$C$43,2,FALSE)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up'!$A$2:$C$43,3,FALSE)</f>
        <v>Cash</v>
      </c>
      <c r="J1040" s="5">
        <f>VLOOKUP(F1040,'Set up'!$A$2:$D$43,4,FALSE)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up'!$A$2:$E$43,5,FALSE)</f>
        <v>Trsf</v>
      </c>
      <c r="S1040" s="1" t="s">
        <v>984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up'!$A$2:$C$43,2,FALSE)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up'!$A$2:$C$43,3,FALSE)</f>
        <v>Cash</v>
      </c>
      <c r="J1041" s="5">
        <f>VLOOKUP(F1041,'Set up'!$A$2:$D$43,4,FALSE)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up'!$A$2:$E$43,5,FALSE)</f>
        <v>Trsf</v>
      </c>
      <c r="S1041" s="1" t="s">
        <v>984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up'!$A$2:$C$43,2,FALSE)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up'!$A$2:$C$43,3,FALSE)</f>
        <v>Cash</v>
      </c>
      <c r="J1042" s="5">
        <f>VLOOKUP(F1042,'Set up'!$A$2:$D$43,4,FALSE)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up'!$A$2:$E$43,5,FALSE)</f>
        <v>Trsf</v>
      </c>
      <c r="S1042" s="1" t="s">
        <v>1299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up'!$A$2:$C$43,2,FALSE)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up'!$A$2:$C$43,3,FALSE)</f>
        <v>Cash</v>
      </c>
      <c r="J1043" s="5">
        <f>VLOOKUP(F1043,'Set up'!$A$2:$D$43,4,FALSE)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up'!$A$2:$E$43,5,FALSE)</f>
        <v>Trsf</v>
      </c>
      <c r="S1043" s="1" t="s">
        <v>1299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up'!$A$2:$C$43,2,FALSE)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up'!$A$2:$C$43,3,FALSE)</f>
        <v>Cash</v>
      </c>
      <c r="J1044" s="5">
        <f>VLOOKUP(F1044,'Set up'!$A$2:$D$43,4,FALSE)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up'!$A$2:$E$43,5,FALSE)</f>
        <v>Trsf</v>
      </c>
      <c r="S1044" s="1" t="s">
        <v>1299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up'!$A$2:$C$43,2,FALSE)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up'!$A$2:$C$43,3,FALSE)</f>
        <v>Cash</v>
      </c>
      <c r="J1045" s="5">
        <f>VLOOKUP(F1045,'Set up'!$A$2:$D$43,4,FALSE)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up'!$A$2:$E$43,5,FALSE)</f>
        <v>Trsf</v>
      </c>
      <c r="S1045" s="1" t="s">
        <v>1299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up'!$A$2:$C$43,2,FALSE)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up'!$A$2:$C$43,3,FALSE)</f>
        <v>Cash</v>
      </c>
      <c r="J1046" s="5">
        <f>VLOOKUP(F1046,'Set up'!$A$2:$D$43,4,FALSE)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up'!$A$2:$E$43,5,FALSE)</f>
        <v>Trsf</v>
      </c>
      <c r="S1046" s="1" t="s">
        <v>1299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up'!$A$2:$C$43,2,FALSE)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up'!$A$2:$C$43,3,FALSE)</f>
        <v>Cash</v>
      </c>
      <c r="J1047" s="5">
        <f>VLOOKUP(F1047,'Set up'!$A$2:$D$43,4,FALSE)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up'!$A$2:$E$43,5,FALSE)</f>
        <v>Trsf</v>
      </c>
      <c r="S1047" s="1" t="s">
        <v>1299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up'!$A$2:$C$43,2,FALSE)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up'!$A$2:$C$43,3,FALSE)</f>
        <v>Cash</v>
      </c>
      <c r="J1048" s="5">
        <f>VLOOKUP(F1048,'Set up'!$A$2:$D$43,4,FALSE)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up'!$A$2:$E$43,5,FALSE)</f>
        <v>Trsf</v>
      </c>
      <c r="S1048" s="1" t="s">
        <v>1299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up'!$A$2:$C$43,2,FALSE)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up'!$A$2:$C$43,3,FALSE)</f>
        <v>Cash</v>
      </c>
      <c r="J1049" s="5">
        <f>VLOOKUP(F1049,'Set up'!$A$2:$D$43,4,FALSE)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up'!$A$2:$E$43,5,FALSE)</f>
        <v>Trsf</v>
      </c>
      <c r="S1049" s="1" t="s">
        <v>1299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up'!$A$2:$C$43,2,FALSE)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up'!$A$2:$C$43,3,FALSE)</f>
        <v>Cash</v>
      </c>
      <c r="J1050" s="5">
        <f>VLOOKUP(F1050,'Set up'!$A$2:$D$43,4,FALSE)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up'!$A$2:$E$43,5,FALSE)</f>
        <v>Trsf</v>
      </c>
      <c r="S1050" s="1" t="s">
        <v>1299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up'!$A$2:$C$43,2,FALSE)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up'!$A$2:$C$43,3,FALSE)</f>
        <v>Cash</v>
      </c>
      <c r="J1051" s="5">
        <f>VLOOKUP(F1051,'Set up'!$A$2:$D$43,4,FALSE)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up'!$A$2:$E$43,5,FALSE)</f>
        <v>Trsf</v>
      </c>
      <c r="S1051" s="1" t="s">
        <v>976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up'!$A$2:$C$43,2,FALSE)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up'!$A$2:$C$43,3,FALSE)</f>
        <v>Cash</v>
      </c>
      <c r="J1052" s="5">
        <f>VLOOKUP(F1052,'Set up'!$A$2:$D$43,4,FALSE)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up'!$A$2:$E$43,5,FALSE)</f>
        <v>Trsf</v>
      </c>
      <c r="S1052" s="1" t="s">
        <v>976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up'!$A$2:$C$43,2,FALSE)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up'!$A$2:$C$43,3,FALSE)</f>
        <v>Cash</v>
      </c>
      <c r="J1053" s="5">
        <f>VLOOKUP(F1053,'Set up'!$A$2:$D$43,4,FALSE)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up'!$A$2:$E$43,5,FALSE)</f>
        <v>Trsf</v>
      </c>
      <c r="S1053" s="1" t="s">
        <v>976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up'!$A$2:$C$43,2,FALSE)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up'!$A$2:$C$43,3,FALSE)</f>
        <v>120</v>
      </c>
      <c r="J1054" s="5">
        <f>VLOOKUP(F1054,'Set up'!$A$2:$D$43,4,FALSE)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up'!$A$2:$E$43,5,FALSE)</f>
        <v>Trsf</v>
      </c>
      <c r="S1054" s="1" t="s">
        <v>1228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up'!$A$2:$C$43,2,FALSE)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up'!$A$2:$C$43,3,FALSE)</f>
        <v>120</v>
      </c>
      <c r="J1055" s="5">
        <f>VLOOKUP(F1055,'Set up'!$A$2:$D$43,4,FALSE)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up'!$A$2:$E$43,5,FALSE)</f>
        <v>Trsf</v>
      </c>
      <c r="S1055" s="1" t="s">
        <v>1228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up'!$A$2:$C$43,2,FALSE)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up'!$A$2:$C$43,3,FALSE)</f>
        <v>120</v>
      </c>
      <c r="J1056" s="5">
        <f>VLOOKUP(F1056,'Set up'!$A$2:$D$43,4,FALSE)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up'!$A$2:$E$43,5,FALSE)</f>
        <v>Trsf</v>
      </c>
      <c r="S1056" s="1" t="s">
        <v>1228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up'!$A$2:$C$43,2,FALSE)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up'!$A$2:$C$43,3,FALSE)</f>
        <v>120</v>
      </c>
      <c r="J1057" s="5">
        <f>VLOOKUP(F1057,'Set up'!$A$2:$D$43,4,FALSE)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up'!$A$2:$E$43,5,FALSE)</f>
        <v>Trsf</v>
      </c>
      <c r="S1057" s="1" t="s">
        <v>1228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up'!$A$2:$C$43,2,FALSE)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up'!$A$2:$C$43,3,FALSE)</f>
        <v>120</v>
      </c>
      <c r="J1058" s="5">
        <f>VLOOKUP(F1058,'Set up'!$A$2:$D$43,4,FALSE)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up'!$A$2:$E$43,5,FALSE)</f>
        <v>Trsf</v>
      </c>
      <c r="S1058" s="1" t="s">
        <v>1228</v>
      </c>
    </row>
    <row r="1059" spans="1:19" x14ac:dyDescent="0.35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up'!$A$2:$C$43,2,FALSE)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up'!$A$2:$C$43,3,FALSE)</f>
        <v>Cash</v>
      </c>
      <c r="J1059" s="5">
        <f>VLOOKUP(F1059,'Set up'!$A$2:$D$43,4,FALSE)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up'!$A$2:$E$43,5,FALSE)</f>
        <v>Trsf</v>
      </c>
      <c r="S1059" s="1" t="s">
        <v>1288</v>
      </c>
    </row>
    <row r="1060" spans="1:19" x14ac:dyDescent="0.35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up'!$A$2:$C$43,2,FALSE)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up'!$A$2:$C$43,3,FALSE)</f>
        <v>Cash</v>
      </c>
      <c r="J1060" s="5">
        <f>VLOOKUP(F1060,'Set up'!$A$2:$D$43,4,FALSE)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up'!$A$2:$E$43,5,FALSE)</f>
        <v>Trsf</v>
      </c>
      <c r="S1060" s="1" t="s">
        <v>1289</v>
      </c>
    </row>
    <row r="1061" spans="1:19" x14ac:dyDescent="0.35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up'!$A$2:$C$43,2,FALSE)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up'!$A$2:$C$43,3,FALSE)</f>
        <v>Cash</v>
      </c>
      <c r="J1061" s="5">
        <f>VLOOKUP(F1061,'Set up'!$A$2:$D$43,4,FALSE)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up'!$A$2:$E$43,5,FALSE)</f>
        <v>Trsf</v>
      </c>
      <c r="S1061" s="1" t="s">
        <v>1290</v>
      </c>
    </row>
    <row r="1062" spans="1:19" x14ac:dyDescent="0.35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up'!$A$2:$C$43,2,FALSE)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up'!$A$2:$C$43,3,FALSE)</f>
        <v>Cash</v>
      </c>
      <c r="J1062" s="5">
        <f>VLOOKUP(F1062,'Set up'!$A$2:$D$43,4,FALSE)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up'!$A$2:$E$43,5,FALSE)</f>
        <v>Trsf</v>
      </c>
      <c r="S1062" s="1" t="s">
        <v>1290</v>
      </c>
    </row>
    <row r="1063" spans="1:19" x14ac:dyDescent="0.35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up'!$A$2:$C$43,2,FALSE)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up'!$A$2:$C$43,3,FALSE)</f>
        <v>Cash</v>
      </c>
      <c r="J1063" s="5">
        <f>VLOOKUP(F1063,'Set up'!$A$2:$D$43,4,FALSE)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up'!$A$2:$E$43,5,FALSE)</f>
        <v>Trsf</v>
      </c>
      <c r="S1063" s="1" t="s">
        <v>1290</v>
      </c>
    </row>
    <row r="1064" spans="1:19" x14ac:dyDescent="0.35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up'!$A$2:$C$43,2,FALSE)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up'!$A$2:$C$43,3,FALSE)</f>
        <v>Cash</v>
      </c>
      <c r="J1064" s="5">
        <f>VLOOKUP(F1064,'Set up'!$A$2:$D$43,4,FALSE)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up'!$A$2:$E$43,5,FALSE)</f>
        <v>Trsf</v>
      </c>
      <c r="S1064" s="1" t="s">
        <v>1290</v>
      </c>
    </row>
    <row r="1065" spans="1:19" x14ac:dyDescent="0.35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up'!$A$2:$C$43,2,FALSE)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up'!$A$2:$C$43,3,FALSE)</f>
        <v>Cash</v>
      </c>
      <c r="J1065" s="5">
        <f>VLOOKUP(F1065,'Set up'!$A$2:$D$43,4,FALSE)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up'!$A$2:$E$43,5,FALSE)</f>
        <v>PD Chq</v>
      </c>
      <c r="S1065" s="1" t="s">
        <v>1226</v>
      </c>
    </row>
    <row r="1066" spans="1:19" x14ac:dyDescent="0.35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up'!$A$2:$C$43,2,FALSE)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up'!$A$2:$C$43,3,FALSE)</f>
        <v>Cash</v>
      </c>
      <c r="J1066" s="5">
        <f>VLOOKUP(F1066,'Set up'!$A$2:$D$43,4,FALSE)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up'!$A$2:$E$43,5,FALSE)</f>
        <v>PD Chq</v>
      </c>
      <c r="S1066" s="1" t="s">
        <v>1226</v>
      </c>
    </row>
    <row r="1067" spans="1:19" x14ac:dyDescent="0.35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up'!$A$2:$C$43,2,FALSE)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up'!$A$2:$C$43,3,FALSE)</f>
        <v>Cash</v>
      </c>
      <c r="J1067" s="5">
        <f>VLOOKUP(F1067,'Set up'!$A$2:$D$43,4,FALSE)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up'!$A$2:$E$43,5,FALSE)</f>
        <v>PD Chq</v>
      </c>
      <c r="S1067" s="1" t="s">
        <v>1226</v>
      </c>
    </row>
    <row r="1068" spans="1:19" x14ac:dyDescent="0.35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up'!$A$2:$C$43,2,FALSE)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up'!$A$2:$C$43,3,FALSE)</f>
        <v>Cash</v>
      </c>
      <c r="J1068" s="5">
        <f>VLOOKUP(F1068,'Set up'!$A$2:$D$43,4,FALSE)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up'!$A$2:$E$43,5,FALSE)</f>
        <v>PD Chq</v>
      </c>
      <c r="S1068" s="1" t="s">
        <v>1226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up'!$A$2:$C$43,2,FALSE)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up'!$A$2:$C$43,3,FALSE)</f>
        <v>45</v>
      </c>
      <c r="J1069" s="5">
        <f>VLOOKUP(F1069,'Set up'!$A$2:$D$43,4,FALSE)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up'!$A$2:$E$43,5,FALSE)</f>
        <v>PD Chq</v>
      </c>
      <c r="S1069" s="1" t="s">
        <v>1144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up'!$A$2:$C$43,2,FALSE)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up'!$A$2:$C$43,3,FALSE)</f>
        <v>45</v>
      </c>
      <c r="J1070" s="5">
        <f>VLOOKUP(F1070,'Set up'!$A$2:$D$43,4,FALSE)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up'!$A$2:$E$43,5,FALSE)</f>
        <v>PD Chq</v>
      </c>
      <c r="S1070" s="1" t="s">
        <v>1145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up'!$A$2:$C$43,2,FALSE)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up'!$A$2:$C$43,3,FALSE)</f>
        <v>45</v>
      </c>
      <c r="J1071" s="5">
        <f>VLOOKUP(F1071,'Set up'!$A$2:$D$43,4,FALSE)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up'!$A$2:$E$43,5,FALSE)</f>
        <v>PD Chq</v>
      </c>
      <c r="S1071" s="1" t="s">
        <v>1146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up'!$A$2:$C$43,2,FALSE)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up'!$A$2:$C$43,3,FALSE)</f>
        <v>45</v>
      </c>
      <c r="J1072" s="5">
        <f>VLOOKUP(F1072,'Set up'!$A$2:$D$43,4,FALSE)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up'!$A$2:$E$43,5,FALSE)</f>
        <v>PD Chq</v>
      </c>
      <c r="S1072" s="1" t="s">
        <v>1209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up'!$A$2:$C$43,2,FALSE)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up'!$A$2:$C$43,3,FALSE)</f>
        <v>Cash</v>
      </c>
      <c r="J1073" s="5">
        <f>VLOOKUP(F1073,'Set up'!$A$2:$D$43,4,FALSE)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up'!$A$2:$E$43,5,FALSE)</f>
        <v>Chq</v>
      </c>
      <c r="S1073" s="1" t="s">
        <v>1096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up'!$A$2:$C$43,2,FALSE)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up'!$A$2:$C$43,3,FALSE)</f>
        <v>Cash</v>
      </c>
      <c r="J1074" s="5">
        <f>VLOOKUP(F1074,'Set up'!$A$2:$D$43,4,FALSE)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up'!$A$2:$E$43,5,FALSE)</f>
        <v>Chq</v>
      </c>
      <c r="S1074" s="1" t="s">
        <v>1096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up'!$A$2:$C$43,2,FALSE)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up'!$A$2:$C$43,3,FALSE)</f>
        <v>Cash</v>
      </c>
      <c r="J1075" s="5">
        <f>VLOOKUP(F1075,'Set up'!$A$2:$D$43,4,FALSE)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up'!$A$2:$E$43,5,FALSE)</f>
        <v>Trsf</v>
      </c>
      <c r="S1075" s="1" t="s">
        <v>1084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up'!$A$2:$C$43,2,FALSE)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up'!$A$2:$C$43,3,FALSE)</f>
        <v>Cash</v>
      </c>
      <c r="J1076" s="5">
        <f>VLOOKUP(F1076,'Set up'!$A$2:$D$43,4,FALSE)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up'!$A$2:$E$43,5,FALSE)</f>
        <v>Trsf</v>
      </c>
      <c r="S1076" s="1" t="s">
        <v>1084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up'!$A$2:$C$43,2,FALSE)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up'!$A$2:$C$43,3,FALSE)</f>
        <v>Cash</v>
      </c>
      <c r="J1077" s="5">
        <f>VLOOKUP(F1077,'Set up'!$A$2:$D$43,4,FALSE)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up'!$A$2:$E$43,5,FALSE)</f>
        <v>Trsf</v>
      </c>
      <c r="S1077" s="1" t="s">
        <v>1084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up'!$A$2:$C$43,2,FALSE)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up'!$A$2:$C$43,3,FALSE)</f>
        <v>Cash</v>
      </c>
      <c r="J1078" s="5">
        <f>VLOOKUP(F1078,'Set up'!$A$2:$D$43,4,FALSE)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up'!$A$2:$E$43,5,FALSE)</f>
        <v>Trsf</v>
      </c>
      <c r="S1078" s="1" t="s">
        <v>1084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up'!$A$2:$C$43,2,FALSE)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up'!$A$2:$C$43,3,FALSE)</f>
        <v>Cash</v>
      </c>
      <c r="J1079" s="5">
        <f>VLOOKUP(F1079,'Set up'!$A$2:$D$43,4,FALSE)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up'!$A$2:$E$43,5,FALSE)</f>
        <v>Trsf</v>
      </c>
      <c r="S1079" s="1" t="s">
        <v>1084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up'!$A$2:$C$43,2,FALSE)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up'!$A$2:$C$43,3,FALSE)</f>
        <v>Cash</v>
      </c>
      <c r="J1080" s="5">
        <f>VLOOKUP(F1080,'Set up'!$A$2:$D$43,4,FALSE)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up'!$A$2:$E$43,5,FALSE)</f>
        <v>Trsf</v>
      </c>
      <c r="S1080" s="1" t="s">
        <v>1290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up'!$A$2:$C$43,2,FALSE)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up'!$A$2:$C$43,3,FALSE)</f>
        <v>Cash</v>
      </c>
      <c r="J1081" s="5">
        <f>VLOOKUP(F1081,'Set up'!$A$2:$D$43,4,FALSE)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up'!$A$2:$E$43,5,FALSE)</f>
        <v>Trsf</v>
      </c>
      <c r="S1081" s="1" t="s">
        <v>1290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up'!$A$2:$C$43,2,FALSE)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up'!$A$2:$C$43,3,FALSE)</f>
        <v>Cash</v>
      </c>
      <c r="J1082" s="5">
        <f>VLOOKUP(F1082,'Set up'!$A$2:$D$43,4,FALSE)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up'!$A$2:$E$43,5,FALSE)</f>
        <v>Trsf</v>
      </c>
      <c r="S1082" s="1" t="s">
        <v>1290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up'!$A$2:$C$43,2,FALSE)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up'!$A$2:$C$43,3,FALSE)</f>
        <v>Cash</v>
      </c>
      <c r="J1083" s="5">
        <f>VLOOKUP(F1083,'Set up'!$A$2:$D$43,4,FALSE)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up'!$A$2:$E$43,5,FALSE)</f>
        <v>Trsf</v>
      </c>
      <c r="S1083" s="1" t="s">
        <v>1290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up'!$A$2:$C$43,2,FALSE)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up'!$A$2:$C$43,3,FALSE)</f>
        <v>Cash</v>
      </c>
      <c r="J1084" s="5">
        <f>VLOOKUP(F1084,'Set up'!$A$2:$D$43,4,FALSE)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up'!$A$2:$E$43,5,FALSE)</f>
        <v>Trsf</v>
      </c>
      <c r="S1084" s="1" t="s">
        <v>1290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up'!$A$2:$C$43,2,FALSE)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up'!$A$2:$C$43,3,FALSE)</f>
        <v>Cash</v>
      </c>
      <c r="J1085" s="5">
        <f>VLOOKUP(F1085,'Set up'!$A$2:$D$43,4,FALSE)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up'!$A$2:$E$43,5,FALSE)</f>
        <v>Trsf</v>
      </c>
      <c r="S1085" s="1" t="s">
        <v>1290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up'!$A$2:$C$43,2,FALSE)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up'!$A$2:$C$43,3,FALSE)</f>
        <v>Cash</v>
      </c>
      <c r="J1086" s="5">
        <f>VLOOKUP(F1086,'Set up'!$A$2:$D$43,4,FALSE)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up'!$A$2:$E$43,5,FALSE)</f>
        <v>Trsf</v>
      </c>
      <c r="S1086" s="1" t="s">
        <v>1290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up'!$A$2:$C$43,2,FALSE)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up'!$A$2:$C$43,3,FALSE)</f>
        <v>Cash</v>
      </c>
      <c r="J1087" s="5">
        <f>VLOOKUP(F1087,'Set up'!$A$2:$D$43,4,FALSE)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up'!$A$2:$E$43,5,FALSE)</f>
        <v>PD Chq</v>
      </c>
      <c r="S1087" s="1" t="s">
        <v>1227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up'!$A$2:$C$43,2,FALSE)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up'!$A$2:$C$43,3,FALSE)</f>
        <v>Cash</v>
      </c>
      <c r="J1088" s="5">
        <f>VLOOKUP(F1088,'Set up'!$A$2:$D$43,4,FALSE)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up'!$A$2:$E$43,5,FALSE)</f>
        <v>PD Chq</v>
      </c>
      <c r="S1088" s="1" t="s">
        <v>1227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up'!$A$2:$C$43,2,FALSE)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up'!$A$2:$C$43,3,FALSE)</f>
        <v>Cash</v>
      </c>
      <c r="J1089" s="5">
        <f>VLOOKUP(F1089,'Set up'!$A$2:$D$43,4,FALSE)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up'!$A$2:$E$43,5,FALSE)</f>
        <v>PD Chq</v>
      </c>
      <c r="S1089" s="1" t="s">
        <v>1227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up'!$A$2:$C$43,2,FALSE)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up'!$A$2:$C$43,3,FALSE)</f>
        <v>120</v>
      </c>
      <c r="J1090" s="5">
        <f>VLOOKUP(F1090,'Set up'!$A$2:$D$43,4,FALSE)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up'!$A$2:$E$43,5,FALSE)</f>
        <v>Trsf</v>
      </c>
      <c r="S1090" s="1" t="s">
        <v>1228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up'!$A$2:$C$43,2,FALSE)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up'!$A$2:$C$43,3,FALSE)</f>
        <v>120</v>
      </c>
      <c r="J1091" s="5">
        <f>VLOOKUP(F1091,'Set up'!$A$2:$D$43,4,FALSE)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up'!$A$2:$E$43,5,FALSE)</f>
        <v>Trsf</v>
      </c>
      <c r="S1091" s="1" t="s">
        <v>1228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up'!$A$2:$C$43,2,FALSE)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up'!$A$2:$C$43,3,FALSE)</f>
        <v>120</v>
      </c>
      <c r="J1092" s="5">
        <f>VLOOKUP(F1092,'Set up'!$A$2:$D$43,4,FALSE)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up'!$A$2:$E$43,5,FALSE)</f>
        <v>Trsf</v>
      </c>
      <c r="S1092" s="1" t="s">
        <v>1228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up'!$A$2:$C$43,2,FALSE)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up'!$A$2:$C$43,3,FALSE)</f>
        <v>120</v>
      </c>
      <c r="J1093" s="5">
        <f>VLOOKUP(F1093,'Set up'!$A$2:$D$43,4,FALSE)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up'!$A$2:$E$43,5,FALSE)</f>
        <v>Trsf</v>
      </c>
      <c r="S1093" s="1" t="s">
        <v>1228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up'!$A$2:$C$43,2,FALSE)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up'!$A$2:$C$43,3,FALSE)</f>
        <v>120</v>
      </c>
      <c r="J1094" s="5">
        <f>VLOOKUP(F1094,'Set up'!$A$2:$D$43,4,FALSE)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up'!$A$2:$E$43,5,FALSE)</f>
        <v>Trsf</v>
      </c>
      <c r="S1094" s="1" t="s">
        <v>1228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up'!$A$2:$C$43,2,FALSE)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up'!$A$2:$C$43,3,FALSE)</f>
        <v>Cash</v>
      </c>
      <c r="J1095" s="5">
        <f>VLOOKUP(F1095,'Set up'!$A$2:$D$43,4,FALSE)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up'!$A$2:$E$43,5,FALSE)</f>
        <v>Trsf</v>
      </c>
      <c r="S1095" s="1" t="s">
        <v>1028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up'!$A$2:$C$43,2,FALSE)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up'!$A$2:$C$43,3,FALSE)</f>
        <v>Cash</v>
      </c>
      <c r="J1096" s="5">
        <f>VLOOKUP(F1096,'Set up'!$A$2:$D$43,4,FALSE)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up'!$A$2:$E$43,5,FALSE)</f>
        <v>Trsf</v>
      </c>
      <c r="S1096" s="1" t="s">
        <v>1028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up'!$A$2:$C$43,2,FALSE)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up'!$A$2:$C$43,3,FALSE)</f>
        <v>Cash</v>
      </c>
      <c r="J1097" s="5">
        <f>VLOOKUP(F1097,'Set up'!$A$2:$D$43,4,FALSE)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up'!$A$2:$E$43,5,FALSE)</f>
        <v>Trsf</v>
      </c>
      <c r="S1097" s="1" t="s">
        <v>1028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up'!$A$2:$C$43,2,FALSE)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up'!$A$2:$C$43,3,FALSE)</f>
        <v>Cash</v>
      </c>
      <c r="J1098" s="5">
        <f>VLOOKUP(F1098,'Set up'!$A$2:$D$43,4,FALSE)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up'!$A$2:$E$43,5,FALSE)</f>
        <v>Trsf</v>
      </c>
      <c r="S1098" s="1" t="s">
        <v>1028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up'!$A$2:$C$43,2,FALSE)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up'!$A$2:$C$43,3,FALSE)</f>
        <v>Cash</v>
      </c>
      <c r="J1099" s="5">
        <f>VLOOKUP(F1099,'Set up'!$A$2:$D$43,4,FALSE)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up'!$A$2:$E$43,5,FALSE)</f>
        <v>Trsf</v>
      </c>
      <c r="S1099" s="1" t="s">
        <v>1028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up'!$A$2:$C$43,2,FALSE)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up'!$A$2:$C$43,3,FALSE)</f>
        <v>Cash</v>
      </c>
      <c r="J1100" s="5">
        <f>VLOOKUP(F1100,'Set up'!$A$2:$D$43,4,FALSE)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up'!$A$2:$E$43,5,FALSE)</f>
        <v>Trsf</v>
      </c>
      <c r="S1100" s="1" t="s">
        <v>1028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up'!$A$2:$C$43,2,FALSE)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up'!$A$2:$C$43,3,FALSE)</f>
        <v>Cash</v>
      </c>
      <c r="J1101" s="5">
        <f>VLOOKUP(F1101,'Set up'!$A$2:$D$43,4,FALSE)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up'!$A$2:$E$43,5,FALSE)</f>
        <v>Trsf</v>
      </c>
      <c r="S1101" s="1" t="s">
        <v>1028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up'!$A$2:$C$43,2,FALSE)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up'!$A$2:$C$43,3,FALSE)</f>
        <v>Cash</v>
      </c>
      <c r="J1102" s="5">
        <f>VLOOKUP(F1102,'Set up'!$A$2:$D$43,4,FALSE)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up'!$A$2:$E$43,5,FALSE)</f>
        <v>Trsf</v>
      </c>
      <c r="S1102" s="1" t="s">
        <v>1028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up'!$A$2:$C$43,2,FALSE)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up'!$A$2:$C$43,3,FALSE)</f>
        <v>Cash</v>
      </c>
      <c r="J1103" s="5">
        <f>VLOOKUP(F1103,'Set up'!$A$2:$D$43,4,FALSE)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up'!$A$2:$E$43,5,FALSE)</f>
        <v>Trsf</v>
      </c>
      <c r="S1103" s="1" t="s">
        <v>1028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up'!$A$2:$C$43,2,FALSE)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up'!$A$2:$C$43,3,FALSE)</f>
        <v>120</v>
      </c>
      <c r="J1104" s="5">
        <f>VLOOKUP(F1104,'Set up'!$A$2:$D$43,4,FALSE)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up'!$A$2:$E$43,5,FALSE)</f>
        <v>Trsf</v>
      </c>
      <c r="S1104" s="1" t="s">
        <v>1228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up'!$A$2:$C$43,2,FALSE)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up'!$A$2:$C$43,3,FALSE)</f>
        <v>60</v>
      </c>
      <c r="J1105" s="5">
        <f>VLOOKUP(F1105,'Set up'!$A$2:$D$43,4,FALSE)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up'!$A$2:$E$43,5,FALSE)</f>
        <v>Chq</v>
      </c>
      <c r="S1105" s="1" t="s">
        <v>1384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up'!$A$2:$C$43,2,FALSE)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up'!$A$2:$C$43,3,FALSE)</f>
        <v>60</v>
      </c>
      <c r="J1106" s="5">
        <f>VLOOKUP(F1106,'Set up'!$A$2:$D$43,4,FALSE)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up'!$A$2:$E$43,5,FALSE)</f>
        <v>Chq</v>
      </c>
      <c r="S1106" s="1" t="s">
        <v>1384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up'!$A$2:$C$43,2,FALSE)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up'!$A$2:$C$43,3,FALSE)</f>
        <v>120</v>
      </c>
      <c r="J1107" s="5">
        <f>VLOOKUP(F1107,'Set up'!$A$2:$D$43,4,FALSE)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up'!$A$2:$E$43,5,FALSE)</f>
        <v>Chq</v>
      </c>
      <c r="S1107" s="1" t="s">
        <v>1298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up'!$A$2:$C$43,2,FALSE)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up'!$A$2:$C$43,3,FALSE)</f>
        <v>120</v>
      </c>
      <c r="J1108" s="5">
        <f>VLOOKUP(F1108,'Set up'!$A$2:$D$43,4,FALSE)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up'!$A$2:$E$43,5,FALSE)</f>
        <v>Chq</v>
      </c>
      <c r="S1108" s="1" t="s">
        <v>1298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up'!$A$2:$C$43,2,FALSE)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up'!$A$2:$C$43,3,FALSE)</f>
        <v>120</v>
      </c>
      <c r="J1109" s="5">
        <f>VLOOKUP(F1109,'Set up'!$A$2:$D$43,4,FALSE)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up'!$A$2:$E$43,5,FALSE)</f>
        <v>Chq</v>
      </c>
      <c r="S1109" s="1" t="s">
        <v>1298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up'!$A$2:$C$43,2,FALSE)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up'!$A$2:$C$43,3,FALSE)</f>
        <v>120</v>
      </c>
      <c r="J1110" s="5">
        <f>VLOOKUP(F1110,'Set up'!$A$2:$D$43,4,FALSE)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up'!$A$2:$E$43,5,FALSE)</f>
        <v>Chq</v>
      </c>
      <c r="S1110" s="1" t="s">
        <v>1298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up'!$A$2:$C$43,2,FALSE)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up'!$A$2:$C$43,3,FALSE)</f>
        <v>120</v>
      </c>
      <c r="J1111" s="5">
        <f>VLOOKUP(F1111,'Set up'!$A$2:$D$43,4,FALSE)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up'!$A$2:$E$43,5,FALSE)</f>
        <v>Chq</v>
      </c>
      <c r="S1111" s="1" t="s">
        <v>1298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up'!$A$2:$C$43,2,FALSE)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up'!$A$2:$C$43,3,FALSE)</f>
        <v>Cash</v>
      </c>
      <c r="J1112" s="5">
        <f>VLOOKUP(F1112,'Set up'!$A$2:$D$43,4,FALSE)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up'!$A$2:$E$43,5,FALSE)</f>
        <v>Trsf</v>
      </c>
      <c r="S1112" s="1" t="s">
        <v>1078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up'!$A$2:$C$43,2,FALSE)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up'!$A$2:$C$43,3,FALSE)</f>
        <v>Cash</v>
      </c>
      <c r="J1113" s="5">
        <f>VLOOKUP(F1113,'Set up'!$A$2:$D$43,4,FALSE)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up'!$A$2:$E$43,5,FALSE)</f>
        <v>Trsf</v>
      </c>
      <c r="S1113" s="1" t="s">
        <v>1078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up'!$A$2:$C$43,2,FALSE)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up'!$A$2:$C$43,3,FALSE)</f>
        <v>Cash</v>
      </c>
      <c r="J1114" s="5">
        <f>VLOOKUP(F1114,'Set up'!$A$2:$D$43,4,FALSE)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up'!$A$2:$E$43,5,FALSE)</f>
        <v>Trsf</v>
      </c>
      <c r="S1114" s="1" t="s">
        <v>1036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up'!$A$2:$C$43,2,FALSE)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up'!$A$2:$C$43,3,FALSE)</f>
        <v>Cash</v>
      </c>
      <c r="J1115" s="5">
        <f>VLOOKUP(F1115,'Set up'!$A$2:$D$43,4,FALSE)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up'!$A$2:$E$43,5,FALSE)</f>
        <v>Trsf</v>
      </c>
      <c r="S1115" s="1" t="s">
        <v>1036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up'!$A$2:$C$43,2,FALSE)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up'!$A$2:$C$43,3,FALSE)</f>
        <v>Cash</v>
      </c>
      <c r="J1116" s="5">
        <f>VLOOKUP(F1116,'Set up'!$A$2:$D$43,4,FALSE)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up'!$A$2:$E$43,5,FALSE)</f>
        <v>Trsf</v>
      </c>
      <c r="S1116" s="1" t="s">
        <v>1036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up'!$A$2:$C$43,2,FALSE)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up'!$A$2:$C$43,3,FALSE)</f>
        <v>Cash</v>
      </c>
      <c r="J1117" s="5">
        <f>VLOOKUP(F1117,'Set up'!$A$2:$D$43,4,FALSE)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up'!$A$2:$E$43,5,FALSE)</f>
        <v>PD Chq</v>
      </c>
      <c r="S1117" s="1" t="s">
        <v>1287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up'!$A$2:$C$43,2,FALSE)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up'!$A$2:$C$43,3,FALSE)</f>
        <v>Cash</v>
      </c>
      <c r="J1118" s="5">
        <f>VLOOKUP(F1118,'Set up'!$A$2:$D$43,4,FALSE)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up'!$A$2:$E$43,5,FALSE)</f>
        <v>PD Chq</v>
      </c>
      <c r="S1118" s="1" t="s">
        <v>1287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up'!$A$2:$C$43,2,FALSE)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up'!$A$2:$C$43,3,FALSE)</f>
        <v>Cash</v>
      </c>
      <c r="J1119" s="5">
        <f>VLOOKUP(F1119,'Set up'!$A$2:$D$43,4,FALSE)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up'!$A$2:$E$43,5,FALSE)</f>
        <v>PD Chq</v>
      </c>
      <c r="S1119" s="1" t="s">
        <v>1287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up'!$A$2:$C$43,2,FALSE)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up'!$A$2:$C$43,3,FALSE)</f>
        <v>Cash</v>
      </c>
      <c r="J1120" s="5">
        <f>VLOOKUP(F1120,'Set up'!$A$2:$D$43,4,FALSE)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up'!$A$2:$E$43,5,FALSE)</f>
        <v>Trsf</v>
      </c>
      <c r="S1120" s="1" t="s">
        <v>1042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up'!$A$2:$C$43,2,FALSE)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up'!$A$2:$C$43,3,FALSE)</f>
        <v>Cash</v>
      </c>
      <c r="J1121" s="5">
        <f>VLOOKUP(F1121,'Set up'!$A$2:$D$43,4,FALSE)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up'!$A$2:$E$43,5,FALSE)</f>
        <v>Trsf</v>
      </c>
      <c r="S1121" s="1" t="s">
        <v>1376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up'!$A$2:$C$43,2,FALSE)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up'!$A$2:$C$43,3,FALSE)</f>
        <v>Cash</v>
      </c>
      <c r="J1122" s="5">
        <f>VLOOKUP(F1122,'Set up'!$A$2:$D$43,4,FALSE)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up'!$A$2:$E$43,5,FALSE)</f>
        <v>Trsf</v>
      </c>
      <c r="S1122" s="1" t="s">
        <v>1377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up'!$A$2:$C$43,2,FALSE)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up'!$A$2:$C$43,3,FALSE)</f>
        <v>Cash</v>
      </c>
      <c r="J1123" s="5">
        <f>VLOOKUP(F1123,'Set up'!$A$2:$D$43,4,FALSE)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up'!$A$2:$E$43,5,FALSE)</f>
        <v>Trsf</v>
      </c>
      <c r="S1123" s="1" t="s">
        <v>1377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up'!$A$2:$C$43,2,FALSE)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up'!$A$2:$C$43,3,FALSE)</f>
        <v>Cash</v>
      </c>
      <c r="J1124" s="5">
        <f>VLOOKUP(F1124,'Set up'!$A$2:$D$43,4,FALSE)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up'!$A$2:$E$43,5,FALSE)</f>
        <v>Trsf</v>
      </c>
      <c r="S1124" s="1" t="s">
        <v>1377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up'!$A$2:$C$43,2,FALSE)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up'!$A$2:$C$43,3,FALSE)</f>
        <v>Cash</v>
      </c>
      <c r="J1125" s="5">
        <f>VLOOKUP(F1125,'Set up'!$A$2:$D$43,4,FALSE)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up'!$A$2:$E$43,5,FALSE)</f>
        <v>Trsf</v>
      </c>
      <c r="S1125" s="1" t="s">
        <v>1377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up'!$A$2:$C$43,2,FALSE)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up'!$A$2:$C$43,3,FALSE)</f>
        <v>Cash</v>
      </c>
      <c r="J1126" s="5">
        <f>VLOOKUP(F1126,'Set up'!$A$2:$D$43,4,FALSE)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up'!$A$2:$E$43,5,FALSE)</f>
        <v>Trsf</v>
      </c>
      <c r="S1126" s="1" t="s">
        <v>1377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up'!$A$2:$C$43,2,FALSE)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up'!$A$2:$C$43,3,FALSE)</f>
        <v>Cash</v>
      </c>
      <c r="J1127" s="5">
        <f>VLOOKUP(F1127,'Set up'!$A$2:$D$43,4,FALSE)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up'!$A$2:$E$43,5,FALSE)</f>
        <v>Trsf</v>
      </c>
      <c r="S1127" s="1" t="s">
        <v>1377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up'!$A$2:$C$43,2,FALSE)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up'!$A$2:$C$43,3,FALSE)</f>
        <v>Cash</v>
      </c>
      <c r="J1128" s="5">
        <f>VLOOKUP(F1128,'Set up'!$A$2:$D$43,4,FALSE)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up'!$A$2:$E$43,5,FALSE)</f>
        <v>PD Chq</v>
      </c>
      <c r="S1128" s="1" t="s">
        <v>1297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up'!$A$2:$C$43,2,FALSE)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up'!$A$2:$C$43,3,FALSE)</f>
        <v>Cash</v>
      </c>
      <c r="J1129" s="5">
        <f>VLOOKUP(F1129,'Set up'!$A$2:$D$43,4,FALSE)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up'!$A$2:$E$43,5,FALSE)</f>
        <v>PD Chq</v>
      </c>
      <c r="S1129" s="1" t="s">
        <v>1297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up'!$A$2:$C$43,2,FALSE)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up'!$A$2:$C$43,3,FALSE)</f>
        <v>Cash</v>
      </c>
      <c r="J1130" s="5">
        <f>VLOOKUP(F1130,'Set up'!$A$2:$D$43,4,FALSE)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up'!$A$2:$E$43,5,FALSE)</f>
        <v>PD Chq</v>
      </c>
      <c r="S1130" s="1" t="s">
        <v>1297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up'!$A$2:$C$43,2,FALSE)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up'!$A$2:$C$43,3,FALSE)</f>
        <v>Cash</v>
      </c>
      <c r="J1131" s="5">
        <f>VLOOKUP(F1131,'Set up'!$A$2:$D$43,4,FALSE)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up'!$A$2:$E$43,5,FALSE)</f>
        <v>PD Chq</v>
      </c>
      <c r="S1131" s="1" t="s">
        <v>1297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up'!$A$2:$C$43,2,FALSE)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up'!$A$2:$C$43,3,FALSE)</f>
        <v>120</v>
      </c>
      <c r="J1132" s="5">
        <f>VLOOKUP(F1132,'Set up'!$A$2:$D$43,4,FALSE)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up'!$A$2:$E$43,5,FALSE)</f>
        <v>Chq</v>
      </c>
      <c r="S1132" s="1" t="s">
        <v>1788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up'!$A$2:$C$43,2,FALSE)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up'!$A$2:$C$43,3,FALSE)</f>
        <v>120</v>
      </c>
      <c r="J1133" s="5">
        <f>VLOOKUP(F1133,'Set up'!$A$2:$D$43,4,FALSE)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up'!$A$2:$E$43,5,FALSE)</f>
        <v>Chq</v>
      </c>
      <c r="S1133" s="1" t="s">
        <v>1788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up'!$A$2:$C$43,2,FALSE)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up'!$A$2:$C$43,3,FALSE)</f>
        <v>120</v>
      </c>
      <c r="J1134" s="5">
        <f>VLOOKUP(F1134,'Set up'!$A$2:$D$43,4,FALSE)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up'!$A$2:$E$43,5,FALSE)</f>
        <v>Trsf</v>
      </c>
      <c r="S1134" s="1" t="s">
        <v>1300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up'!$A$2:$C$43,2,FALSE)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up'!$A$2:$C$43,3,FALSE)</f>
        <v>120</v>
      </c>
      <c r="J1135" s="5">
        <f>VLOOKUP(F1135,'Set up'!$A$2:$D$43,4,FALSE)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up'!$A$2:$E$43,5,FALSE)</f>
        <v>Trsf</v>
      </c>
      <c r="S1135" s="1" t="s">
        <v>1300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up'!$A$2:$C$43,2,FALSE)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up'!$A$2:$C$43,3,FALSE)</f>
        <v>120</v>
      </c>
      <c r="J1136" s="5">
        <f>VLOOKUP(F1136,'Set up'!$A$2:$D$43,4,FALSE)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up'!$A$2:$E$43,5,FALSE)</f>
        <v>Trsf</v>
      </c>
      <c r="S1136" s="1" t="s">
        <v>1300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up'!$A$2:$C$43,2,FALSE)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up'!$A$2:$C$43,3,FALSE)</f>
        <v>120</v>
      </c>
      <c r="J1137" s="5">
        <f>VLOOKUP(F1137,'Set up'!$A$2:$D$43,4,FALSE)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up'!$A$2:$E$43,5,FALSE)</f>
        <v>Trsf</v>
      </c>
      <c r="S1137" s="1" t="s">
        <v>1300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up'!$A$2:$C$43,2,FALSE)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up'!$A$2:$C$43,3,FALSE)</f>
        <v>60</v>
      </c>
      <c r="J1138" s="5">
        <f>VLOOKUP(F1138,'Set up'!$A$2:$D$43,4,FALSE)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up'!$A$2:$E$43,5,FALSE)</f>
        <v>Chq</v>
      </c>
      <c r="S1138" s="1" t="s">
        <v>1384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up'!$A$2:$C$43,2,FALSE)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up'!$A$2:$C$43,3,FALSE)</f>
        <v>60</v>
      </c>
      <c r="J1139" s="5">
        <f>VLOOKUP(F1139,'Set up'!$A$2:$D$43,4,FALSE)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up'!$A$2:$E$43,5,FALSE)</f>
        <v>Chq</v>
      </c>
      <c r="S1139" s="1" t="s">
        <v>1384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up'!$A$2:$C$43,2,FALSE)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up'!$A$2:$C$43,3,FALSE)</f>
        <v>60</v>
      </c>
      <c r="J1140" s="5">
        <f>VLOOKUP(F1140,'Set up'!$A$2:$D$43,4,FALSE)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up'!$A$2:$E$43,5,FALSE)</f>
        <v>Chq</v>
      </c>
      <c r="S1140" s="1" t="s">
        <v>1384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up'!$A$2:$C$43,2,FALSE)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up'!$A$2:$C$43,3,FALSE)</f>
        <v>Cash</v>
      </c>
      <c r="J1141" s="5">
        <f>VLOOKUP(F1141,'Set up'!$A$2:$D$43,4,FALSE)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up'!$A$2:$E$43,5,FALSE)</f>
        <v>Trsf</v>
      </c>
      <c r="S1141" s="1" t="s">
        <v>1080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up'!$A$2:$C$43,2,FALSE)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up'!$A$2:$C$43,3,FALSE)</f>
        <v>Cash</v>
      </c>
      <c r="J1142" s="5">
        <f>VLOOKUP(F1142,'Set up'!$A$2:$D$43,4,FALSE)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up'!$A$2:$E$43,5,FALSE)</f>
        <v>Trsf</v>
      </c>
      <c r="S1142" s="1" t="s">
        <v>1080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up'!$A$2:$C$43,2,FALSE)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up'!$A$2:$C$43,3,FALSE)</f>
        <v>Cash</v>
      </c>
      <c r="J1143" s="5">
        <f>VLOOKUP(F1143,'Set up'!$A$2:$D$43,4,FALSE)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up'!$A$2:$E$43,5,FALSE)</f>
        <v>Trsf</v>
      </c>
      <c r="S1143" s="1" t="s">
        <v>1085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up'!$A$2:$C$43,2,FALSE)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up'!$A$2:$C$43,3,FALSE)</f>
        <v>Cash</v>
      </c>
      <c r="J1144" s="5">
        <f>VLOOKUP(F1144,'Set up'!$A$2:$D$43,4,FALSE)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up'!$A$2:$E$43,5,FALSE)</f>
        <v>Trsf</v>
      </c>
      <c r="S1144" s="1" t="s">
        <v>1085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up'!$A$2:$C$43,2,FALSE)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up'!$A$2:$C$43,3,FALSE)</f>
        <v>Cash</v>
      </c>
      <c r="J1145" s="5">
        <f>VLOOKUP(F1145,'Set up'!$A$2:$D$43,4,FALSE)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up'!$A$2:$E$43,5,FALSE)</f>
        <v>Trsf</v>
      </c>
      <c r="S1145" s="1" t="s">
        <v>1085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up'!$A$2:$C$43,2,FALSE)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up'!$A$2:$C$43,3,FALSE)</f>
        <v>Cash</v>
      </c>
      <c r="J1146" s="5">
        <f>VLOOKUP(F1146,'Set up'!$A$2:$D$43,4,FALSE)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up'!$A$2:$E$43,5,FALSE)</f>
        <v>Trsf</v>
      </c>
      <c r="S1146" s="1" t="s">
        <v>1153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up'!$A$2:$C$43,2,FALSE)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up'!$A$2:$C$43,3,FALSE)</f>
        <v>Cash</v>
      </c>
      <c r="J1147" s="5">
        <f>VLOOKUP(F1147,'Set up'!$A$2:$D$43,4,FALSE)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up'!$A$2:$E$43,5,FALSE)</f>
        <v>Trsf</v>
      </c>
      <c r="S1147" s="1" t="s">
        <v>1153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up'!$A$2:$C$43,2,FALSE)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up'!$A$2:$C$43,3,FALSE)</f>
        <v>Cash</v>
      </c>
      <c r="J1148" s="5">
        <f>VLOOKUP(F1148,'Set up'!$A$2:$D$43,4,FALSE)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up'!$A$2:$E$43,5,FALSE)</f>
        <v>Trsf</v>
      </c>
      <c r="S1148" s="1" t="s">
        <v>1086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up'!$A$2:$C$43,2,FALSE)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up'!$A$2:$C$43,3,FALSE)</f>
        <v>Cash</v>
      </c>
      <c r="J1149" s="5">
        <f>VLOOKUP(F1149,'Set up'!$A$2:$D$43,4,FALSE)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up'!$A$2:$E$43,5,FALSE)</f>
        <v>Trsf</v>
      </c>
      <c r="S1149" s="1" t="s">
        <v>1086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up'!$A$2:$C$43,2,FALSE)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up'!$A$2:$C$43,3,FALSE)</f>
        <v>Cash</v>
      </c>
      <c r="J1150" s="5">
        <f>VLOOKUP(F1150,'Set up'!$A$2:$D$43,4,FALSE)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up'!$A$2:$E$43,5,FALSE)</f>
        <v>Trsf</v>
      </c>
      <c r="S1150" s="1" t="s">
        <v>1086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up'!$A$2:$C$43,2,FALSE)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up'!$A$2:$C$43,3,FALSE)</f>
        <v>Cash</v>
      </c>
      <c r="J1151" s="5">
        <f>VLOOKUP(F1151,'Set up'!$A$2:$D$43,4,FALSE)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up'!$A$2:$E$43,5,FALSE)</f>
        <v>Trsf</v>
      </c>
      <c r="S1151" s="1" t="s">
        <v>1086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up'!$A$2:$C$43,2,FALSE)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up'!$A$2:$C$43,3,FALSE)</f>
        <v>Cash</v>
      </c>
      <c r="J1152" s="5">
        <f>VLOOKUP(F1152,'Set up'!$A$2:$D$43,4,FALSE)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up'!$A$2:$E$43,5,FALSE)</f>
        <v>PD Chq</v>
      </c>
      <c r="S1152" s="1" t="s">
        <v>1374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up'!$A$2:$C$43,2,FALSE)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up'!$A$2:$C$43,3,FALSE)</f>
        <v>Cash</v>
      </c>
      <c r="J1153" s="5">
        <f>VLOOKUP(F1153,'Set up'!$A$2:$D$43,4,FALSE)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up'!$A$2:$E$43,5,FALSE)</f>
        <v>PD Chq</v>
      </c>
      <c r="S1153" s="1" t="s">
        <v>1374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up'!$A$2:$C$43,2,FALSE)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up'!$A$2:$C$43,3,FALSE)</f>
        <v>Cash</v>
      </c>
      <c r="J1154" s="5">
        <f>VLOOKUP(F1154,'Set up'!$A$2:$D$43,4,FALSE)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up'!$A$2:$E$43,5,FALSE)</f>
        <v>PD Chq</v>
      </c>
      <c r="S1154" s="1" t="s">
        <v>1374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up'!$A$2:$C$43,2,FALSE)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up'!$A$2:$C$43,3,FALSE)</f>
        <v>Cash</v>
      </c>
      <c r="J1155" s="5">
        <f>VLOOKUP(F1155,'Set up'!$A$2:$D$43,4,FALSE)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up'!$A$2:$E$43,5,FALSE)</f>
        <v>Trsf</v>
      </c>
      <c r="S1155" s="1" t="s">
        <v>1502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up'!$A$2:$C$43,2,FALSE)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up'!$A$2:$C$43,3,FALSE)</f>
        <v>Cash</v>
      </c>
      <c r="J1156" s="5">
        <f>VLOOKUP(F1156,'Set up'!$A$2:$D$43,4,FALSE)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up'!$A$2:$E$43,5,FALSE)</f>
        <v>Trsf</v>
      </c>
      <c r="S1156" s="1" t="s">
        <v>1503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up'!$A$2:$C$43,2,FALSE)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up'!$A$2:$C$43,3,FALSE)</f>
        <v>Cash</v>
      </c>
      <c r="J1157" s="5">
        <f>VLOOKUP(F1157,'Set up'!$A$2:$D$43,4,FALSE)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up'!$A$2:$E$43,5,FALSE)</f>
        <v>Trsf</v>
      </c>
      <c r="S1157" s="1" t="s">
        <v>1504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up'!$A$2:$C$43,2,FALSE)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up'!$A$2:$C$43,3,FALSE)</f>
        <v>Cash</v>
      </c>
      <c r="J1158" s="5">
        <f>VLOOKUP(F1158,'Set up'!$A$2:$D$43,4,FALSE)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up'!$A$2:$E$43,5,FALSE)</f>
        <v>Trsf</v>
      </c>
      <c r="S1158" s="1" t="s">
        <v>1505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up'!$A$2:$C$43,2,FALSE)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up'!$A$2:$C$43,3,FALSE)</f>
        <v>Cash</v>
      </c>
      <c r="J1159" s="5">
        <f>VLOOKUP(F1159,'Set up'!$A$2:$D$43,4,FALSE)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up'!$A$2:$E$43,5,FALSE)</f>
        <v>Trsf</v>
      </c>
      <c r="S1159" s="1" t="s">
        <v>1506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up'!$A$2:$C$43,2,FALSE)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up'!$A$2:$C$43,3,FALSE)</f>
        <v>Cash</v>
      </c>
      <c r="J1160" s="5">
        <f>VLOOKUP(F1160,'Set up'!$A$2:$D$43,4,FALSE)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up'!$A$2:$E$43,5,FALSE)</f>
        <v>Trsf</v>
      </c>
      <c r="S1160" s="1" t="s">
        <v>1507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up'!$A$2:$C$43,2,FALSE)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up'!$A$2:$C$43,3,FALSE)</f>
        <v>Cash</v>
      </c>
      <c r="J1161" s="5">
        <f>VLOOKUP(F1161,'Set up'!$A$2:$D$43,4,FALSE)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up'!$A$2:$E$43,5,FALSE)</f>
        <v>Trsf</v>
      </c>
      <c r="S1161" s="1" t="s">
        <v>1479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up'!$A$2:$C$43,2,FALSE)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up'!$A$2:$C$43,3,FALSE)</f>
        <v>Cash</v>
      </c>
      <c r="J1162" s="5">
        <f>VLOOKUP(F1162,'Set up'!$A$2:$D$43,4,FALSE)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up'!$A$2:$E$43,5,FALSE)</f>
        <v>Trsf</v>
      </c>
      <c r="S1162" s="1" t="s">
        <v>1479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up'!$A$2:$C$43,2,FALSE)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up'!$A$2:$C$43,3,FALSE)</f>
        <v>Cash</v>
      </c>
      <c r="J1163" s="5">
        <f>VLOOKUP(F1163,'Set up'!$A$2:$D$43,4,FALSE)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up'!$A$2:$E$43,5,FALSE)</f>
        <v>Trsf</v>
      </c>
      <c r="S1163" s="1" t="s">
        <v>1479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up'!$A$2:$C$43,2,FALSE)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up'!$A$2:$C$43,3,FALSE)</f>
        <v>Cash</v>
      </c>
      <c r="J1164" s="5">
        <f>VLOOKUP(F1164,'Set up'!$A$2:$D$43,4,FALSE)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up'!$A$2:$E$43,5,FALSE)</f>
        <v>Trsf</v>
      </c>
      <c r="S1164" s="1" t="s">
        <v>1479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up'!$A$2:$C$43,2,FALSE)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up'!$A$2:$C$43,3,FALSE)</f>
        <v>Cash</v>
      </c>
      <c r="J1165" s="5">
        <f>VLOOKUP(F1165,'Set up'!$A$2:$D$43,4,FALSE)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up'!$A$2:$E$43,5,FALSE)</f>
        <v>Trsf</v>
      </c>
      <c r="S1165" s="1" t="s">
        <v>1479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up'!$A$2:$C$43,2,FALSE)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up'!$A$2:$C$43,3,FALSE)</f>
        <v>Cash</v>
      </c>
      <c r="J1166" s="5">
        <f>VLOOKUP(F1166,'Set up'!$A$2:$D$43,4,FALSE)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up'!$A$2:$E$43,5,FALSE)</f>
        <v>Trsf</v>
      </c>
      <c r="S1166" s="1" t="s">
        <v>1479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up'!$A$2:$C$43,2,FALSE)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up'!$A$2:$C$43,3,FALSE)</f>
        <v>Cash</v>
      </c>
      <c r="J1167" s="5">
        <f>VLOOKUP(F1167,'Set up'!$A$2:$D$43,4,FALSE)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up'!$A$2:$E$43,5,FALSE)</f>
        <v>Trsf</v>
      </c>
      <c r="S1167" s="1" t="s">
        <v>1479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up'!$A$2:$C$43,2,FALSE)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up'!$A$2:$C$43,3,FALSE)</f>
        <v>Cash</v>
      </c>
      <c r="J1168" s="5">
        <f>VLOOKUP(F1168,'Set up'!$A$2:$D$43,4,FALSE)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up'!$A$2:$E$43,5,FALSE)</f>
        <v>Trsf</v>
      </c>
      <c r="S1168" s="1" t="s">
        <v>1479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up'!$A$2:$C$43,2,FALSE)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up'!$A$2:$C$43,3,FALSE)</f>
        <v>Cash</v>
      </c>
      <c r="J1169" s="5">
        <f>VLOOKUP(F1169,'Set up'!$A$2:$D$43,4,FALSE)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up'!$A$2:$E$43,5,FALSE)</f>
        <v>Trsf</v>
      </c>
      <c r="S1169" s="1" t="s">
        <v>1479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up'!$A$2:$C$43,2,FALSE)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up'!$A$2:$C$43,3,FALSE)</f>
        <v>Cash</v>
      </c>
      <c r="J1170" s="5">
        <f>VLOOKUP(F1170,'Set up'!$A$2:$D$43,4,FALSE)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up'!$A$2:$E$43,5,FALSE)</f>
        <v>Trsf</v>
      </c>
      <c r="S1170" s="1" t="s">
        <v>1479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up'!$A$2:$C$43,2,FALSE)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up'!$A$2:$C$43,3,FALSE)</f>
        <v>Cash</v>
      </c>
      <c r="J1171" s="5">
        <f>VLOOKUP(F1171,'Set up'!$A$2:$D$43,4,FALSE)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up'!$A$2:$E$43,5,FALSE)</f>
        <v>Trsf</v>
      </c>
      <c r="S1171" s="1" t="s">
        <v>1218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up'!$A$2:$C$43,2,FALSE)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up'!$A$2:$C$43,3,FALSE)</f>
        <v>Cash</v>
      </c>
      <c r="J1172" s="5">
        <f>VLOOKUP(F1172,'Set up'!$A$2:$D$43,4,FALSE)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up'!$A$2:$E$43,5,FALSE)</f>
        <v>Trsf</v>
      </c>
      <c r="S1172" s="1" t="s">
        <v>1217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up'!$A$2:$C$43,2,FALSE)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up'!$A$2:$C$43,3,FALSE)</f>
        <v>Cash</v>
      </c>
      <c r="J1173" s="5">
        <f>VLOOKUP(F1173,'Set up'!$A$2:$D$43,4,FALSE)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up'!$A$2:$E$43,5,FALSE)</f>
        <v>Trsf</v>
      </c>
      <c r="S1173" s="1" t="s">
        <v>1219</v>
      </c>
    </row>
    <row r="1174" spans="1:19" x14ac:dyDescent="0.35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up'!$A$2:$C$43,2,FALSE)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up'!$A$2:$C$43,3,FALSE)</f>
        <v>Cash</v>
      </c>
      <c r="J1174" s="5">
        <f>VLOOKUP(F1174,'Set up'!$A$2:$D$43,4,FALSE)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up'!$A$2:$E$43,5,FALSE)</f>
        <v>Trsf</v>
      </c>
      <c r="S1174" s="1" t="s">
        <v>1220</v>
      </c>
    </row>
    <row r="1175" spans="1:19" x14ac:dyDescent="0.35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up'!$A$2:$C$43,2,FALSE)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up'!$A$2:$C$43,3,FALSE)</f>
        <v>Cash</v>
      </c>
      <c r="J1175" s="5">
        <f>VLOOKUP(F1175,'Set up'!$A$2:$D$43,4,FALSE)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up'!$A$2:$E$43,5,FALSE)</f>
        <v>Trsf</v>
      </c>
      <c r="S1175" s="1" t="s">
        <v>1143</v>
      </c>
    </row>
    <row r="1176" spans="1:19" x14ac:dyDescent="0.35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up'!$A$2:$C$43,2,FALSE)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up'!$A$2:$C$43,3,FALSE)</f>
        <v>Cash</v>
      </c>
      <c r="J1176" s="5">
        <f>VLOOKUP(F1176,'Set up'!$A$2:$D$43,4,FALSE)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up'!$A$2:$E$43,5,FALSE)</f>
        <v>Trsf</v>
      </c>
      <c r="S1176" s="1" t="s">
        <v>1092</v>
      </c>
    </row>
    <row r="1177" spans="1:19" x14ac:dyDescent="0.35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up'!$A$2:$C$43,2,FALSE)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up'!$A$2:$C$43,3,FALSE)</f>
        <v>Cash</v>
      </c>
      <c r="J1177" s="5">
        <f>VLOOKUP(F1177,'Set up'!$A$2:$D$43,4,FALSE)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up'!$A$2:$E$43,5,FALSE)</f>
        <v>Trsf</v>
      </c>
      <c r="S1177" s="1" t="s">
        <v>1508</v>
      </c>
    </row>
    <row r="1178" spans="1:19" x14ac:dyDescent="0.35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up'!$A$2:$C$43,2,FALSE)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up'!$A$2:$C$43,3,FALSE)</f>
        <v>Cash</v>
      </c>
      <c r="J1178" s="5">
        <f>VLOOKUP(F1178,'Set up'!$A$2:$D$43,4,FALSE)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up'!$A$2:$E$43,5,FALSE)</f>
        <v>Trsf</v>
      </c>
      <c r="S1178" s="1" t="s">
        <v>1509</v>
      </c>
    </row>
    <row r="1179" spans="1:19" x14ac:dyDescent="0.35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up'!$A$2:$C$43,2,FALSE)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up'!$A$2:$C$43,3,FALSE)</f>
        <v>Cash</v>
      </c>
      <c r="J1179" s="5">
        <f>VLOOKUP(F1179,'Set up'!$A$2:$D$43,4,FALSE)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up'!$A$2:$E$43,5,FALSE)</f>
        <v>Trsf</v>
      </c>
      <c r="S1179" s="1" t="s">
        <v>1510</v>
      </c>
    </row>
    <row r="1180" spans="1:19" x14ac:dyDescent="0.35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up'!$A$2:$C$43,2,FALSE)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up'!$A$2:$C$43,3,FALSE)</f>
        <v>Cash</v>
      </c>
      <c r="J1180" s="5">
        <f>VLOOKUP(F1180,'Set up'!$A$2:$D$43,4,FALSE)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up'!$A$2:$E$43,5,FALSE)</f>
        <v>Trsf</v>
      </c>
      <c r="S1180" s="1" t="s">
        <v>1511</v>
      </c>
    </row>
    <row r="1181" spans="1:19" x14ac:dyDescent="0.35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up'!$A$2:$C$43,2,FALSE)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up'!$A$2:$C$43,3,FALSE)</f>
        <v>Cash</v>
      </c>
      <c r="J1181" s="5">
        <f>VLOOKUP(F1181,'Set up'!$A$2:$D$43,4,FALSE)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up'!$A$2:$E$43,5,FALSE)</f>
        <v>Trsf</v>
      </c>
      <c r="S1181" s="1" t="s">
        <v>1513</v>
      </c>
    </row>
    <row r="1182" spans="1:19" x14ac:dyDescent="0.35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up'!$A$2:$C$43,2,FALSE)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up'!$A$2:$C$43,3,FALSE)</f>
        <v>Cash</v>
      </c>
      <c r="J1182" s="5">
        <f>VLOOKUP(F1182,'Set up'!$A$2:$D$43,4,FALSE)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up'!$A$2:$E$43,5,FALSE)</f>
        <v>Trsf</v>
      </c>
      <c r="S1182" s="1" t="s">
        <v>1514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up'!$A$2:$C$43,2,FALSE)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up'!$A$2:$C$43,3,FALSE)</f>
        <v>45</v>
      </c>
      <c r="J1183" s="5">
        <f>VLOOKUP(F1183,'Set up'!$A$2:$D$43,4,FALSE)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up'!$A$2:$E$43,5,FALSE)</f>
        <v>PD Chq</v>
      </c>
      <c r="S1183" s="1" t="s">
        <v>1225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up'!$A$2:$C$43,2,FALSE)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up'!$A$2:$C$43,3,FALSE)</f>
        <v>45</v>
      </c>
      <c r="J1184" s="5">
        <f>VLOOKUP(F1184,'Set up'!$A$2:$D$43,4,FALSE)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up'!$A$2:$E$43,5,FALSE)</f>
        <v>PD Chq</v>
      </c>
      <c r="S1184" s="1" t="s">
        <v>1292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up'!$A$2:$C$43,2,FALSE)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up'!$A$2:$C$43,3,FALSE)</f>
        <v>45</v>
      </c>
      <c r="J1185" s="5">
        <f>VLOOKUP(F1185,'Set up'!$A$2:$D$43,4,FALSE)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up'!$A$2:$E$43,5,FALSE)</f>
        <v>PD Chq</v>
      </c>
      <c r="S1185" s="1" t="s">
        <v>1293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up'!$A$2:$C$43,2,FALSE)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up'!$A$2:$C$43,3,FALSE)</f>
        <v>45</v>
      </c>
      <c r="J1186" s="5">
        <f>VLOOKUP(F1186,'Set up'!$A$2:$D$43,4,FALSE)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up'!$A$2:$E$43,5,FALSE)</f>
        <v>PD Chq</v>
      </c>
      <c r="S1186" s="1" t="s">
        <v>1294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up'!$A$2:$C$43,2,FALSE)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up'!$A$2:$C$43,3,FALSE)</f>
        <v>45</v>
      </c>
      <c r="J1187" s="5">
        <f>VLOOKUP(F1187,'Set up'!$A$2:$D$43,4,FALSE)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up'!$A$2:$E$43,5,FALSE)</f>
        <v>PD Chq</v>
      </c>
      <c r="S1187" s="1" t="s">
        <v>1295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up'!$A$2:$C$43,2,FALSE)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up'!$A$2:$C$43,3,FALSE)</f>
        <v>120</v>
      </c>
      <c r="J1188" s="5">
        <f>VLOOKUP(F1188,'Set up'!$A$2:$D$43,4,FALSE)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up'!$A$2:$E$43,5,FALSE)</f>
        <v>Trsf</v>
      </c>
      <c r="S1188" s="1" t="s">
        <v>1300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up'!$A$2:$C$43,2,FALSE)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up'!$A$2:$C$43,3,FALSE)</f>
        <v>120</v>
      </c>
      <c r="J1189" s="5">
        <f>VLOOKUP(F1189,'Set up'!$A$2:$D$43,4,FALSE)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up'!$A$2:$E$43,5,FALSE)</f>
        <v>Trsf</v>
      </c>
      <c r="S1189" s="1" t="s">
        <v>1300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up'!$A$2:$C$43,2,FALSE)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up'!$A$2:$C$43,3,FALSE)</f>
        <v>120</v>
      </c>
      <c r="J1190" s="5">
        <f>VLOOKUP(F1190,'Set up'!$A$2:$D$43,4,FALSE)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up'!$A$2:$E$43,5,FALSE)</f>
        <v>Trsf</v>
      </c>
      <c r="S1190" s="1" t="s">
        <v>1300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up'!$A$2:$C$43,2,FALSE)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up'!$A$2:$C$43,3,FALSE)</f>
        <v>120</v>
      </c>
      <c r="J1191" s="5">
        <f>VLOOKUP(F1191,'Set up'!$A$2:$D$43,4,FALSE)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up'!$A$2:$E$43,5,FALSE)</f>
        <v>Trsf</v>
      </c>
      <c r="S1191" s="1" t="s">
        <v>1300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up'!$A$2:$C$43,2,FALSE)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up'!$A$2:$C$43,3,FALSE)</f>
        <v>120</v>
      </c>
      <c r="J1192" s="5">
        <f>VLOOKUP(F1192,'Set up'!$A$2:$D$43,4,FALSE)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up'!$A$2:$E$43,5,FALSE)</f>
        <v>Trsf</v>
      </c>
      <c r="S1192" s="1" t="s">
        <v>1300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up'!$A$2:$C$43,2,FALSE)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up'!$A$2:$C$43,3,FALSE)</f>
        <v>120</v>
      </c>
      <c r="J1193" s="5">
        <f>VLOOKUP(F1193,'Set up'!$A$2:$D$43,4,FALSE)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up'!$A$2:$E$43,5,FALSE)</f>
        <v>Trsf</v>
      </c>
      <c r="S1193" s="1" t="s">
        <v>1300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up'!$A$2:$C$43,2,FALSE)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up'!$A$2:$C$43,3,FALSE)</f>
        <v>Cash</v>
      </c>
      <c r="J1194" s="5">
        <f>VLOOKUP(F1194,'Set up'!$A$2:$D$43,4,FALSE)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up'!$A$2:$E$43,5,FALSE)</f>
        <v>Trsf</v>
      </c>
      <c r="S1194" s="1" t="s">
        <v>1104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up'!$A$2:$C$43,2,FALSE)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up'!$A$2:$C$43,3,FALSE)</f>
        <v>Cash</v>
      </c>
      <c r="J1195" s="5">
        <f>VLOOKUP(F1195,'Set up'!$A$2:$D$43,4,FALSE)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up'!$A$2:$E$43,5,FALSE)</f>
        <v>Trsf</v>
      </c>
      <c r="S1195" s="1" t="s">
        <v>1105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up'!$A$2:$C$43,2,FALSE)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up'!$A$2:$C$43,3,FALSE)</f>
        <v>Cash</v>
      </c>
      <c r="J1196" s="5">
        <f>VLOOKUP(F1196,'Set up'!$A$2:$D$43,4,FALSE)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up'!$A$2:$E$43,5,FALSE)</f>
        <v>Trsf</v>
      </c>
      <c r="S1196" s="1" t="s">
        <v>1105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up'!$A$2:$C$43,2,FALSE)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up'!$A$2:$C$43,3,FALSE)</f>
        <v>Cash</v>
      </c>
      <c r="J1197" s="5">
        <f>VLOOKUP(F1197,'Set up'!$A$2:$D$43,4,FALSE)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up'!$A$2:$E$43,5,FALSE)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up'!$A$2:$C$43,2,FALSE)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up'!$A$2:$C$43,3,FALSE)</f>
        <v>Cash</v>
      </c>
      <c r="J1198" s="5">
        <f>VLOOKUP(F1198,'Set up'!$A$2:$D$43,4,FALSE)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up'!$A$2:$E$43,5,FALSE)</f>
        <v>Trsf</v>
      </c>
      <c r="S1198" s="1" t="s">
        <v>1216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up'!$A$2:$C$43,2,FALSE)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up'!$A$2:$C$43,3,FALSE)</f>
        <v>Cash</v>
      </c>
      <c r="J1199" s="5">
        <f>VLOOKUP(F1199,'Set up'!$A$2:$D$43,4,FALSE)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up'!$A$2:$E$43,5,FALSE)</f>
        <v>Trsf</v>
      </c>
      <c r="S1199" s="1" t="s">
        <v>1515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up'!$A$2:$C$43,2,FALSE)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up'!$A$2:$C$43,3,FALSE)</f>
        <v>Cash</v>
      </c>
      <c r="J1200" s="5">
        <f>VLOOKUP(F1200,'Set up'!$A$2:$D$43,4,FALSE)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up'!$A$2:$E$43,5,FALSE)</f>
        <v>Trsf</v>
      </c>
      <c r="S1200" s="1" t="s">
        <v>1512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up'!$A$2:$C$43,2,FALSE)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up'!$A$2:$C$43,3,FALSE)</f>
        <v>Cash</v>
      </c>
      <c r="J1201" s="5">
        <f>VLOOKUP(F1201,'Set up'!$A$2:$D$43,4,FALSE)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up'!$A$2:$E$43,5,FALSE)</f>
        <v>Trsf</v>
      </c>
      <c r="S1201" s="1" t="s">
        <v>1516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up'!$A$2:$C$43,2,FALSE)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up'!$A$2:$C$43,3,FALSE)</f>
        <v>Cash</v>
      </c>
      <c r="J1202" s="5">
        <f>VLOOKUP(F1202,'Set up'!$A$2:$D$43,4,FALSE)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up'!$A$2:$E$43,5,FALSE)</f>
        <v>Trsf</v>
      </c>
      <c r="S1202" s="1" t="s">
        <v>1517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up'!$A$2:$C$43,2,FALSE)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up'!$A$2:$C$43,3,FALSE)</f>
        <v>Cash</v>
      </c>
      <c r="J1203" s="5">
        <f>VLOOKUP(F1203,'Set up'!$A$2:$D$43,4,FALSE)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up'!$A$2:$E$43,5,FALSE)</f>
        <v>Trsf</v>
      </c>
      <c r="S1203" s="1" t="s">
        <v>1518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up'!$A$2:$C$43,2,FALSE)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up'!$A$2:$C$43,3,FALSE)</f>
        <v>Cash</v>
      </c>
      <c r="J1204" s="5">
        <f>VLOOKUP(F1204,'Set up'!$A$2:$D$43,4,FALSE)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up'!$A$2:$E$43,5,FALSE)</f>
        <v>Trsf</v>
      </c>
      <c r="S1204" s="1" t="s">
        <v>1519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up'!$A$2:$C$43,2,FALSE)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up'!$A$2:$C$43,3,FALSE)</f>
        <v>Cash</v>
      </c>
      <c r="J1205" s="5">
        <f>VLOOKUP(F1205,'Set up'!$A$2:$D$43,4,FALSE)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up'!$A$2:$E$43,5,FALSE)</f>
        <v>Trsf</v>
      </c>
      <c r="S1205" s="1" t="s">
        <v>1520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up'!$A$2:$C$43,2,FALSE)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up'!$A$2:$C$43,3,FALSE)</f>
        <v>Cash</v>
      </c>
      <c r="J1206" s="5">
        <f>VLOOKUP(F1206,'Set up'!$A$2:$D$43,4,FALSE)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up'!$A$2:$E$43,5,FALSE)</f>
        <v>Trsf</v>
      </c>
      <c r="S1206" s="1" t="s">
        <v>1521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up'!$A$2:$C$43,2,FALSE)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up'!$A$2:$C$43,3,FALSE)</f>
        <v>60</v>
      </c>
      <c r="J1207" s="5">
        <f>VLOOKUP(F1207,'Set up'!$A$2:$D$43,4,FALSE)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up'!$A$2:$E$43,5,FALSE)</f>
        <v>Chq</v>
      </c>
      <c r="S1207" s="1" t="s">
        <v>1685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up'!$A$2:$C$43,2,FALSE)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up'!$A$2:$C$43,3,FALSE)</f>
        <v>60</v>
      </c>
      <c r="J1208" s="5">
        <f>VLOOKUP(F1208,'Set up'!$A$2:$D$43,4,FALSE)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up'!$A$2:$E$43,5,FALSE)</f>
        <v>Chq</v>
      </c>
      <c r="S1208" s="1" t="s">
        <v>1685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up'!$A$2:$C$43,2,FALSE)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up'!$A$2:$C$43,3,FALSE)</f>
        <v>60</v>
      </c>
      <c r="J1209" s="5">
        <f>VLOOKUP(F1209,'Set up'!$A$2:$D$43,4,FALSE)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up'!$A$2:$E$43,5,FALSE)</f>
        <v>Chq</v>
      </c>
      <c r="S1209" s="1" t="s">
        <v>1685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up'!$A$2:$C$43,2,FALSE)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up'!$A$2:$C$43,3,FALSE)</f>
        <v>60</v>
      </c>
      <c r="J1210" s="5">
        <f>VLOOKUP(F1210,'Set up'!$A$2:$D$43,4,FALSE)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up'!$A$2:$E$43,5,FALSE)</f>
        <v>Chq</v>
      </c>
      <c r="S1210" s="1" t="s">
        <v>1685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up'!$A$2:$C$43,2,FALSE)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up'!$A$2:$C$43,3,FALSE)</f>
        <v>Cash</v>
      </c>
      <c r="J1211" s="5">
        <f>VLOOKUP(F1211,'Set up'!$A$2:$D$43,4,FALSE)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up'!$A$2:$E$43,5,FALSE)</f>
        <v>Trsf</v>
      </c>
      <c r="S1211" s="1" t="s">
        <v>1522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up'!$A$2:$C$43,2,FALSE)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up'!$A$2:$C$43,3,FALSE)</f>
        <v>Cash</v>
      </c>
      <c r="J1212" s="5">
        <f>VLOOKUP(F1212,'Set up'!$A$2:$D$43,4,FALSE)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up'!$A$2:$E$43,5,FALSE)</f>
        <v>Trsf</v>
      </c>
      <c r="S1212" s="1" t="s">
        <v>1518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up'!$A$2:$C$43,2,FALSE)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up'!$A$2:$C$43,3,FALSE)</f>
        <v>Cash</v>
      </c>
      <c r="J1213" s="5">
        <f>VLOOKUP(F1213,'Set up'!$A$2:$D$43,4,FALSE)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up'!$A$2:$E$43,5,FALSE)</f>
        <v>Trsf</v>
      </c>
      <c r="S1213" s="1" t="s">
        <v>1523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up'!$A$2:$C$43,2,FALSE)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up'!$A$2:$C$43,3,FALSE)</f>
        <v>Cash</v>
      </c>
      <c r="J1214" s="5">
        <f>VLOOKUP(F1214,'Set up'!$A$2:$D$43,4,FALSE)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up'!$A$2:$E$43,5,FALSE)</f>
        <v>Trsf</v>
      </c>
      <c r="S1214" s="1" t="s">
        <v>1524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up'!$A$2:$C$43,2,FALSE)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up'!$A$2:$C$43,3,FALSE)</f>
        <v>Cash</v>
      </c>
      <c r="J1215" s="5">
        <f>VLOOKUP(F1215,'Set up'!$A$2:$D$43,4,FALSE)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up'!$A$2:$E$43,5,FALSE)</f>
        <v>Trsf</v>
      </c>
      <c r="S1215" s="1" t="s">
        <v>1153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up'!$A$2:$C$43,2,FALSE)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up'!$A$2:$C$43,3,FALSE)</f>
        <v>Cash</v>
      </c>
      <c r="J1216" s="5">
        <f>VLOOKUP(F1216,'Set up'!$A$2:$D$43,4,FALSE)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up'!$A$2:$E$43,5,FALSE)</f>
        <v>Trsf</v>
      </c>
      <c r="S1216" s="1" t="s">
        <v>1153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up'!$A$2:$C$43,2,FALSE)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up'!$A$2:$C$43,3,FALSE)</f>
        <v>Cash</v>
      </c>
      <c r="J1217" s="5">
        <f>VLOOKUP(F1217,'Set up'!$A$2:$D$43,4,FALSE)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up'!$A$2:$E$43,5,FALSE)</f>
        <v>PD Chq</v>
      </c>
      <c r="S1217" s="1" t="s">
        <v>1375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up'!$A$2:$C$43,2,FALSE)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up'!$A$2:$C$43,3,FALSE)</f>
        <v>Cash</v>
      </c>
      <c r="J1218" s="5">
        <f>VLOOKUP(F1218,'Set up'!$A$2:$D$43,4,FALSE)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up'!$A$2:$E$43,5,FALSE)</f>
        <v>PD Chq</v>
      </c>
      <c r="S1218" s="1" t="s">
        <v>1375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up'!$A$2:$C$43,2,FALSE)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up'!$A$2:$C$43,3,FALSE)</f>
        <v>Cash</v>
      </c>
      <c r="J1219" s="5">
        <f>VLOOKUP(F1219,'Set up'!$A$2:$D$43,4,FALSE)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up'!$A$2:$E$43,5,FALSE)</f>
        <v>PD Chq</v>
      </c>
      <c r="S1219" s="1" t="s">
        <v>1375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up'!$A$2:$C$43,2,FALSE)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up'!$A$2:$C$43,3,FALSE)</f>
        <v>Cash</v>
      </c>
      <c r="J1220" s="5">
        <f>VLOOKUP(F1220,'Set up'!$A$2:$D$43,4,FALSE)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up'!$A$2:$E$43,5,FALSE)</f>
        <v>PD Chq</v>
      </c>
      <c r="S1220" s="1" t="s">
        <v>1375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up'!$A$2:$C$43,2,FALSE)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up'!$A$2:$C$43,3,FALSE)</f>
        <v>Cash</v>
      </c>
      <c r="J1221" s="5">
        <f>VLOOKUP(F1221,'Set up'!$A$2:$D$43,4,FALSE)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up'!$A$2:$E$43,5,FALSE)</f>
        <v>Trsf</v>
      </c>
      <c r="S1221" s="1" t="s">
        <v>1301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up'!$A$2:$C$43,2,FALSE)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up'!$A$2:$C$43,3,FALSE)</f>
        <v>Cash</v>
      </c>
      <c r="J1222" s="5">
        <f>VLOOKUP(F1222,'Set up'!$A$2:$D$43,4,FALSE)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up'!$A$2:$E$43,5,FALSE)</f>
        <v>Trsf</v>
      </c>
      <c r="S1222" s="1" t="s">
        <v>1525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up'!$A$2:$C$43,2,FALSE)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up'!$A$2:$C$43,3,FALSE)</f>
        <v>Cash</v>
      </c>
      <c r="J1223" s="5">
        <f>VLOOKUP(F1223,'Set up'!$A$2:$D$43,4,FALSE)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up'!$A$2:$E$43,5,FALSE)</f>
        <v>Trsf</v>
      </c>
      <c r="S1223" s="1" t="s">
        <v>1572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up'!$A$2:$C$43,2,FALSE)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up'!$A$2:$C$43,3,FALSE)</f>
        <v>Cash</v>
      </c>
      <c r="J1224" s="5">
        <f>VLOOKUP(F1224,'Set up'!$A$2:$D$43,4,FALSE)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up'!$A$2:$E$43,5,FALSE)</f>
        <v>Trsf</v>
      </c>
      <c r="S1224" s="1" t="s">
        <v>1573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up'!$A$2:$C$43,2,FALSE)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up'!$A$2:$C$43,3,FALSE)</f>
        <v>Cash</v>
      </c>
      <c r="J1225" s="5">
        <f>VLOOKUP(F1225,'Set up'!$A$2:$D$43,4,FALSE)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up'!$A$2:$E$43,5,FALSE)</f>
        <v>Trsf</v>
      </c>
      <c r="S1225" s="1" t="s">
        <v>1695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up'!$A$2:$C$43,2,FALSE)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up'!$A$2:$C$43,3,FALSE)</f>
        <v>Cash</v>
      </c>
      <c r="J1226" s="5">
        <f>VLOOKUP(F1226,'Set up'!$A$2:$D$43,4,FALSE)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up'!$A$2:$E$43,5,FALSE)</f>
        <v>Trsf</v>
      </c>
      <c r="S1226" s="1" t="s">
        <v>1696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up'!$A$2:$C$43,2,FALSE)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up'!$A$2:$C$43,3,FALSE)</f>
        <v>Cash</v>
      </c>
      <c r="J1227" s="5">
        <f>VLOOKUP(F1227,'Set up'!$A$2:$D$43,4,FALSE)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up'!$A$2:$E$43,5,FALSE)</f>
        <v>Trsf</v>
      </c>
      <c r="S1227" s="1" t="s">
        <v>1696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up'!$A$2:$C$43,2,FALSE)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up'!$A$2:$C$43,3,FALSE)</f>
        <v>Cash</v>
      </c>
      <c r="J1228" s="5">
        <f>VLOOKUP(F1228,'Set up'!$A$2:$D$43,4,FALSE)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up'!$A$2:$E$43,5,FALSE)</f>
        <v>Trsf</v>
      </c>
      <c r="S1228" s="1" t="s">
        <v>1696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up'!$A$2:$C$43,2,FALSE)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up'!$A$2:$C$43,3,FALSE)</f>
        <v>Cash</v>
      </c>
      <c r="J1229" s="5">
        <f>VLOOKUP(F1229,'Set up'!$A$2:$D$43,4,FALSE)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up'!$A$2:$E$43,5,FALSE)</f>
        <v>Trsf</v>
      </c>
      <c r="S1229" s="1" t="s">
        <v>1696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up'!$A$2:$C$43,2,FALSE)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up'!$A$2:$C$43,3,FALSE)</f>
        <v>Cash</v>
      </c>
      <c r="J1230" s="5">
        <f>VLOOKUP(F1230,'Set up'!$A$2:$D$43,4,FALSE)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up'!$A$2:$E$43,5,FALSE)</f>
        <v>PD Chq</v>
      </c>
      <c r="S1230" s="1" t="s">
        <v>1480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up'!$A$2:$C$43,2,FALSE)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up'!$A$2:$C$43,3,FALSE)</f>
        <v>Cash</v>
      </c>
      <c r="J1231" s="5">
        <f>VLOOKUP(F1231,'Set up'!$A$2:$D$43,4,FALSE)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up'!$A$2:$E$43,5,FALSE)</f>
        <v>PD Chq</v>
      </c>
      <c r="S1231" s="1" t="s">
        <v>1480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up'!$A$2:$C$43,2,FALSE)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up'!$A$2:$C$43,3,FALSE)</f>
        <v>Cash</v>
      </c>
      <c r="J1232" s="5">
        <f>VLOOKUP(F1232,'Set up'!$A$2:$D$43,4,FALSE)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up'!$A$2:$E$43,5,FALSE)</f>
        <v>PD Chq</v>
      </c>
      <c r="S1232" s="1" t="s">
        <v>1480</v>
      </c>
    </row>
    <row r="1233" spans="1:19" x14ac:dyDescent="0.35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up'!$A$2:$C$43,2,FALSE)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up'!$A$2:$C$43,3,FALSE)</f>
        <v>Cash</v>
      </c>
      <c r="J1233" s="5">
        <f>VLOOKUP(F1233,'Set up'!$A$2:$D$43,4,FALSE)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up'!$A$2:$E$43,5,FALSE)</f>
        <v>Trsf</v>
      </c>
      <c r="S1233" s="1" t="s">
        <v>1148</v>
      </c>
    </row>
    <row r="1234" spans="1:19" x14ac:dyDescent="0.35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up'!$A$2:$C$43,2,FALSE)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up'!$A$2:$C$43,3,FALSE)</f>
        <v>Cash</v>
      </c>
      <c r="J1234" s="5">
        <f>VLOOKUP(F1234,'Set up'!$A$2:$D$43,4,FALSE)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up'!$A$2:$E$43,5,FALSE)</f>
        <v>Trsf</v>
      </c>
      <c r="S1234" s="1" t="s">
        <v>1148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up'!$A$2:$C$43,2,FALSE)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up'!$A$2:$C$43,3,FALSE)</f>
        <v>Cash</v>
      </c>
      <c r="J1235" s="5">
        <f>VLOOKUP(F1235,'Set up'!$A$2:$D$43,4,FALSE)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up'!$A$2:$E$43,5,FALSE)</f>
        <v>Trsf</v>
      </c>
      <c r="S1235" s="1" t="s">
        <v>1763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up'!$A$2:$C$43,2,FALSE)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up'!$A$2:$C$43,3,FALSE)</f>
        <v>Cash</v>
      </c>
      <c r="J1236" s="5">
        <f>VLOOKUP(F1236,'Set up'!$A$2:$D$43,4,FALSE)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up'!$A$2:$E$43,5,FALSE)</f>
        <v>Trsf</v>
      </c>
      <c r="S1236" s="1" t="s">
        <v>1764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up'!$A$2:$C$43,2,FALSE)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up'!$A$2:$C$43,3,FALSE)</f>
        <v>Cash</v>
      </c>
      <c r="J1237" s="5">
        <f>VLOOKUP(F1237,'Set up'!$A$2:$D$43,4,FALSE)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up'!$A$2:$E$43,5,FALSE)</f>
        <v>Trsf</v>
      </c>
      <c r="S1237" s="1" t="s">
        <v>1765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up'!$A$2:$C$43,2,FALSE)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up'!$A$2:$C$43,3,FALSE)</f>
        <v>Cash</v>
      </c>
      <c r="J1238" s="5">
        <f>VLOOKUP(F1238,'Set up'!$A$2:$D$43,4,FALSE)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up'!$A$2:$E$43,5,FALSE)</f>
        <v>Trsf</v>
      </c>
      <c r="S1238" s="1" t="s">
        <v>1767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up'!$A$2:$C$43,2,FALSE)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up'!$A$2:$C$43,3,FALSE)</f>
        <v>Cash</v>
      </c>
      <c r="J1239" s="5">
        <f>VLOOKUP(F1239,'Set up'!$A$2:$D$43,4,FALSE)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up'!$A$2:$E$43,5,FALSE)</f>
        <v>Trsf</v>
      </c>
      <c r="S1239" s="1" t="s">
        <v>1768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up'!$A$2:$C$43,2,FALSE)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up'!$A$2:$C$43,3,FALSE)</f>
        <v>Cash</v>
      </c>
      <c r="J1240" s="5">
        <f>VLOOKUP(F1240,'Set up'!$A$2:$D$43,4,FALSE)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up'!$A$2:$E$43,5,FALSE)</f>
        <v>Trsf</v>
      </c>
      <c r="S1240" s="1" t="s">
        <v>1769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up'!$A$2:$C$43,2,FALSE)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up'!$A$2:$C$43,3,FALSE)</f>
        <v>Cash</v>
      </c>
      <c r="J1241" s="5">
        <f>VLOOKUP(F1241,'Set up'!$A$2:$D$43,4,FALSE)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up'!$A$2:$E$43,5,FALSE)</f>
        <v>Trsf</v>
      </c>
      <c r="S1241" s="1" t="s">
        <v>1770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up'!$A$2:$C$43,2,FALSE)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up'!$A$2:$C$43,3,FALSE)</f>
        <v>Cash</v>
      </c>
      <c r="J1242" s="5">
        <f>VLOOKUP(F1242,'Set up'!$A$2:$D$43,4,FALSE)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up'!$A$2:$E$43,5,FALSE)</f>
        <v>Trsf</v>
      </c>
      <c r="S1242" s="1" t="s">
        <v>1771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up'!$A$2:$C$43,2,FALSE)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up'!$A$2:$C$43,3,FALSE)</f>
        <v>Cash</v>
      </c>
      <c r="J1243" s="5">
        <f>VLOOKUP(F1243,'Set up'!$A$2:$D$43,4,FALSE)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up'!$A$2:$E$43,5,FALSE)</f>
        <v>Trsf</v>
      </c>
      <c r="S1243" s="1" t="s">
        <v>1147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up'!$A$2:$C$43,2,FALSE)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up'!$A$2:$C$43,3,FALSE)</f>
        <v>Cash</v>
      </c>
      <c r="J1244" s="5">
        <f>VLOOKUP(F1244,'Set up'!$A$2:$D$43,4,FALSE)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up'!$A$2:$E$43,5,FALSE)</f>
        <v>Trsf</v>
      </c>
      <c r="S1244" s="1" t="s">
        <v>1147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up'!$A$2:$C$43,2,FALSE)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up'!$A$2:$C$43,3,FALSE)</f>
        <v>Cash</v>
      </c>
      <c r="J1245" s="5">
        <f>VLOOKUP(F1245,'Set up'!$A$2:$D$43,4,FALSE)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up'!$A$2:$E$43,5,FALSE)</f>
        <v>Trsf</v>
      </c>
      <c r="S1245" s="1" t="s">
        <v>1147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up'!$A$2:$C$43,2,FALSE)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up'!$A$2:$C$43,3,FALSE)</f>
        <v>Cash</v>
      </c>
      <c r="J1246" s="5">
        <f>VLOOKUP(F1246,'Set up'!$A$2:$D$43,4,FALSE)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up'!$A$2:$E$43,5,FALSE)</f>
        <v>Trsf</v>
      </c>
      <c r="S1246" s="1" t="s">
        <v>1216</v>
      </c>
    </row>
    <row r="1247" spans="1:19" x14ac:dyDescent="0.35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up'!$A$2:$C$43,2,FALSE)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up'!$A$2:$C$43,3,FALSE)</f>
        <v>Cash</v>
      </c>
      <c r="J1247" s="5">
        <f>VLOOKUP(F1247,'Set up'!$A$2:$D$43,4,FALSE)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up'!$A$2:$E$43,5,FALSE)</f>
        <v>Trsf</v>
      </c>
      <c r="S1247" s="1" t="s">
        <v>1369</v>
      </c>
    </row>
    <row r="1248" spans="1:19" x14ac:dyDescent="0.35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up'!$A$2:$C$43,2,FALSE)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up'!$A$2:$C$43,3,FALSE)</f>
        <v>Cash</v>
      </c>
      <c r="J1248" s="5">
        <f>VLOOKUP(F1248,'Set up'!$A$2:$D$43,4,FALSE)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up'!$A$2:$E$43,5,FALSE)</f>
        <v>Trsf</v>
      </c>
      <c r="S1248" s="1" t="s">
        <v>1485</v>
      </c>
    </row>
    <row r="1249" spans="1:19" x14ac:dyDescent="0.35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up'!$A$2:$C$43,2,FALSE)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up'!$A$2:$C$43,3,FALSE)</f>
        <v>Cash</v>
      </c>
      <c r="J1249" s="5">
        <f>VLOOKUP(F1249,'Set up'!$A$2:$D$43,4,FALSE)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up'!$A$2:$E$43,5,FALSE)</f>
        <v>Trsf</v>
      </c>
      <c r="S1249" s="1" t="s">
        <v>1486</v>
      </c>
    </row>
    <row r="1250" spans="1:19" x14ac:dyDescent="0.35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up'!$A$2:$C$43,2,FALSE)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up'!$A$2:$C$43,3,FALSE)</f>
        <v>Cash</v>
      </c>
      <c r="J1250" s="5">
        <f>VLOOKUP(F1250,'Set up'!$A$2:$D$43,4,FALSE)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up'!$A$2:$E$43,5,FALSE)</f>
        <v>Trsf</v>
      </c>
      <c r="S1250" s="1" t="s">
        <v>1486</v>
      </c>
    </row>
    <row r="1251" spans="1:19" x14ac:dyDescent="0.35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up'!$A$2:$C$43,2,FALSE)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up'!$A$2:$C$43,3,FALSE)</f>
        <v>Cash</v>
      </c>
      <c r="J1251" s="5">
        <f>VLOOKUP(F1251,'Set up'!$A$2:$D$43,4,FALSE)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up'!$A$2:$E$43,5,FALSE)</f>
        <v>Trsf</v>
      </c>
      <c r="S1251" s="1" t="s">
        <v>1486</v>
      </c>
    </row>
    <row r="1252" spans="1:19" x14ac:dyDescent="0.35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up'!$A$2:$C$43,2,FALSE)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up'!$A$2:$C$43,3,FALSE)</f>
        <v>Cash</v>
      </c>
      <c r="J1252" s="5">
        <f>VLOOKUP(F1252,'Set up'!$A$2:$D$43,4,FALSE)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up'!$A$2:$E$43,5,FALSE)</f>
        <v>Trsf</v>
      </c>
      <c r="S1252" s="1" t="s">
        <v>1486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up'!$A$2:$C$43,2,FALSE)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up'!$A$2:$C$43,3,FALSE)</f>
        <v>Cash</v>
      </c>
      <c r="J1253" s="5">
        <f>VLOOKUP(F1253,'Set up'!$A$2:$D$43,4,FALSE)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up'!$A$2:$E$43,5,FALSE)</f>
        <v>PD Chq</v>
      </c>
      <c r="S1253" s="1" t="s">
        <v>1527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up'!$A$2:$C$43,2,FALSE)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up'!$A$2:$C$43,3,FALSE)</f>
        <v>Cash</v>
      </c>
      <c r="J1254" s="5">
        <f>VLOOKUP(F1254,'Set up'!$A$2:$D$43,4,FALSE)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up'!$A$2:$E$43,5,FALSE)</f>
        <v>PD Chq</v>
      </c>
      <c r="S1254" s="1" t="s">
        <v>1527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up'!$A$2:$C$43,2,FALSE)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up'!$A$2:$C$43,3,FALSE)</f>
        <v>Cash</v>
      </c>
      <c r="J1255" s="5">
        <f>VLOOKUP(F1255,'Set up'!$A$2:$D$43,4,FALSE)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up'!$A$2:$E$43,5,FALSE)</f>
        <v>PD Chq</v>
      </c>
      <c r="S1255" s="1" t="s">
        <v>1527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up'!$A$2:$C$43,2,FALSE)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up'!$A$2:$C$43,3,FALSE)</f>
        <v>120</v>
      </c>
      <c r="J1256" s="5">
        <f>VLOOKUP(F1256,'Set up'!$A$2:$D$43,4,FALSE)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up'!$A$2:$E$43,5,FALSE)</f>
        <v>Trsf</v>
      </c>
      <c r="S1256" s="1" t="s">
        <v>1385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up'!$A$2:$C$43,2,FALSE)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up'!$A$2:$C$43,3,FALSE)</f>
        <v>120</v>
      </c>
      <c r="J1257" s="5">
        <f>VLOOKUP(F1257,'Set up'!$A$2:$D$43,4,FALSE)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up'!$A$2:$E$43,5,FALSE)</f>
        <v>Trsf</v>
      </c>
      <c r="S1257" s="1" t="s">
        <v>1385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up'!$A$2:$C$43,2,FALSE)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up'!$A$2:$C$43,3,FALSE)</f>
        <v>120</v>
      </c>
      <c r="J1258" s="5">
        <f>VLOOKUP(F1258,'Set up'!$A$2:$D$43,4,FALSE)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up'!$A$2:$E$43,5,FALSE)</f>
        <v>Trsf</v>
      </c>
      <c r="S1258" s="1" t="s">
        <v>1385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up'!$A$2:$C$43,2,FALSE)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up'!$A$2:$C$43,3,FALSE)</f>
        <v>120</v>
      </c>
      <c r="J1259" s="5">
        <f>VLOOKUP(F1259,'Set up'!$A$2:$D$43,4,FALSE)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up'!$A$2:$E$43,5,FALSE)</f>
        <v>Trsf</v>
      </c>
      <c r="S1259" s="1" t="s">
        <v>1385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up'!$A$2:$C$43,2,FALSE)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up'!$A$2:$C$43,3,FALSE)</f>
        <v>120</v>
      </c>
      <c r="J1260" s="5">
        <f>VLOOKUP(F1260,'Set up'!$A$2:$D$43,4,FALSE)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up'!$A$2:$E$43,5,FALSE)</f>
        <v>Trsf</v>
      </c>
      <c r="S1260" s="1" t="s">
        <v>1385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up'!$A$2:$C$43,2,FALSE)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up'!$A$2:$C$43,3,FALSE)</f>
        <v>120</v>
      </c>
      <c r="J1261" s="5">
        <f>VLOOKUP(F1261,'Set up'!$A$2:$D$43,4,FALSE)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up'!$A$2:$E$43,5,FALSE)</f>
        <v>Trsf</v>
      </c>
      <c r="S1261" s="1" t="s">
        <v>1385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up'!$A$2:$C$43,2,FALSE)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up'!$A$2:$C$43,3,FALSE)</f>
        <v>120</v>
      </c>
      <c r="J1262" s="5">
        <f>VLOOKUP(F1262,'Set up'!$A$2:$D$43,4,FALSE)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up'!$A$2:$E$43,5,FALSE)</f>
        <v>Trsf</v>
      </c>
      <c r="S1262" s="1" t="s">
        <v>1385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up'!$A$2:$C$43,2,FALSE)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up'!$A$2:$C$43,3,FALSE)</f>
        <v>Cash</v>
      </c>
      <c r="J1263" s="5">
        <f>VLOOKUP(F1263,'Set up'!$A$2:$D$43,4,FALSE)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up'!$A$2:$E$43,5,FALSE)</f>
        <v>Trsf</v>
      </c>
      <c r="S1263" s="1" t="s">
        <v>1168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up'!$A$2:$C$43,2,FALSE)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up'!$A$2:$C$43,3,FALSE)</f>
        <v>Cash</v>
      </c>
      <c r="J1264" s="5">
        <f>VLOOKUP(F1264,'Set up'!$A$2:$D$43,4,FALSE)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up'!$A$2:$E$43,5,FALSE)</f>
        <v>Trsf</v>
      </c>
      <c r="S1264" s="1" t="s">
        <v>1863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up'!$A$2:$C$43,2,FALSE)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up'!$A$2:$C$43,3,FALSE)</f>
        <v>Cash</v>
      </c>
      <c r="J1265" s="5">
        <f>VLOOKUP(F1265,'Set up'!$A$2:$D$43,4,FALSE)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up'!$A$2:$E$43,5,FALSE)</f>
        <v>Trsf</v>
      </c>
      <c r="S1265" s="1" t="s">
        <v>1865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up'!$A$2:$C$43,2,FALSE)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up'!$A$2:$C$43,3,FALSE)</f>
        <v>Cash</v>
      </c>
      <c r="J1266" s="5">
        <f>VLOOKUP(F1266,'Set up'!$A$2:$D$43,4,FALSE)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up'!$A$2:$E$43,5,FALSE)</f>
        <v>Trsf</v>
      </c>
      <c r="S1266" s="1" t="s">
        <v>1866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up'!$A$2:$C$43,2,FALSE)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up'!$A$2:$C$43,3,FALSE)</f>
        <v>Cash</v>
      </c>
      <c r="J1267" s="5">
        <f>VLOOKUP(F1267,'Set up'!$A$2:$D$43,4,FALSE)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up'!$A$2:$E$43,5,FALSE)</f>
        <v>Trsf</v>
      </c>
      <c r="S1267" s="1" t="s">
        <v>1867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up'!$A$2:$C$43,2,FALSE)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up'!$A$2:$C$43,3,FALSE)</f>
        <v>Cash</v>
      </c>
      <c r="J1268" s="5">
        <f>VLOOKUP(F1268,'Set up'!$A$2:$D$43,4,FALSE)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up'!$A$2:$E$43,5,FALSE)</f>
        <v>Trsf</v>
      </c>
      <c r="S1268" s="1" t="s">
        <v>1868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up'!$A$2:$C$43,2,FALSE)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up'!$A$2:$C$43,3,FALSE)</f>
        <v>Cash</v>
      </c>
      <c r="J1269" s="5">
        <f>VLOOKUP(F1269,'Set up'!$A$2:$D$43,4,FALSE)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up'!$A$2:$E$43,5,FALSE)</f>
        <v>Trsf</v>
      </c>
      <c r="S1269" s="1" t="s">
        <v>1864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up'!$A$2:$C$43,2,FALSE)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up'!$A$2:$C$43,3,FALSE)</f>
        <v>Cash</v>
      </c>
      <c r="J1270" s="5">
        <f>VLOOKUP(F1270,'Set up'!$A$2:$D$43,4,FALSE)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up'!$A$2:$E$43,5,FALSE)</f>
        <v>Trsf</v>
      </c>
      <c r="S1270" s="1" t="s">
        <v>1869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up'!$A$2:$C$43,2,FALSE)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up'!$A$2:$C$43,3,FALSE)</f>
        <v>Cash</v>
      </c>
      <c r="J1271" s="5">
        <f>VLOOKUP(F1271,'Set up'!$A$2:$D$43,4,FALSE)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up'!$A$2:$E$43,5,FALSE)</f>
        <v>Trsf</v>
      </c>
      <c r="S1271" s="1" t="s">
        <v>1870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up'!$A$2:$C$43,2,FALSE)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up'!$A$2:$C$43,3,FALSE)</f>
        <v>Cash</v>
      </c>
      <c r="J1272" s="5">
        <f>VLOOKUP(F1272,'Set up'!$A$2:$D$43,4,FALSE)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up'!$A$2:$E$43,5,FALSE)</f>
        <v>Trsf</v>
      </c>
      <c r="S1272" s="1" t="s">
        <v>1930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up'!$A$2:$C$43,2,FALSE)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up'!$A$2:$C$43,3,FALSE)</f>
        <v>Cash</v>
      </c>
      <c r="J1273" s="5">
        <f>VLOOKUP(F1273,'Set up'!$A$2:$D$43,4,FALSE)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up'!$A$2:$E$43,5,FALSE)</f>
        <v>Trsf</v>
      </c>
      <c r="S1273" s="1" t="s">
        <v>1931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up'!$A$2:$C$43,2,FALSE)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up'!$A$2:$C$43,3,FALSE)</f>
        <v>Cash</v>
      </c>
      <c r="J1274" s="5">
        <f>VLOOKUP(F1274,'Set up'!$A$2:$D$43,4,FALSE)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up'!$A$2:$E$43,5,FALSE)</f>
        <v>Trsf</v>
      </c>
      <c r="S1274" s="1" t="s">
        <v>1932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up'!$A$2:$C$43,2,FALSE)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up'!$A$2:$C$43,3,FALSE)</f>
        <v>Cash</v>
      </c>
      <c r="J1275" s="5">
        <f>VLOOKUP(F1275,'Set up'!$A$2:$D$43,4,FALSE)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up'!$A$2:$E$43,5,FALSE)</f>
        <v>Trsf</v>
      </c>
      <c r="S1275" s="1" t="s">
        <v>1933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up'!$A$2:$C$43,2,FALSE)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up'!$A$2:$C$43,3,FALSE)</f>
        <v>Cash</v>
      </c>
      <c r="J1276" s="5">
        <f>VLOOKUP(F1276,'Set up'!$A$2:$D$43,4,FALSE)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up'!$A$2:$E$43,5,FALSE)</f>
        <v>Trsf</v>
      </c>
      <c r="S1276" s="1" t="s">
        <v>1215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up'!$A$2:$C$43,2,FALSE)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up'!$A$2:$C$43,3,FALSE)</f>
        <v>Cash</v>
      </c>
      <c r="J1277" s="5">
        <f>VLOOKUP(F1277,'Set up'!$A$2:$D$43,4,FALSE)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up'!$A$2:$E$43,5,FALSE)</f>
        <v>Trsf</v>
      </c>
      <c r="S1277" s="1" t="s">
        <v>1215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up'!$A$2:$C$43,2,FALSE)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up'!$A$2:$C$43,3,FALSE)</f>
        <v>Cash</v>
      </c>
      <c r="J1278" s="5">
        <f>VLOOKUP(F1278,'Set up'!$A$2:$D$43,4,FALSE)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up'!$A$2:$E$43,5,FALSE)</f>
        <v>Trsf</v>
      </c>
      <c r="S1278" s="1" t="s">
        <v>1215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up'!$A$2:$C$43,2,FALSE)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up'!$A$2:$C$43,3,FALSE)</f>
        <v>Cash</v>
      </c>
      <c r="J1279" s="5">
        <f>VLOOKUP(F1279,'Set up'!$A$2:$D$43,4,FALSE)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up'!$A$2:$E$43,5,FALSE)</f>
        <v>Trsf</v>
      </c>
      <c r="S1279" s="1" t="s">
        <v>1215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up'!$A$2:$C$43,2,FALSE)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up'!$A$2:$C$43,3,FALSE)</f>
        <v>Cash</v>
      </c>
      <c r="J1280" s="5">
        <f>VLOOKUP(F1280,'Set up'!$A$2:$D$43,4,FALSE)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up'!$A$2:$E$43,5,FALSE)</f>
        <v>Trsf</v>
      </c>
      <c r="S1280" s="1" t="s">
        <v>1215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up'!$A$2:$C$43,2,FALSE)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up'!$A$2:$C$43,3,FALSE)</f>
        <v>Cash</v>
      </c>
      <c r="J1281" s="5">
        <f>VLOOKUP(F1281,'Set up'!$A$2:$D$43,4,FALSE)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up'!$A$2:$E$43,5,FALSE)</f>
        <v>Trsf</v>
      </c>
      <c r="S1281" s="1" t="s">
        <v>1934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up'!$A$2:$C$43,2,FALSE)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up'!$A$2:$C$43,3,FALSE)</f>
        <v>Cash</v>
      </c>
      <c r="J1282" s="5">
        <f>VLOOKUP(F1282,'Set up'!$A$2:$D$43,4,FALSE)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up'!$A$2:$E$43,5,FALSE)</f>
        <v>Trsf</v>
      </c>
      <c r="S1282" s="1" t="s">
        <v>1935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up'!$A$2:$C$43,2,FALSE)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up'!$A$2:$C$43,3,FALSE)</f>
        <v>Cash</v>
      </c>
      <c r="J1283" s="5">
        <f>VLOOKUP(F1283,'Set up'!$A$2:$D$43,4,FALSE)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up'!$A$2:$E$43,5,FALSE)</f>
        <v>Trsf</v>
      </c>
      <c r="S1283" s="1" t="s">
        <v>1936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up'!$A$2:$C$43,2,FALSE)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up'!$A$2:$C$43,3,FALSE)</f>
        <v>Cash</v>
      </c>
      <c r="J1284" s="5">
        <f>VLOOKUP(F1284,'Set up'!$A$2:$D$43,4,FALSE)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up'!$A$2:$E$43,5,FALSE)</f>
        <v>Trsf</v>
      </c>
      <c r="S1284" s="1" t="s">
        <v>1937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up'!$A$2:$C$43,2,FALSE)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up'!$A$2:$C$43,3,FALSE)</f>
        <v>Cash</v>
      </c>
      <c r="J1285" s="5">
        <f>VLOOKUP(F1285,'Set up'!$A$2:$D$43,4,FALSE)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up'!$A$2:$E$43,5,FALSE)</f>
        <v>Trsf</v>
      </c>
      <c r="S1285" s="1" t="s">
        <v>1938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up'!$A$2:$C$43,2,FALSE)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up'!$A$2:$C$43,3,FALSE)</f>
        <v>Cash</v>
      </c>
      <c r="J1286" s="5">
        <f>VLOOKUP(F1286,'Set up'!$A$2:$D$43,4,FALSE)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up'!$A$2:$E$43,5,FALSE)</f>
        <v>PD Chq</v>
      </c>
      <c r="S1286" s="1" t="s">
        <v>1528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up'!$A$2:$C$43,2,FALSE)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up'!$A$2:$C$43,3,FALSE)</f>
        <v>Cash</v>
      </c>
      <c r="J1287" s="5">
        <f>VLOOKUP(F1287,'Set up'!$A$2:$D$43,4,FALSE)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up'!$A$2:$E$43,5,FALSE)</f>
        <v>PD Chq</v>
      </c>
      <c r="S1287" s="1" t="s">
        <v>1528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up'!$A$2:$C$43,2,FALSE)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up'!$A$2:$C$43,3,FALSE)</f>
        <v>Cash</v>
      </c>
      <c r="J1288" s="5">
        <f>VLOOKUP(F1288,'Set up'!$A$2:$D$43,4,FALSE)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up'!$A$2:$E$43,5,FALSE)</f>
        <v>PD Chq</v>
      </c>
      <c r="S1288" s="1" t="s">
        <v>1528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up'!$A$2:$C$43,2,FALSE)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up'!$A$2:$C$43,3,FALSE)</f>
        <v>Cash</v>
      </c>
      <c r="J1289" s="5">
        <f>VLOOKUP(F1289,'Set up'!$A$2:$D$43,4,FALSE)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up'!$A$2:$E$43,5,FALSE)</f>
        <v>PD Chq</v>
      </c>
      <c r="S1289" s="1" t="s">
        <v>1528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up'!$A$2:$C$43,2,FALSE)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up'!$A$2:$C$43,3,FALSE)</f>
        <v>Cash</v>
      </c>
      <c r="J1290" s="5">
        <f>VLOOKUP(F1290,'Set up'!$A$2:$D$43,4,FALSE)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up'!$A$2:$E$43,5,FALSE)</f>
        <v>PD Chq</v>
      </c>
      <c r="S1290" s="1" t="s">
        <v>1528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up'!$A$2:$C$43,2,FALSE)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up'!$A$2:$C$43,3,FALSE)</f>
        <v>Cash</v>
      </c>
      <c r="J1291" s="5">
        <f>VLOOKUP(F1291,'Set up'!$A$2:$D$43,4,FALSE)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up'!$A$2:$E$43,5,FALSE)</f>
        <v>Trsf</v>
      </c>
      <c r="S1291" s="1" t="s">
        <v>1212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up'!$A$2:$C$43,2,FALSE)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up'!$A$2:$C$43,3,FALSE)</f>
        <v>Cash</v>
      </c>
      <c r="J1292" s="5">
        <f>VLOOKUP(F1292,'Set up'!$A$2:$D$43,4,FALSE)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up'!$A$2:$E$43,5,FALSE)</f>
        <v>Trsf</v>
      </c>
      <c r="S1292" s="1" t="s">
        <v>1212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up'!$A$2:$C$43,2,FALSE)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up'!$A$2:$C$43,3,FALSE)</f>
        <v>Cash</v>
      </c>
      <c r="J1293" s="5">
        <f>VLOOKUP(F1293,'Set up'!$A$2:$D$43,4,FALSE)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up'!$A$2:$E$43,5,FALSE)</f>
        <v>Trsf</v>
      </c>
      <c r="S1293" s="1" t="s">
        <v>1212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up'!$A$2:$C$43,2,FALSE)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up'!$A$2:$C$43,3,FALSE)</f>
        <v>Cash</v>
      </c>
      <c r="J1294" s="5">
        <f>VLOOKUP(F1294,'Set up'!$A$2:$D$43,4,FALSE)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up'!$A$2:$E$43,5,FALSE)</f>
        <v>Trsf</v>
      </c>
      <c r="S1294" s="1" t="s">
        <v>1212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up'!$A$2:$C$43,2,FALSE)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up'!$A$2:$C$43,3,FALSE)</f>
        <v>Cash</v>
      </c>
      <c r="J1295" s="5">
        <f>VLOOKUP(F1295,'Set up'!$A$2:$D$43,4,FALSE)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up'!$A$2:$E$43,5,FALSE)</f>
        <v>Trsf</v>
      </c>
      <c r="S1295" s="1" t="s">
        <v>1939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up'!$A$2:$C$43,2,FALSE)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up'!$A$2:$C$43,3,FALSE)</f>
        <v>Cash</v>
      </c>
      <c r="J1296" s="5">
        <f>VLOOKUP(F1296,'Set up'!$A$2:$D$43,4,FALSE)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up'!$A$2:$E$43,5,FALSE)</f>
        <v>Trsf</v>
      </c>
      <c r="S1296" s="1" t="s">
        <v>1223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up'!$A$2:$C$43,2,FALSE)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up'!$A$2:$C$43,3,FALSE)</f>
        <v>Cash</v>
      </c>
      <c r="J1297" s="5">
        <f>VLOOKUP(F1297,'Set up'!$A$2:$D$43,4,FALSE)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up'!$A$2:$E$43,5,FALSE)</f>
        <v>Cash</v>
      </c>
      <c r="S1297" s="1" t="s">
        <v>1221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up'!$A$2:$C$43,2,FALSE)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up'!$A$2:$C$43,3,FALSE)</f>
        <v>Cash</v>
      </c>
      <c r="J1298" s="5">
        <f>VLOOKUP(F1298,'Set up'!$A$2:$D$43,4,FALSE)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up'!$A$2:$E$43,5,FALSE)</f>
        <v>Cash</v>
      </c>
      <c r="S1298" s="1" t="s">
        <v>1221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up'!$A$2:$C$43,2,FALSE)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up'!$A$2:$C$43,3,FALSE)</f>
        <v>Cash</v>
      </c>
      <c r="J1299" s="5">
        <f>VLOOKUP(F1299,'Set up'!$A$2:$D$43,4,FALSE)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up'!$A$2:$E$43,5,FALSE)</f>
        <v>Cash</v>
      </c>
      <c r="S1299" s="1" t="s">
        <v>1221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up'!$A$2:$C$43,2,FALSE)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up'!$A$2:$C$43,3,FALSE)</f>
        <v>Cash</v>
      </c>
      <c r="J1300" s="5">
        <f>VLOOKUP(F1300,'Set up'!$A$2:$D$43,4,FALSE)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up'!$A$2:$E$43,5,FALSE)</f>
        <v>Cash</v>
      </c>
      <c r="S1300" s="1" t="s">
        <v>1221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up'!$A$2:$C$43,2,FALSE)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up'!$A$2:$C$43,3,FALSE)</f>
        <v>Cash</v>
      </c>
      <c r="J1301" s="5">
        <f>VLOOKUP(F1301,'Set up'!$A$2:$D$43,4,FALSE)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up'!$A$2:$E$43,5,FALSE)</f>
        <v>Trsf</v>
      </c>
      <c r="S1301" s="1" t="s">
        <v>1213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up'!$A$2:$C$43,2,FALSE)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up'!$A$2:$C$43,3,FALSE)</f>
        <v>Cash</v>
      </c>
      <c r="J1302" s="5">
        <f>VLOOKUP(F1302,'Set up'!$A$2:$D$43,4,FALSE)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up'!$A$2:$E$43,5,FALSE)</f>
        <v>Trsf</v>
      </c>
      <c r="S1302" s="1" t="s">
        <v>1213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up'!$A$2:$C$43,2,FALSE)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up'!$A$2:$C$43,3,FALSE)</f>
        <v>120</v>
      </c>
      <c r="J1303" s="5">
        <f>VLOOKUP(F1303,'Set up'!$A$2:$D$43,4,FALSE)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up'!$A$2:$E$43,5,FALSE)</f>
        <v>Trsf</v>
      </c>
      <c r="S1303" s="1" t="s">
        <v>1582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up'!$A$2:$C$43,2,FALSE)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up'!$A$2:$C$43,3,FALSE)</f>
        <v>120</v>
      </c>
      <c r="J1304" s="5">
        <f>VLOOKUP(F1304,'Set up'!$A$2:$D$43,4,FALSE)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up'!$A$2:$E$43,5,FALSE)</f>
        <v>Trsf</v>
      </c>
      <c r="S1304" s="1" t="s">
        <v>1582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up'!$A$2:$C$43,2,FALSE)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up'!$A$2:$C$43,3,FALSE)</f>
        <v>120</v>
      </c>
      <c r="J1305" s="5">
        <f>VLOOKUP(F1305,'Set up'!$A$2:$D$43,4,FALSE)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up'!$A$2:$E$43,5,FALSE)</f>
        <v>Trsf</v>
      </c>
      <c r="S1305" s="1" t="s">
        <v>1582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up'!$A$2:$C$43,2,FALSE)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up'!$A$2:$C$43,3,FALSE)</f>
        <v>120</v>
      </c>
      <c r="J1306" s="5">
        <f>VLOOKUP(F1306,'Set up'!$A$2:$D$43,4,FALSE)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up'!$A$2:$E$43,5,FALSE)</f>
        <v>Trsf</v>
      </c>
      <c r="S1306" s="1" t="s">
        <v>1582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up'!$A$2:$C$43,2,FALSE)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up'!$A$2:$C$43,3,FALSE)</f>
        <v>120</v>
      </c>
      <c r="J1307" s="5">
        <f>VLOOKUP(F1307,'Set up'!$A$2:$D$43,4,FALSE)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up'!$A$2:$E$43,5,FALSE)</f>
        <v>Trsf</v>
      </c>
      <c r="S1307" s="1" t="s">
        <v>1582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up'!$A$2:$C$43,2,FALSE)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up'!$A$2:$C$43,3,FALSE)</f>
        <v>120</v>
      </c>
      <c r="J1308" s="5">
        <f>VLOOKUP(F1308,'Set up'!$A$2:$D$43,4,FALSE)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up'!$A$2:$E$43,5,FALSE)</f>
        <v>Trsf</v>
      </c>
      <c r="S1308" s="1" t="s">
        <v>1582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up'!$A$2:$C$43,2,FALSE)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up'!$A$2:$C$43,3,FALSE)</f>
        <v>120</v>
      </c>
      <c r="J1309" s="5">
        <f>VLOOKUP(F1309,'Set up'!$A$2:$D$43,4,FALSE)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up'!$A$2:$E$43,5,FALSE)</f>
        <v>Trsf</v>
      </c>
      <c r="S1309" s="1" t="s">
        <v>1582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up'!$A$2:$C$43,2,FALSE)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up'!$A$2:$C$43,3,FALSE)</f>
        <v>Cash</v>
      </c>
      <c r="J1310" s="5">
        <f>VLOOKUP(F1310,'Set up'!$A$2:$D$43,4,FALSE)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up'!$A$2:$E$43,5,FALSE)</f>
        <v>Trsf</v>
      </c>
      <c r="S1310" s="1" t="s">
        <v>1940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up'!$A$2:$C$43,2,FALSE)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up'!$A$2:$C$43,3,FALSE)</f>
        <v>Cash</v>
      </c>
      <c r="J1311" s="5">
        <f>VLOOKUP(F1311,'Set up'!$A$2:$D$43,4,FALSE)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up'!$A$2:$E$43,5,FALSE)</f>
        <v>Trsf</v>
      </c>
      <c r="S1311" s="1" t="s">
        <v>1941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up'!$A$2:$C$43,2,FALSE)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up'!$A$2:$C$43,3,FALSE)</f>
        <v>Cash</v>
      </c>
      <c r="J1312" s="5">
        <f>VLOOKUP(F1312,'Set up'!$A$2:$D$43,4,FALSE)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up'!$A$2:$E$43,5,FALSE)</f>
        <v>Trsf</v>
      </c>
      <c r="S1312" s="1" t="s">
        <v>1942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up'!$A$2:$C$43,2,FALSE)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up'!$A$2:$C$43,3,FALSE)</f>
        <v>Cash</v>
      </c>
      <c r="J1313" s="5">
        <f>VLOOKUP(F1313,'Set up'!$A$2:$D$43,4,FALSE)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up'!$A$2:$E$43,5,FALSE)</f>
        <v>Trsf</v>
      </c>
      <c r="S1313" s="1" t="s">
        <v>1943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up'!$A$2:$C$43,2,FALSE)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up'!$A$2:$C$43,3,FALSE)</f>
        <v>Cash</v>
      </c>
      <c r="J1314" s="5">
        <f>VLOOKUP(F1314,'Set up'!$A$2:$D$43,4,FALSE)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up'!$A$2:$E$43,5,FALSE)</f>
        <v>Trsf</v>
      </c>
      <c r="S1314" s="1" t="s">
        <v>1948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up'!$A$2:$C$43,2,FALSE)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up'!$A$2:$C$43,3,FALSE)</f>
        <v>Cash</v>
      </c>
      <c r="J1315" s="5">
        <f>VLOOKUP(F1315,'Set up'!$A$2:$D$43,4,FALSE)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up'!$A$2:$E$43,5,FALSE)</f>
        <v>Trsf</v>
      </c>
      <c r="S1315" s="1" t="s">
        <v>1949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up'!$A$2:$C$43,2,FALSE)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up'!$A$2:$C$43,3,FALSE)</f>
        <v>Cash</v>
      </c>
      <c r="J1316" s="5">
        <f>VLOOKUP(F1316,'Set up'!$A$2:$D$43,4,FALSE)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up'!$A$2:$E$43,5,FALSE)</f>
        <v>Trsf</v>
      </c>
      <c r="S1316" s="1" t="s">
        <v>1302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up'!$A$2:$C$43,2,FALSE)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up'!$A$2:$C$43,3,FALSE)</f>
        <v>Cash</v>
      </c>
      <c r="J1317" s="5">
        <f>VLOOKUP(F1317,'Set up'!$A$2:$D$43,4,FALSE)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up'!$A$2:$E$43,5,FALSE)</f>
        <v>Trsf</v>
      </c>
      <c r="S1317" s="1" t="s">
        <v>1214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up'!$A$2:$C$43,2,FALSE)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up'!$A$2:$C$43,3,FALSE)</f>
        <v>Cash</v>
      </c>
      <c r="J1318" s="5">
        <f>VLOOKUP(F1318,'Set up'!$A$2:$D$43,4,FALSE)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up'!$A$2:$E$43,5,FALSE)</f>
        <v>Trsf</v>
      </c>
      <c r="S1318" s="1" t="s">
        <v>1214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up'!$A$2:$C$43,2,FALSE)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up'!$A$2:$C$43,3,FALSE)</f>
        <v>Cash</v>
      </c>
      <c r="J1319" s="5">
        <f>VLOOKUP(F1319,'Set up'!$A$2:$D$43,4,FALSE)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up'!$A$2:$E$43,5,FALSE)</f>
        <v>Trsf</v>
      </c>
      <c r="S1319" s="1" t="s">
        <v>1222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up'!$A$2:$C$43,2,FALSE)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up'!$A$2:$C$43,3,FALSE)</f>
        <v>Cash</v>
      </c>
      <c r="J1320" s="5">
        <f>VLOOKUP(F1320,'Set up'!$A$2:$D$43,4,FALSE)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up'!$A$2:$E$43,5,FALSE)</f>
        <v>Trsf</v>
      </c>
      <c r="S1320" s="1" t="s">
        <v>1944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up'!$A$2:$C$43,2,FALSE)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up'!$A$2:$C$43,3,FALSE)</f>
        <v>Cash</v>
      </c>
      <c r="J1321" s="5">
        <f>VLOOKUP(F1321,'Set up'!$A$2:$D$43,4,FALSE)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up'!$A$2:$E$43,5,FALSE)</f>
        <v>Trsf</v>
      </c>
      <c r="S1321" s="1" t="s">
        <v>1945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up'!$A$2:$C$43,2,FALSE)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up'!$A$2:$C$43,3,FALSE)</f>
        <v>Cash</v>
      </c>
      <c r="J1322" s="5">
        <f>VLOOKUP(F1322,'Set up'!$A$2:$D$43,4,FALSE)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up'!$A$2:$E$43,5,FALSE)</f>
        <v>Trsf</v>
      </c>
      <c r="S1322" s="1" t="s">
        <v>1946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up'!$A$2:$C$43,2,FALSE)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up'!$A$2:$C$43,3,FALSE)</f>
        <v>Cash</v>
      </c>
      <c r="J1323" s="5">
        <f>VLOOKUP(F1323,'Set up'!$A$2:$D$43,4,FALSE)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up'!$A$2:$E$43,5,FALSE)</f>
        <v>Trsf</v>
      </c>
      <c r="S1323" s="1" t="s">
        <v>1947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up'!$A$2:$C$43,2,FALSE)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up'!$A$2:$C$43,3,FALSE)</f>
        <v>Cash</v>
      </c>
      <c r="J1324" s="5">
        <f>VLOOKUP(F1324,'Set up'!$A$2:$D$43,4,FALSE)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up'!$A$2:$E$43,5,FALSE)</f>
        <v>PD Chq</v>
      </c>
      <c r="S1324" s="1" t="s">
        <v>1529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up'!$A$2:$C$43,2,FALSE)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up'!$A$2:$C$43,3,FALSE)</f>
        <v>Cash</v>
      </c>
      <c r="J1325" s="5">
        <f>VLOOKUP(F1325,'Set up'!$A$2:$D$43,4,FALSE)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up'!$A$2:$E$43,5,FALSE)</f>
        <v>PD Chq</v>
      </c>
      <c r="S1325" s="1" t="s">
        <v>1529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up'!$A$2:$C$43,2,FALSE)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up'!$A$2:$C$43,3,FALSE)</f>
        <v>Cash</v>
      </c>
      <c r="J1326" s="5">
        <f>VLOOKUP(F1326,'Set up'!$A$2:$D$43,4,FALSE)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up'!$A$2:$E$43,5,FALSE)</f>
        <v>PD Chq</v>
      </c>
      <c r="S1326" s="1" t="s">
        <v>1529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up'!$A$2:$C$43,2,FALSE)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up'!$A$2:$C$43,3,FALSE)</f>
        <v>Cash</v>
      </c>
      <c r="J1327" s="5">
        <f>VLOOKUP(F1327,'Set up'!$A$2:$D$43,4,FALSE)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up'!$A$2:$E$43,5,FALSE)</f>
        <v>Trsf</v>
      </c>
      <c r="S1327" s="1" t="s">
        <v>1386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up'!$A$2:$C$43,2,FALSE)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up'!$A$2:$C$43,3,FALSE)</f>
        <v>120</v>
      </c>
      <c r="J1328" s="5">
        <f>VLOOKUP(F1328,'Set up'!$A$2:$D$43,4,FALSE)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up'!$A$2:$E$43,5,FALSE)</f>
        <v>Trsf</v>
      </c>
      <c r="S1328" s="1" t="s">
        <v>1582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up'!$A$2:$C$43,2,FALSE)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up'!$A$2:$C$43,3,FALSE)</f>
        <v>120</v>
      </c>
      <c r="J1329" s="5">
        <f>VLOOKUP(F1329,'Set up'!$A$2:$D$43,4,FALSE)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up'!$A$2:$E$43,5,FALSE)</f>
        <v>Trsf</v>
      </c>
      <c r="S1329" s="1" t="s">
        <v>1582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up'!$A$2:$C$43,2,FALSE)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up'!$A$2:$C$43,3,FALSE)</f>
        <v>120</v>
      </c>
      <c r="J1330" s="5">
        <f>VLOOKUP(F1330,'Set up'!$A$2:$D$43,4,FALSE)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up'!$A$2:$E$43,5,FALSE)</f>
        <v>Trsf</v>
      </c>
      <c r="S1330" s="1" t="s">
        <v>1582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up'!$A$2:$C$43,2,FALSE)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up'!$A$2:$C$43,3,FALSE)</f>
        <v>120</v>
      </c>
      <c r="J1331" s="5">
        <f>VLOOKUP(F1331,'Set up'!$A$2:$D$43,4,FALSE)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up'!$A$2:$E$43,5,FALSE)</f>
        <v>Trsf</v>
      </c>
      <c r="S1331" s="1" t="s">
        <v>1582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up'!$A$2:$C$43,2,FALSE)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up'!$A$2:$C$43,3,FALSE)</f>
        <v>120</v>
      </c>
      <c r="J1332" s="5">
        <f>VLOOKUP(F1332,'Set up'!$A$2:$D$43,4,FALSE)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up'!$A$2:$E$43,5,FALSE)</f>
        <v>Trsf</v>
      </c>
      <c r="S1332" s="1" t="s">
        <v>1582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up'!$A$2:$C$43,2,FALSE)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up'!$A$2:$C$43,3,FALSE)</f>
        <v>120</v>
      </c>
      <c r="J1333" s="5">
        <f>VLOOKUP(F1333,'Set up'!$A$2:$D$43,4,FALSE)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up'!$A$2:$E$43,5,FALSE)</f>
        <v>Trsf</v>
      </c>
      <c r="S1333" s="1" t="s">
        <v>1583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up'!$A$2:$C$43,2,FALSE)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up'!$A$2:$C$43,3,FALSE)</f>
        <v>Cash</v>
      </c>
      <c r="J1334" s="5">
        <f>VLOOKUP(F1334,'Set up'!$A$2:$D$43,4,FALSE)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</f>
        <v>-8162.2</v>
      </c>
      <c r="P1334" s="6">
        <f t="shared" si="422"/>
        <v>527.80000000000018</v>
      </c>
      <c r="Q1334" s="7">
        <f t="shared" si="423"/>
        <v>2478183.9500000011</v>
      </c>
      <c r="R1334" s="44" t="str">
        <f>VLOOKUP(F1334,'Set up'!$A$2:$E$43,5,FALSE)</f>
        <v>Trsf</v>
      </c>
      <c r="S1334" s="1" t="s">
        <v>1950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up'!$A$2:$C$43,2,FALSE)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up'!$A$2:$C$43,3,FALSE)</f>
        <v>Cash</v>
      </c>
      <c r="J1335" s="5">
        <f>VLOOKUP(F1335,'Set up'!$A$2:$D$43,4,FALSE)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P1335" s="6">
        <f t="shared" si="422"/>
        <v>3510</v>
      </c>
      <c r="Q1335" s="7">
        <f t="shared" si="423"/>
        <v>2481693.9500000011</v>
      </c>
      <c r="R1335" s="44" t="str">
        <f>VLOOKUP(F1335,'Set up'!$A$2:$E$43,5,FALSE)</f>
        <v>Trsf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up'!$A$2:$C$43,2,FALSE)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up'!$A$2:$C$43,3,FALSE)</f>
        <v>Cash</v>
      </c>
      <c r="J1336" s="5">
        <f>VLOOKUP(F1336,'Set up'!$A$2:$D$43,4,FALSE)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P1336" s="6">
        <f t="shared" si="422"/>
        <v>1365</v>
      </c>
      <c r="Q1336" s="7">
        <f t="shared" si="423"/>
        <v>2483058.9500000011</v>
      </c>
      <c r="R1336" s="44" t="str">
        <f>VLOOKUP(F1336,'Set up'!$A$2:$E$43,5,FALSE)</f>
        <v>Trsf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up'!$A$2:$C$43,2,FALSE)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up'!$A$2:$C$43,3,FALSE)</f>
        <v>Cash</v>
      </c>
      <c r="J1337" s="5">
        <f>VLOOKUP(F1337,'Set up'!$A$2:$D$43,4,FALSE)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P1337" s="6">
        <f t="shared" si="422"/>
        <v>1000</v>
      </c>
      <c r="Q1337" s="7">
        <f t="shared" si="423"/>
        <v>2484058.9500000011</v>
      </c>
      <c r="R1337" s="44" t="str">
        <f>VLOOKUP(F1337,'Set up'!$A$2:$E$43,5,FALSE)</f>
        <v>Trsf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up'!$A$2:$C$43,2,FALSE)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up'!$A$2:$C$43,3,FALSE)</f>
        <v>Cash</v>
      </c>
      <c r="J1338" s="5">
        <f>VLOOKUP(F1338,'Set up'!$A$2:$D$43,4,FALSE)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up'!$A$2:$E$43,5,FALSE)</f>
        <v>Trsf</v>
      </c>
      <c r="S1338" s="1" t="s">
        <v>1575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up'!$A$2:$C$43,2,FALSE)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up'!$A$2:$C$43,3,FALSE)</f>
        <v>Cash</v>
      </c>
      <c r="J1339" s="5">
        <f>VLOOKUP(F1339,'Set up'!$A$2:$D$43,4,FALSE)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5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up'!$A$2:$E$43,5,FALSE)</f>
        <v>Trsf</v>
      </c>
      <c r="S1339" s="1" t="s">
        <v>1576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up'!$A$2:$C$43,2,FALSE)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up'!$A$2:$C$43,3,FALSE)</f>
        <v>Cash</v>
      </c>
      <c r="J1340" s="5">
        <f>VLOOKUP(F1340,'Set up'!$A$2:$D$43,4,FALSE)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up'!$A$2:$E$43,5,FALSE)</f>
        <v>Trsf</v>
      </c>
      <c r="S1340" s="1" t="s">
        <v>1577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up'!$A$2:$C$43,2,FALSE)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up'!$A$2:$C$43,3,FALSE)</f>
        <v>Cash</v>
      </c>
      <c r="J1341" s="5">
        <f>VLOOKUP(F1341,'Set up'!$A$2:$D$43,4,FALSE)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6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up'!$A$2:$E$43,5,FALSE)</f>
        <v>Trsf</v>
      </c>
      <c r="S1341" s="1" t="s">
        <v>1578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up'!$A$2:$C$43,2,FALSE)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up'!$A$2:$C$43,3,FALSE)</f>
        <v>Cash</v>
      </c>
      <c r="J1342" s="5">
        <f>VLOOKUP(F1342,'Set up'!$A$2:$D$43,4,FALSE)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6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up'!$A$2:$E$43,5,FALSE)</f>
        <v>Trsf</v>
      </c>
      <c r="S1342" s="1" t="s">
        <v>1579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up'!$A$2:$C$43,2,FALSE)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up'!$A$2:$C$43,3,FALSE)</f>
        <v>Cash</v>
      </c>
      <c r="J1343" s="5">
        <f>VLOOKUP(F1343,'Set up'!$A$2:$D$43,4,FALSE)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up'!$A$2:$E$43,5,FALSE)</f>
        <v>Trsf</v>
      </c>
      <c r="S1343" s="1" t="s">
        <v>1580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up'!$A$2:$C$43,2,FALSE)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up'!$A$2:$C$43,3,FALSE)</f>
        <v>60</v>
      </c>
      <c r="J1344" s="5">
        <f>VLOOKUP(F1344,'Set up'!$A$2:$D$43,4,FALSE)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7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up'!$A$2:$E$43,5,FALSE)</f>
        <v>Chq</v>
      </c>
      <c r="S1344" s="1" t="s">
        <v>1501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up'!$A$2:$C$43,2,FALSE)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up'!$A$2:$C$43,3,FALSE)</f>
        <v>60</v>
      </c>
      <c r="J1345" s="5">
        <f>VLOOKUP(F1345,'Set up'!$A$2:$D$43,4,FALSE)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7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up'!$A$2:$E$43,5,FALSE)</f>
        <v>Chq</v>
      </c>
      <c r="S1345" s="1" t="s">
        <v>1501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up'!$A$2:$C$43,2,FALSE)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up'!$A$2:$C$43,3,FALSE)</f>
        <v>60</v>
      </c>
      <c r="J1346" s="5">
        <f>VLOOKUP(F1346,'Set up'!$A$2:$D$43,4,FALSE)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7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up'!$A$2:$E$43,5,FALSE)</f>
        <v>Chq</v>
      </c>
      <c r="S1346" s="1" t="s">
        <v>1501</v>
      </c>
    </row>
    <row r="1347" spans="1:19" x14ac:dyDescent="0.35">
      <c r="A1347" s="4">
        <v>44953</v>
      </c>
      <c r="B1347" s="5">
        <f t="shared" ref="B1347:B1362" si="428">MONTH(A1347)</f>
        <v>1</v>
      </c>
      <c r="C1347" s="5">
        <f t="shared" ref="C1347:C1362" si="429">YEAR(A1347)</f>
        <v>2023</v>
      </c>
      <c r="D1347" s="5" t="s">
        <v>1205</v>
      </c>
      <c r="E1347" s="5" t="str">
        <f>VLOOKUP(F1347,'Set up'!$A$2:$C$43,2,FALSE)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up'!$A$2:$C$43,3,FALSE)</f>
        <v>Cash</v>
      </c>
      <c r="J1347" s="5">
        <f>VLOOKUP(F1347,'Set up'!$A$2:$D$43,4,FALSE)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0">-N1347</f>
        <v>-1738</v>
      </c>
      <c r="P1347" s="6">
        <f t="shared" ref="P1347:P1362" si="431">SUM(N1347+O1347)</f>
        <v>0</v>
      </c>
      <c r="Q1347" s="7">
        <f t="shared" ref="Q1347:Q1362" si="432">SUM(Q1346+N1347)</f>
        <v>2497565.0500000012</v>
      </c>
      <c r="R1347" s="44" t="str">
        <f>VLOOKUP(F1347,'Set up'!$A$2:$E$43,5,FALSE)</f>
        <v>Trsf</v>
      </c>
      <c r="S1347" s="1" t="s">
        <v>1229</v>
      </c>
    </row>
    <row r="1348" spans="1:19" x14ac:dyDescent="0.35">
      <c r="A1348" s="4">
        <v>44953</v>
      </c>
      <c r="B1348" s="5">
        <f t="shared" si="428"/>
        <v>1</v>
      </c>
      <c r="C1348" s="5">
        <f t="shared" si="429"/>
        <v>2023</v>
      </c>
      <c r="D1348" s="5" t="s">
        <v>1205</v>
      </c>
      <c r="E1348" s="5" t="str">
        <f>VLOOKUP(F1348,'Set up'!$A$2:$C$43,2,FALSE)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up'!$A$2:$C$43,3,FALSE)</f>
        <v>Cash</v>
      </c>
      <c r="J1348" s="5">
        <f>VLOOKUP(F1348,'Set up'!$A$2:$D$43,4,FALSE)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0"/>
        <v>-438</v>
      </c>
      <c r="P1348" s="6">
        <f t="shared" si="431"/>
        <v>0</v>
      </c>
      <c r="Q1348" s="7">
        <f t="shared" si="432"/>
        <v>2498003.0500000012</v>
      </c>
      <c r="R1348" s="44" t="str">
        <f>VLOOKUP(F1348,'Set up'!$A$2:$E$43,5,FALSE)</f>
        <v>Trsf</v>
      </c>
      <c r="S1348" s="1" t="s">
        <v>1229</v>
      </c>
    </row>
    <row r="1349" spans="1:19" x14ac:dyDescent="0.35">
      <c r="A1349" s="4">
        <v>44953</v>
      </c>
      <c r="B1349" s="5">
        <f t="shared" si="428"/>
        <v>1</v>
      </c>
      <c r="C1349" s="5">
        <f t="shared" si="429"/>
        <v>2023</v>
      </c>
      <c r="D1349" s="5" t="s">
        <v>1205</v>
      </c>
      <c r="E1349" s="5" t="str">
        <f>VLOOKUP(F1349,'Set up'!$A$2:$C$43,2,FALSE)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up'!$A$2:$C$43,3,FALSE)</f>
        <v>Cash</v>
      </c>
      <c r="J1349" s="5">
        <f>VLOOKUP(F1349,'Set up'!$A$2:$D$43,4,FALSE)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0"/>
        <v>-219</v>
      </c>
      <c r="P1349" s="6">
        <f t="shared" si="431"/>
        <v>0</v>
      </c>
      <c r="Q1349" s="7">
        <f t="shared" si="432"/>
        <v>2498222.0500000012</v>
      </c>
      <c r="R1349" s="44" t="str">
        <f>VLOOKUP(F1349,'Set up'!$A$2:$E$43,5,FALSE)</f>
        <v>Trsf</v>
      </c>
      <c r="S1349" s="1" t="s">
        <v>1229</v>
      </c>
    </row>
    <row r="1350" spans="1:19" x14ac:dyDescent="0.35">
      <c r="A1350" s="4">
        <v>44953</v>
      </c>
      <c r="B1350" s="5">
        <f t="shared" si="428"/>
        <v>1</v>
      </c>
      <c r="C1350" s="5">
        <f t="shared" si="429"/>
        <v>2023</v>
      </c>
      <c r="D1350" s="5" t="s">
        <v>1205</v>
      </c>
      <c r="E1350" s="5" t="str">
        <f>VLOOKUP(F1350,'Set up'!$A$2:$C$43,2,FALSE)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up'!$A$2:$C$43,3,FALSE)</f>
        <v>Cash</v>
      </c>
      <c r="J1350" s="5">
        <f>VLOOKUP(F1350,'Set up'!$A$2:$D$43,4,FALSE)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0"/>
        <v>-394.8</v>
      </c>
      <c r="P1350" s="6">
        <f t="shared" si="431"/>
        <v>0</v>
      </c>
      <c r="Q1350" s="7">
        <f t="shared" si="432"/>
        <v>2498616.850000001</v>
      </c>
      <c r="R1350" s="44" t="str">
        <f>VLOOKUP(F1350,'Set up'!$A$2:$E$43,5,FALSE)</f>
        <v>Trsf</v>
      </c>
      <c r="S1350" s="1" t="s">
        <v>1229</v>
      </c>
    </row>
    <row r="1351" spans="1:19" x14ac:dyDescent="0.35">
      <c r="A1351" s="4">
        <v>44953</v>
      </c>
      <c r="B1351" s="5">
        <f t="shared" si="428"/>
        <v>1</v>
      </c>
      <c r="C1351" s="5">
        <f t="shared" si="429"/>
        <v>2023</v>
      </c>
      <c r="D1351" s="5" t="s">
        <v>1205</v>
      </c>
      <c r="E1351" s="5" t="str">
        <f>VLOOKUP(F1351,'Set up'!$A$2:$C$43,2,FALSE)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up'!$A$2:$C$43,3,FALSE)</f>
        <v>Cash</v>
      </c>
      <c r="J1351" s="5">
        <f>VLOOKUP(F1351,'Set up'!$A$2:$D$43,4,FALSE)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0"/>
        <v>-64</v>
      </c>
      <c r="P1351" s="6">
        <f t="shared" si="431"/>
        <v>0</v>
      </c>
      <c r="Q1351" s="7">
        <f t="shared" si="432"/>
        <v>2498680.850000001</v>
      </c>
      <c r="R1351" s="44" t="str">
        <f>VLOOKUP(F1351,'Set up'!$A$2:$E$43,5,FALSE)</f>
        <v>Trsf</v>
      </c>
      <c r="S1351" s="1" t="s">
        <v>1229</v>
      </c>
    </row>
    <row r="1352" spans="1:19" x14ac:dyDescent="0.35">
      <c r="A1352" s="4">
        <v>44953</v>
      </c>
      <c r="B1352" s="5">
        <f t="shared" si="428"/>
        <v>1</v>
      </c>
      <c r="C1352" s="5">
        <f t="shared" si="429"/>
        <v>2023</v>
      </c>
      <c r="D1352" s="5" t="s">
        <v>1205</v>
      </c>
      <c r="E1352" s="5" t="str">
        <f>VLOOKUP(F1352,'Set up'!$A$2:$C$43,2,FALSE)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up'!$A$2:$C$43,3,FALSE)</f>
        <v>Cash</v>
      </c>
      <c r="J1352" s="5">
        <f>VLOOKUP(F1352,'Set up'!$A$2:$D$43,4,FALSE)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0"/>
        <v>-64</v>
      </c>
      <c r="P1352" s="6">
        <f t="shared" si="431"/>
        <v>0</v>
      </c>
      <c r="Q1352" s="7">
        <f t="shared" si="432"/>
        <v>2498744.850000001</v>
      </c>
      <c r="R1352" s="44" t="str">
        <f>VLOOKUP(F1352,'Set up'!$A$2:$E$43,5,FALSE)</f>
        <v>Trsf</v>
      </c>
      <c r="S1352" s="1" t="s">
        <v>1229</v>
      </c>
    </row>
    <row r="1353" spans="1:19" x14ac:dyDescent="0.35">
      <c r="A1353" s="4">
        <v>44956</v>
      </c>
      <c r="B1353" s="5">
        <f t="shared" si="428"/>
        <v>1</v>
      </c>
      <c r="C1353" s="5">
        <f t="shared" si="429"/>
        <v>2023</v>
      </c>
      <c r="D1353" s="5" t="s">
        <v>1206</v>
      </c>
      <c r="E1353" s="5" t="str">
        <f>VLOOKUP(F1353,'Set up'!$A$2:$C$43,2,FALSE)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up'!$A$2:$C$43,3,FALSE)</f>
        <v>Cash</v>
      </c>
      <c r="J1353" s="5">
        <f>VLOOKUP(F1353,'Set up'!$A$2:$D$43,4,FALSE)</f>
        <v>0</v>
      </c>
      <c r="K1353" s="4">
        <f t="shared" si="408"/>
        <v>44956</v>
      </c>
      <c r="L1353" s="5">
        <f t="shared" ref="L1353:L1359" si="433">MONTH(K1353)</f>
        <v>1</v>
      </c>
      <c r="M1353" s="5">
        <f t="shared" ref="M1353:M1359" si="434">YEAR(K1353)</f>
        <v>2023</v>
      </c>
      <c r="N1353" s="6">
        <v>8690</v>
      </c>
      <c r="P1353" s="6">
        <f t="shared" si="431"/>
        <v>8690</v>
      </c>
      <c r="Q1353" s="7">
        <f t="shared" si="432"/>
        <v>2507434.850000001</v>
      </c>
      <c r="R1353" s="44" t="str">
        <f>VLOOKUP(F1353,'Set up'!$A$2:$E$43,5,FALSE)</f>
        <v>Trsf</v>
      </c>
    </row>
    <row r="1354" spans="1:19" x14ac:dyDescent="0.35">
      <c r="A1354" s="4">
        <v>44956</v>
      </c>
      <c r="B1354" s="5">
        <f t="shared" si="428"/>
        <v>1</v>
      </c>
      <c r="C1354" s="5">
        <f t="shared" si="429"/>
        <v>2023</v>
      </c>
      <c r="D1354" s="5" t="s">
        <v>1206</v>
      </c>
      <c r="E1354" s="5" t="str">
        <f>VLOOKUP(F1354,'Set up'!$A$2:$C$43,2,FALSE)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up'!$A$2:$C$43,3,FALSE)</f>
        <v>Cash</v>
      </c>
      <c r="J1354" s="5">
        <f>VLOOKUP(F1354,'Set up'!$A$2:$D$43,4,FALSE)</f>
        <v>0</v>
      </c>
      <c r="K1354" s="4">
        <f t="shared" si="408"/>
        <v>44956</v>
      </c>
      <c r="L1354" s="5">
        <f t="shared" si="433"/>
        <v>1</v>
      </c>
      <c r="M1354" s="5">
        <f t="shared" si="434"/>
        <v>2023</v>
      </c>
      <c r="N1354" s="6">
        <v>702</v>
      </c>
      <c r="P1354" s="6">
        <f t="shared" si="431"/>
        <v>702</v>
      </c>
      <c r="Q1354" s="7">
        <f t="shared" si="432"/>
        <v>2508136.850000001</v>
      </c>
      <c r="R1354" s="44" t="str">
        <f>VLOOKUP(F1354,'Set up'!$A$2:$E$43,5,FALSE)</f>
        <v>Trsf</v>
      </c>
    </row>
    <row r="1355" spans="1:19" x14ac:dyDescent="0.35">
      <c r="A1355" s="4">
        <v>44956</v>
      </c>
      <c r="B1355" s="5">
        <f t="shared" si="428"/>
        <v>1</v>
      </c>
      <c r="C1355" s="5">
        <f t="shared" si="429"/>
        <v>2023</v>
      </c>
      <c r="D1355" s="5" t="s">
        <v>1206</v>
      </c>
      <c r="E1355" s="5" t="str">
        <f>VLOOKUP(F1355,'Set up'!$A$2:$C$43,2,FALSE)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up'!$A$2:$C$43,3,FALSE)</f>
        <v>Cash</v>
      </c>
      <c r="J1355" s="5">
        <f>VLOOKUP(F1355,'Set up'!$A$2:$D$43,4,FALSE)</f>
        <v>0</v>
      </c>
      <c r="K1355" s="4">
        <f t="shared" si="408"/>
        <v>44956</v>
      </c>
      <c r="L1355" s="5">
        <f t="shared" si="433"/>
        <v>1</v>
      </c>
      <c r="M1355" s="5">
        <f t="shared" si="434"/>
        <v>2023</v>
      </c>
      <c r="N1355" s="6">
        <v>1684.8</v>
      </c>
      <c r="P1355" s="6">
        <f t="shared" si="431"/>
        <v>1684.8</v>
      </c>
      <c r="Q1355" s="7">
        <f t="shared" si="432"/>
        <v>2509821.6500000008</v>
      </c>
      <c r="R1355" s="44" t="str">
        <f>VLOOKUP(F1355,'Set up'!$A$2:$E$43,5,FALSE)</f>
        <v>Trsf</v>
      </c>
    </row>
    <row r="1356" spans="1:19" x14ac:dyDescent="0.35">
      <c r="A1356" s="4">
        <v>44956</v>
      </c>
      <c r="B1356" s="5">
        <f t="shared" si="428"/>
        <v>1</v>
      </c>
      <c r="C1356" s="5">
        <f t="shared" si="429"/>
        <v>2023</v>
      </c>
      <c r="D1356" s="5" t="s">
        <v>1206</v>
      </c>
      <c r="E1356" s="5" t="str">
        <f>VLOOKUP(F1356,'Set up'!$A$2:$C$43,2,FALSE)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up'!$A$2:$C$43,3,FALSE)</f>
        <v>Cash</v>
      </c>
      <c r="J1356" s="5">
        <f>VLOOKUP(F1356,'Set up'!$A$2:$D$43,4,FALSE)</f>
        <v>0</v>
      </c>
      <c r="K1356" s="4">
        <f t="shared" si="408"/>
        <v>44956</v>
      </c>
      <c r="L1356" s="5">
        <f t="shared" si="433"/>
        <v>1</v>
      </c>
      <c r="M1356" s="5">
        <f t="shared" si="434"/>
        <v>2023</v>
      </c>
      <c r="N1356" s="6">
        <v>1911</v>
      </c>
      <c r="P1356" s="6">
        <f t="shared" si="431"/>
        <v>1911</v>
      </c>
      <c r="Q1356" s="7">
        <f t="shared" si="432"/>
        <v>2511732.6500000008</v>
      </c>
      <c r="R1356" s="44" t="str">
        <f>VLOOKUP(F1356,'Set up'!$A$2:$E$43,5,FALSE)</f>
        <v>Trsf</v>
      </c>
    </row>
    <row r="1357" spans="1:19" x14ac:dyDescent="0.35">
      <c r="A1357" s="4">
        <v>44956</v>
      </c>
      <c r="B1357" s="5">
        <f t="shared" si="428"/>
        <v>1</v>
      </c>
      <c r="C1357" s="5">
        <f t="shared" si="429"/>
        <v>2023</v>
      </c>
      <c r="D1357" s="5" t="s">
        <v>1206</v>
      </c>
      <c r="E1357" s="5" t="str">
        <f>VLOOKUP(F1357,'Set up'!$A$2:$C$43,2,FALSE)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up'!$A$2:$C$43,3,FALSE)</f>
        <v>Cash</v>
      </c>
      <c r="J1357" s="5">
        <f>VLOOKUP(F1357,'Set up'!$A$2:$D$43,4,FALSE)</f>
        <v>0</v>
      </c>
      <c r="K1357" s="4">
        <f t="shared" si="408"/>
        <v>44956</v>
      </c>
      <c r="L1357" s="5">
        <f t="shared" si="433"/>
        <v>1</v>
      </c>
      <c r="M1357" s="5">
        <f t="shared" si="434"/>
        <v>2023</v>
      </c>
      <c r="N1357" s="6">
        <v>1000</v>
      </c>
      <c r="P1357" s="6">
        <f t="shared" si="431"/>
        <v>1000</v>
      </c>
      <c r="Q1357" s="7">
        <f t="shared" si="432"/>
        <v>2512732.6500000008</v>
      </c>
      <c r="R1357" s="44" t="str">
        <f>VLOOKUP(F1357,'Set up'!$A$2:$E$43,5,FALSE)</f>
        <v>Trsf</v>
      </c>
    </row>
    <row r="1358" spans="1:19" x14ac:dyDescent="0.35">
      <c r="A1358" s="4">
        <v>44956</v>
      </c>
      <c r="B1358" s="5">
        <f t="shared" si="428"/>
        <v>1</v>
      </c>
      <c r="C1358" s="5">
        <f t="shared" si="429"/>
        <v>2023</v>
      </c>
      <c r="D1358" s="5" t="s">
        <v>1206</v>
      </c>
      <c r="E1358" s="5" t="str">
        <f>VLOOKUP(F1358,'Set up'!$A$2:$C$43,2,FALSE)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up'!$A$2:$C$43,3,FALSE)</f>
        <v>Cash</v>
      </c>
      <c r="J1358" s="5">
        <f>VLOOKUP(F1358,'Set up'!$A$2:$D$43,4,FALSE)</f>
        <v>0</v>
      </c>
      <c r="K1358" s="4">
        <f t="shared" si="408"/>
        <v>44956</v>
      </c>
      <c r="L1358" s="5">
        <f t="shared" si="433"/>
        <v>1</v>
      </c>
      <c r="M1358" s="5">
        <f t="shared" si="434"/>
        <v>2023</v>
      </c>
      <c r="N1358" s="6">
        <v>250</v>
      </c>
      <c r="P1358" s="6">
        <f t="shared" si="431"/>
        <v>250</v>
      </c>
      <c r="Q1358" s="7">
        <f t="shared" si="432"/>
        <v>2512982.6500000008</v>
      </c>
      <c r="R1358" s="44" t="str">
        <f>VLOOKUP(F1358,'Set up'!$A$2:$E$43,5,FALSE)</f>
        <v>Trsf</v>
      </c>
    </row>
    <row r="1359" spans="1:19" x14ac:dyDescent="0.35">
      <c r="A1359" s="4">
        <v>44956</v>
      </c>
      <c r="B1359" s="5">
        <f t="shared" si="428"/>
        <v>1</v>
      </c>
      <c r="C1359" s="5">
        <f t="shared" si="429"/>
        <v>2023</v>
      </c>
      <c r="D1359" s="5" t="s">
        <v>1206</v>
      </c>
      <c r="E1359" s="5" t="str">
        <f>VLOOKUP(F1359,'Set up'!$A$2:$C$43,2,FALSE)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up'!$A$2:$C$43,3,FALSE)</f>
        <v>Cash</v>
      </c>
      <c r="J1359" s="5">
        <f>VLOOKUP(F1359,'Set up'!$A$2:$D$43,4,FALSE)</f>
        <v>0</v>
      </c>
      <c r="K1359" s="4">
        <f t="shared" si="408"/>
        <v>44956</v>
      </c>
      <c r="L1359" s="5">
        <f t="shared" si="433"/>
        <v>1</v>
      </c>
      <c r="M1359" s="5">
        <f t="shared" si="434"/>
        <v>2023</v>
      </c>
      <c r="N1359" s="6">
        <v>380</v>
      </c>
      <c r="P1359" s="6">
        <f t="shared" si="431"/>
        <v>380</v>
      </c>
      <c r="Q1359" s="7">
        <f t="shared" si="432"/>
        <v>2513362.6500000008</v>
      </c>
      <c r="R1359" s="44" t="str">
        <f>VLOOKUP(F1359,'Set up'!$A$2:$E$43,5,FALSE)</f>
        <v>Trsf</v>
      </c>
    </row>
    <row r="1360" spans="1:19" x14ac:dyDescent="0.35">
      <c r="A1360" s="4">
        <v>44956</v>
      </c>
      <c r="B1360" s="5">
        <f t="shared" si="428"/>
        <v>1</v>
      </c>
      <c r="C1360" s="5">
        <f t="shared" si="429"/>
        <v>2023</v>
      </c>
      <c r="D1360" s="5" t="s">
        <v>1207</v>
      </c>
      <c r="E1360" s="5" t="str">
        <f>VLOOKUP(F1360,'Set up'!$A$2:$C$43,2,FALSE)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up'!$A$2:$C$43,3,FALSE)</f>
        <v>Cash</v>
      </c>
      <c r="J1360" s="5">
        <f>VLOOKUP(F1360,'Set up'!$A$2:$D$43,4,FALSE)</f>
        <v>0</v>
      </c>
      <c r="K1360" s="4">
        <f t="shared" si="408"/>
        <v>44956</v>
      </c>
      <c r="L1360" s="5">
        <f t="shared" ref="L1360" si="435">MONTH(K1360)</f>
        <v>1</v>
      </c>
      <c r="M1360" s="5">
        <f t="shared" ref="M1360" si="436">YEAR(K1360)</f>
        <v>2023</v>
      </c>
      <c r="N1360" s="6">
        <v>570</v>
      </c>
      <c r="O1360" s="6">
        <f t="shared" ref="O1360" si="437">-N1360</f>
        <v>-570</v>
      </c>
      <c r="P1360" s="6">
        <f t="shared" si="431"/>
        <v>0</v>
      </c>
      <c r="Q1360" s="7">
        <f t="shared" si="432"/>
        <v>2513932.6500000008</v>
      </c>
      <c r="R1360" s="44" t="str">
        <f>VLOOKUP(F1360,'Set up'!$A$2:$E$43,5,FALSE)</f>
        <v>Trsf</v>
      </c>
      <c r="S1360" s="1" t="s">
        <v>1387</v>
      </c>
    </row>
    <row r="1361" spans="1:19" x14ac:dyDescent="0.35">
      <c r="A1361" s="4">
        <v>44958</v>
      </c>
      <c r="B1361" s="5">
        <f t="shared" si="428"/>
        <v>2</v>
      </c>
      <c r="C1361" s="5">
        <f t="shared" si="429"/>
        <v>2023</v>
      </c>
      <c r="D1361" s="5" t="s">
        <v>1236</v>
      </c>
      <c r="E1361" s="5" t="str">
        <f>VLOOKUP(F1361,'Set up'!$A$2:$C$43,2,FALSE)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up'!$A$2:$C$43,3,FALSE)</f>
        <v>Cash</v>
      </c>
      <c r="J1361" s="5">
        <f>VLOOKUP(F1361,'Set up'!$A$2:$D$43,4,FALSE)</f>
        <v>0</v>
      </c>
      <c r="K1361" s="4">
        <f t="shared" si="408"/>
        <v>44958</v>
      </c>
      <c r="L1361" s="5">
        <f t="shared" ref="L1361:L1362" si="438">MONTH(K1361)</f>
        <v>2</v>
      </c>
      <c r="M1361" s="5">
        <f t="shared" ref="M1361:M1362" si="439">YEAR(K1361)</f>
        <v>2023</v>
      </c>
      <c r="N1361" s="6">
        <v>3555</v>
      </c>
      <c r="O1361" s="6">
        <f t="shared" ref="O1361:O1364" si="440">-N1361</f>
        <v>-3555</v>
      </c>
      <c r="P1361" s="6">
        <f t="shared" si="431"/>
        <v>0</v>
      </c>
      <c r="Q1361" s="7">
        <f t="shared" si="432"/>
        <v>2517487.6500000008</v>
      </c>
      <c r="R1361" s="44" t="str">
        <f>VLOOKUP(F1361,'Set up'!$A$2:$E$43,5,FALSE)</f>
        <v>Trsf</v>
      </c>
      <c r="S1361" s="1" t="s">
        <v>1286</v>
      </c>
    </row>
    <row r="1362" spans="1:19" x14ac:dyDescent="0.35">
      <c r="A1362" s="4">
        <v>44959</v>
      </c>
      <c r="B1362" s="5">
        <f t="shared" si="428"/>
        <v>2</v>
      </c>
      <c r="C1362" s="5">
        <f t="shared" si="429"/>
        <v>2023</v>
      </c>
      <c r="D1362" s="5" t="s">
        <v>1238</v>
      </c>
      <c r="E1362" s="5" t="str">
        <f>VLOOKUP(F1362,'Set up'!$A$2:$C$43,2,FALSE)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up'!$A$2:$C$43,3,FALSE)</f>
        <v>Cash</v>
      </c>
      <c r="J1362" s="5">
        <f>VLOOKUP(F1362,'Set up'!$A$2:$D$43,4,FALSE)</f>
        <v>0</v>
      </c>
      <c r="K1362" s="4">
        <f t="shared" si="408"/>
        <v>44959</v>
      </c>
      <c r="L1362" s="5">
        <f t="shared" si="438"/>
        <v>2</v>
      </c>
      <c r="M1362" s="5">
        <f t="shared" si="439"/>
        <v>2023</v>
      </c>
      <c r="N1362" s="6">
        <v>1870</v>
      </c>
      <c r="O1362" s="6">
        <f t="shared" si="440"/>
        <v>-1870</v>
      </c>
      <c r="P1362" s="6">
        <f t="shared" si="431"/>
        <v>0</v>
      </c>
      <c r="Q1362" s="7">
        <f t="shared" si="432"/>
        <v>2519357.6500000008</v>
      </c>
      <c r="R1362" s="44" t="str">
        <f>VLOOKUP(F1362,'Set up'!$A$2:$E$43,5,FALSE)</f>
        <v>PD Chq</v>
      </c>
      <c r="S1362" s="1" t="s">
        <v>1595</v>
      </c>
    </row>
    <row r="1363" spans="1:19" x14ac:dyDescent="0.35">
      <c r="A1363" s="4">
        <v>44959</v>
      </c>
      <c r="B1363" s="5">
        <f t="shared" ref="B1363:B1365" si="441">MONTH(A1363)</f>
        <v>2</v>
      </c>
      <c r="C1363" s="5">
        <f t="shared" ref="C1363:C1365" si="442">YEAR(A1363)</f>
        <v>2023</v>
      </c>
      <c r="D1363" s="5" t="s">
        <v>1238</v>
      </c>
      <c r="E1363" s="5" t="str">
        <f>VLOOKUP(F1363,'Set up'!$A$2:$C$43,2,FALSE)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up'!$A$2:$C$43,3,FALSE)</f>
        <v>Cash</v>
      </c>
      <c r="J1363" s="5">
        <f>VLOOKUP(F1363,'Set up'!$A$2:$D$43,4,FALSE)</f>
        <v>0</v>
      </c>
      <c r="K1363" s="4">
        <f t="shared" si="408"/>
        <v>44959</v>
      </c>
      <c r="L1363" s="5">
        <f t="shared" ref="L1363:L1369" si="443">MONTH(K1363)</f>
        <v>2</v>
      </c>
      <c r="M1363" s="5">
        <f t="shared" ref="M1363:M1369" si="444">YEAR(K1363)</f>
        <v>2023</v>
      </c>
      <c r="N1363" s="6">
        <v>510</v>
      </c>
      <c r="O1363" s="6">
        <f t="shared" si="440"/>
        <v>-510</v>
      </c>
      <c r="P1363" s="6">
        <f t="shared" ref="P1363:P1403" si="445">SUM(N1363+O1363)</f>
        <v>0</v>
      </c>
      <c r="Q1363" s="7">
        <f t="shared" ref="Q1363:Q1403" si="446">SUM(Q1362+N1363)</f>
        <v>2519867.6500000008</v>
      </c>
      <c r="R1363" s="44" t="str">
        <f>VLOOKUP(F1363,'Set up'!$A$2:$E$43,5,FALSE)</f>
        <v>PD Chq</v>
      </c>
      <c r="S1363" s="1" t="s">
        <v>1595</v>
      </c>
    </row>
    <row r="1364" spans="1:19" x14ac:dyDescent="0.35">
      <c r="A1364" s="4">
        <v>44959</v>
      </c>
      <c r="B1364" s="5">
        <f t="shared" si="441"/>
        <v>2</v>
      </c>
      <c r="C1364" s="5">
        <f t="shared" si="442"/>
        <v>2023</v>
      </c>
      <c r="D1364" s="5" t="s">
        <v>1238</v>
      </c>
      <c r="E1364" s="5" t="str">
        <f>VLOOKUP(F1364,'Set up'!$A$2:$C$43,2,FALSE)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up'!$A$2:$C$43,3,FALSE)</f>
        <v>Cash</v>
      </c>
      <c r="J1364" s="5">
        <f>VLOOKUP(F1364,'Set up'!$A$2:$D$43,4,FALSE)</f>
        <v>0</v>
      </c>
      <c r="K1364" s="4">
        <f t="shared" si="408"/>
        <v>44959</v>
      </c>
      <c r="L1364" s="5">
        <f t="shared" si="443"/>
        <v>2</v>
      </c>
      <c r="M1364" s="5">
        <f t="shared" si="444"/>
        <v>2023</v>
      </c>
      <c r="N1364" s="6">
        <v>95</v>
      </c>
      <c r="O1364" s="6">
        <f t="shared" si="440"/>
        <v>-95</v>
      </c>
      <c r="P1364" s="6">
        <f t="shared" si="445"/>
        <v>0</v>
      </c>
      <c r="Q1364" s="7">
        <f t="shared" si="446"/>
        <v>2519962.6500000008</v>
      </c>
      <c r="R1364" s="44" t="str">
        <f>VLOOKUP(F1364,'Set up'!$A$2:$E$43,5,FALSE)</f>
        <v>PD Chq</v>
      </c>
      <c r="S1364" s="1" t="s">
        <v>1595</v>
      </c>
    </row>
    <row r="1365" spans="1:19" x14ac:dyDescent="0.35">
      <c r="A1365" s="4" t="s">
        <v>1240</v>
      </c>
      <c r="B1365" s="5">
        <f t="shared" si="441"/>
        <v>2</v>
      </c>
      <c r="C1365" s="5">
        <f t="shared" si="442"/>
        <v>2023</v>
      </c>
      <c r="D1365" s="5" t="s">
        <v>1239</v>
      </c>
      <c r="E1365" s="5" t="str">
        <f>VLOOKUP(F1365,'Set up'!$A$2:$C$43,2,FALSE)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up'!$A$2:$C$43,3,FALSE)</f>
        <v>Cash</v>
      </c>
      <c r="J1365" s="5">
        <f>VLOOKUP(F1365,'Set up'!$A$2:$D$43,4,FALSE)</f>
        <v>0</v>
      </c>
      <c r="K1365" s="4">
        <f t="shared" si="408"/>
        <v>44960</v>
      </c>
      <c r="L1365" s="5">
        <f t="shared" si="443"/>
        <v>2</v>
      </c>
      <c r="M1365" s="5">
        <f t="shared" si="444"/>
        <v>2023</v>
      </c>
      <c r="N1365" s="6">
        <v>5214</v>
      </c>
      <c r="P1365" s="6">
        <f t="shared" si="445"/>
        <v>5214</v>
      </c>
      <c r="Q1365" s="7">
        <f t="shared" si="446"/>
        <v>2525176.6500000008</v>
      </c>
      <c r="R1365" s="44" t="str">
        <f>VLOOKUP(F1365,'Set up'!$A$2:$E$43,5,FALSE)</f>
        <v>Trsf</v>
      </c>
    </row>
    <row r="1366" spans="1:19" x14ac:dyDescent="0.35">
      <c r="A1366" s="4" t="s">
        <v>1240</v>
      </c>
      <c r="B1366" s="5">
        <f t="shared" ref="B1366:B1398" si="447">MONTH(A1366)</f>
        <v>2</v>
      </c>
      <c r="C1366" s="5">
        <f t="shared" ref="C1366:C1398" si="448">YEAR(A1366)</f>
        <v>2023</v>
      </c>
      <c r="D1366" s="5" t="s">
        <v>1239</v>
      </c>
      <c r="E1366" s="5" t="str">
        <f>VLOOKUP(F1366,'Set up'!$A$2:$C$43,2,FALSE)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up'!$A$2:$C$43,3,FALSE)</f>
        <v>Cash</v>
      </c>
      <c r="J1366" s="5">
        <f>VLOOKUP(F1366,'Set up'!$A$2:$D$43,4,FALSE)</f>
        <v>0</v>
      </c>
      <c r="K1366" s="4">
        <f t="shared" si="408"/>
        <v>44960</v>
      </c>
      <c r="L1366" s="5">
        <f t="shared" si="443"/>
        <v>2</v>
      </c>
      <c r="M1366" s="5">
        <f t="shared" si="444"/>
        <v>2023</v>
      </c>
      <c r="N1366" s="6">
        <v>684</v>
      </c>
      <c r="P1366" s="6">
        <f t="shared" si="445"/>
        <v>684</v>
      </c>
      <c r="Q1366" s="7">
        <f t="shared" si="446"/>
        <v>2525860.6500000008</v>
      </c>
      <c r="R1366" s="44" t="str">
        <f>VLOOKUP(F1366,'Set up'!$A$2:$E$43,5,FALSE)</f>
        <v>Trsf</v>
      </c>
    </row>
    <row r="1367" spans="1:19" x14ac:dyDescent="0.35">
      <c r="A1367" s="4" t="s">
        <v>1240</v>
      </c>
      <c r="B1367" s="5">
        <f t="shared" si="447"/>
        <v>2</v>
      </c>
      <c r="C1367" s="5">
        <f t="shared" si="448"/>
        <v>2023</v>
      </c>
      <c r="D1367" s="5" t="s">
        <v>1239</v>
      </c>
      <c r="E1367" s="5" t="str">
        <f>VLOOKUP(F1367,'Set up'!$A$2:$C$43,2,FALSE)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up'!$A$2:$C$43,3,FALSE)</f>
        <v>Cash</v>
      </c>
      <c r="J1367" s="5">
        <f>VLOOKUP(F1367,'Set up'!$A$2:$D$43,4,FALSE)</f>
        <v>0</v>
      </c>
      <c r="K1367" s="4">
        <f t="shared" si="408"/>
        <v>44960</v>
      </c>
      <c r="L1367" s="5">
        <f t="shared" si="443"/>
        <v>2</v>
      </c>
      <c r="M1367" s="5">
        <f t="shared" si="444"/>
        <v>2023</v>
      </c>
      <c r="N1367" s="6">
        <v>793.80000000000007</v>
      </c>
      <c r="P1367" s="6">
        <f t="shared" si="445"/>
        <v>793.80000000000007</v>
      </c>
      <c r="Q1367" s="7">
        <f t="shared" si="446"/>
        <v>2526654.4500000007</v>
      </c>
      <c r="R1367" s="44" t="str">
        <f>VLOOKUP(F1367,'Set up'!$A$2:$E$43,5,FALSE)</f>
        <v>Trsf</v>
      </c>
    </row>
    <row r="1368" spans="1:19" x14ac:dyDescent="0.35">
      <c r="A1368" s="4" t="s">
        <v>1240</v>
      </c>
      <c r="B1368" s="5">
        <f t="shared" si="447"/>
        <v>2</v>
      </c>
      <c r="C1368" s="5">
        <f t="shared" si="448"/>
        <v>2023</v>
      </c>
      <c r="D1368" s="5" t="s">
        <v>1239</v>
      </c>
      <c r="E1368" s="5" t="str">
        <f>VLOOKUP(F1368,'Set up'!$A$2:$C$43,2,FALSE)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up'!$A$2:$C$43,3,FALSE)</f>
        <v>Cash</v>
      </c>
      <c r="J1368" s="5">
        <f>VLOOKUP(F1368,'Set up'!$A$2:$D$43,4,FALSE)</f>
        <v>0</v>
      </c>
      <c r="K1368" s="4">
        <f t="shared" ref="K1368:K1431" si="449">A1368+J1368</f>
        <v>44960</v>
      </c>
      <c r="L1368" s="5">
        <f t="shared" si="443"/>
        <v>2</v>
      </c>
      <c r="M1368" s="5">
        <f t="shared" si="444"/>
        <v>2023</v>
      </c>
      <c r="N1368" s="6">
        <v>285</v>
      </c>
      <c r="P1368" s="6">
        <f t="shared" si="445"/>
        <v>285</v>
      </c>
      <c r="Q1368" s="7">
        <f t="shared" si="446"/>
        <v>2526939.4500000007</v>
      </c>
      <c r="R1368" s="44" t="str">
        <f>VLOOKUP(F1368,'Set up'!$A$2:$E$43,5,FALSE)</f>
        <v>Trsf</v>
      </c>
    </row>
    <row r="1369" spans="1:19" x14ac:dyDescent="0.35">
      <c r="A1369" s="4" t="s">
        <v>1240</v>
      </c>
      <c r="B1369" s="5">
        <f t="shared" si="447"/>
        <v>2</v>
      </c>
      <c r="C1369" s="5">
        <f t="shared" si="448"/>
        <v>2023</v>
      </c>
      <c r="D1369" s="5" t="s">
        <v>1239</v>
      </c>
      <c r="E1369" s="5" t="str">
        <f>VLOOKUP(F1369,'Set up'!$A$2:$C$43,2,FALSE)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up'!$A$2:$C$43,3,FALSE)</f>
        <v>Cash</v>
      </c>
      <c r="J1369" s="5">
        <f>VLOOKUP(F1369,'Set up'!$A$2:$D$43,4,FALSE)</f>
        <v>0</v>
      </c>
      <c r="K1369" s="4">
        <f t="shared" si="449"/>
        <v>44960</v>
      </c>
      <c r="L1369" s="5">
        <f t="shared" si="443"/>
        <v>2</v>
      </c>
      <c r="M1369" s="5">
        <f t="shared" si="444"/>
        <v>2023</v>
      </c>
      <c r="N1369" s="6">
        <v>105</v>
      </c>
      <c r="P1369" s="6">
        <f t="shared" si="445"/>
        <v>105</v>
      </c>
      <c r="Q1369" s="7">
        <f t="shared" si="446"/>
        <v>2527044.4500000007</v>
      </c>
      <c r="R1369" s="44" t="str">
        <f>VLOOKUP(F1369,'Set up'!$A$2:$E$43,5,FALSE)</f>
        <v>Trsf</v>
      </c>
    </row>
    <row r="1370" spans="1:19" x14ac:dyDescent="0.35">
      <c r="A1370" s="4" t="s">
        <v>1242</v>
      </c>
      <c r="B1370" s="5">
        <f t="shared" si="447"/>
        <v>2</v>
      </c>
      <c r="C1370" s="5">
        <f t="shared" si="448"/>
        <v>2023</v>
      </c>
      <c r="D1370" s="5" t="s">
        <v>1241</v>
      </c>
      <c r="E1370" s="5" t="str">
        <f>VLOOKUP(F1370,'Set up'!$A$2:$C$43,2,FALSE)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up'!$A$2:$C$43,3,FALSE)</f>
        <v>Cash</v>
      </c>
      <c r="J1370" s="5">
        <f>VLOOKUP(F1370,'Set up'!$A$2:$D$43,4,FALSE)</f>
        <v>0</v>
      </c>
      <c r="K1370" s="4">
        <f t="shared" si="449"/>
        <v>44965</v>
      </c>
      <c r="L1370" s="5">
        <f t="shared" ref="L1370:L1403" si="450">MONTH(K1370)</f>
        <v>2</v>
      </c>
      <c r="M1370" s="5">
        <f t="shared" ref="M1370:M1403" si="451">YEAR(K1370)</f>
        <v>2023</v>
      </c>
      <c r="N1370" s="6">
        <v>1936</v>
      </c>
      <c r="O1370" s="6">
        <f>-714-1222</f>
        <v>-1936</v>
      </c>
      <c r="P1370" s="6">
        <f t="shared" si="445"/>
        <v>0</v>
      </c>
      <c r="Q1370" s="7">
        <f t="shared" si="446"/>
        <v>2528980.4500000007</v>
      </c>
      <c r="R1370" s="44" t="str">
        <f>VLOOKUP(F1370,'Set up'!$A$2:$E$43,5,FALSE)</f>
        <v>Trsf</v>
      </c>
      <c r="S1370" s="1" t="s">
        <v>1488</v>
      </c>
    </row>
    <row r="1371" spans="1:19" x14ac:dyDescent="0.35">
      <c r="A1371" s="4" t="s">
        <v>1242</v>
      </c>
      <c r="B1371" s="5">
        <f t="shared" si="447"/>
        <v>2</v>
      </c>
      <c r="C1371" s="5">
        <f t="shared" si="448"/>
        <v>2023</v>
      </c>
      <c r="D1371" s="5" t="s">
        <v>1241</v>
      </c>
      <c r="E1371" s="5" t="str">
        <f>VLOOKUP(F1371,'Set up'!$A$2:$C$43,2,FALSE)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up'!$A$2:$C$43,3,FALSE)</f>
        <v>Cash</v>
      </c>
      <c r="J1371" s="5">
        <f>VLOOKUP(F1371,'Set up'!$A$2:$D$43,4,FALSE)</f>
        <v>0</v>
      </c>
      <c r="K1371" s="4">
        <f t="shared" si="449"/>
        <v>44965</v>
      </c>
      <c r="L1371" s="5">
        <f t="shared" si="450"/>
        <v>2</v>
      </c>
      <c r="M1371" s="5">
        <f t="shared" si="451"/>
        <v>2023</v>
      </c>
      <c r="N1371" s="6">
        <v>570</v>
      </c>
      <c r="O1371" s="6">
        <f t="shared" ref="O1371" si="452">-N1371</f>
        <v>-570</v>
      </c>
      <c r="P1371" s="6">
        <f t="shared" si="445"/>
        <v>0</v>
      </c>
      <c r="Q1371" s="7">
        <f t="shared" si="446"/>
        <v>2529550.4500000007</v>
      </c>
      <c r="R1371" s="44" t="str">
        <f>VLOOKUP(F1371,'Set up'!$A$2:$E$43,5,FALSE)</f>
        <v>Trsf</v>
      </c>
      <c r="S1371" s="1" t="s">
        <v>1489</v>
      </c>
    </row>
    <row r="1372" spans="1:19" x14ac:dyDescent="0.35">
      <c r="A1372" s="4" t="s">
        <v>1242</v>
      </c>
      <c r="B1372" s="5">
        <f t="shared" si="447"/>
        <v>2</v>
      </c>
      <c r="C1372" s="5">
        <f t="shared" si="448"/>
        <v>2023</v>
      </c>
      <c r="D1372" s="5" t="s">
        <v>1241</v>
      </c>
      <c r="E1372" s="5" t="str">
        <f>VLOOKUP(F1372,'Set up'!$A$2:$C$43,2,FALSE)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up'!$A$2:$C$43,3,FALSE)</f>
        <v>Cash</v>
      </c>
      <c r="J1372" s="5">
        <f>VLOOKUP(F1372,'Set up'!$A$2:$D$43,4,FALSE)</f>
        <v>0</v>
      </c>
      <c r="K1372" s="4">
        <f t="shared" si="449"/>
        <v>44965</v>
      </c>
      <c r="L1372" s="5">
        <f t="shared" si="450"/>
        <v>2</v>
      </c>
      <c r="M1372" s="5">
        <f t="shared" si="451"/>
        <v>2023</v>
      </c>
      <c r="N1372" s="6">
        <v>450</v>
      </c>
      <c r="O1372" s="6">
        <f>-208-242</f>
        <v>-450</v>
      </c>
      <c r="P1372" s="6">
        <f t="shared" si="445"/>
        <v>0</v>
      </c>
      <c r="Q1372" s="7">
        <f t="shared" si="446"/>
        <v>2530000.4500000007</v>
      </c>
      <c r="R1372" s="44" t="str">
        <f>VLOOKUP(F1372,'Set up'!$A$2:$E$43,5,FALSE)</f>
        <v>Trsf</v>
      </c>
      <c r="S1372" s="1" t="s">
        <v>1687</v>
      </c>
    </row>
    <row r="1373" spans="1:19" x14ac:dyDescent="0.35">
      <c r="A1373" s="4" t="s">
        <v>1242</v>
      </c>
      <c r="B1373" s="5">
        <f t="shared" si="447"/>
        <v>2</v>
      </c>
      <c r="C1373" s="5">
        <f t="shared" si="448"/>
        <v>2023</v>
      </c>
      <c r="D1373" s="5" t="s">
        <v>1246</v>
      </c>
      <c r="E1373" s="5" t="str">
        <f>VLOOKUP(F1373,'Set up'!$A$2:$C$43,2,FALSE)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up'!$A$2:$C$43,3,FALSE)</f>
        <v>Cash</v>
      </c>
      <c r="J1373" s="5">
        <f>VLOOKUP(F1373,'Set up'!$A$2:$D$43,4,FALSE)</f>
        <v>0</v>
      </c>
      <c r="K1373" s="4">
        <f t="shared" si="449"/>
        <v>44965</v>
      </c>
      <c r="L1373" s="5">
        <f t="shared" si="450"/>
        <v>2</v>
      </c>
      <c r="M1373" s="5">
        <f t="shared" si="451"/>
        <v>2023</v>
      </c>
      <c r="N1373" s="6">
        <v>1752</v>
      </c>
      <c r="O1373" s="6">
        <f t="shared" ref="O1373:O1378" si="453">-N1373</f>
        <v>-1752</v>
      </c>
      <c r="P1373" s="6">
        <f t="shared" si="445"/>
        <v>0</v>
      </c>
      <c r="Q1373" s="7">
        <f t="shared" si="446"/>
        <v>2531752.4500000007</v>
      </c>
      <c r="R1373" s="44" t="str">
        <f>VLOOKUP(F1373,'Set up'!$A$2:$E$43,5,FALSE)</f>
        <v>Trsf</v>
      </c>
      <c r="S1373" s="1" t="s">
        <v>1291</v>
      </c>
    </row>
    <row r="1374" spans="1:19" x14ac:dyDescent="0.35">
      <c r="A1374" s="4" t="s">
        <v>1242</v>
      </c>
      <c r="B1374" s="5">
        <f t="shared" si="447"/>
        <v>2</v>
      </c>
      <c r="C1374" s="5">
        <f t="shared" si="448"/>
        <v>2023</v>
      </c>
      <c r="D1374" s="5" t="s">
        <v>1246</v>
      </c>
      <c r="E1374" s="5" t="str">
        <f>VLOOKUP(F1374,'Set up'!$A$2:$C$43,2,FALSE)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up'!$A$2:$C$43,3,FALSE)</f>
        <v>Cash</v>
      </c>
      <c r="J1374" s="5">
        <f>VLOOKUP(F1374,'Set up'!$A$2:$D$43,4,FALSE)</f>
        <v>0</v>
      </c>
      <c r="K1374" s="4">
        <f t="shared" si="449"/>
        <v>44965</v>
      </c>
      <c r="L1374" s="5">
        <f t="shared" si="450"/>
        <v>2</v>
      </c>
      <c r="M1374" s="5">
        <f t="shared" si="451"/>
        <v>2023</v>
      </c>
      <c r="N1374" s="6">
        <v>876</v>
      </c>
      <c r="O1374" s="6">
        <f t="shared" si="453"/>
        <v>-876</v>
      </c>
      <c r="P1374" s="6">
        <f t="shared" si="445"/>
        <v>0</v>
      </c>
      <c r="Q1374" s="7">
        <f t="shared" si="446"/>
        <v>2532628.4500000007</v>
      </c>
      <c r="R1374" s="44" t="str">
        <f>VLOOKUP(F1374,'Set up'!$A$2:$E$43,5,FALSE)</f>
        <v>Trsf</v>
      </c>
      <c r="S1374" s="1" t="s">
        <v>1291</v>
      </c>
    </row>
    <row r="1375" spans="1:19" x14ac:dyDescent="0.35">
      <c r="A1375" s="4" t="s">
        <v>1242</v>
      </c>
      <c r="B1375" s="5">
        <f t="shared" si="447"/>
        <v>2</v>
      </c>
      <c r="C1375" s="5">
        <f t="shared" si="448"/>
        <v>2023</v>
      </c>
      <c r="D1375" s="5" t="s">
        <v>1246</v>
      </c>
      <c r="E1375" s="5" t="str">
        <f>VLOOKUP(F1375,'Set up'!$A$2:$C$43,2,FALSE)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up'!$A$2:$C$43,3,FALSE)</f>
        <v>Cash</v>
      </c>
      <c r="J1375" s="5">
        <f>VLOOKUP(F1375,'Set up'!$A$2:$D$43,4,FALSE)</f>
        <v>0</v>
      </c>
      <c r="K1375" s="4">
        <f t="shared" si="449"/>
        <v>44965</v>
      </c>
      <c r="L1375" s="5">
        <f t="shared" si="450"/>
        <v>2</v>
      </c>
      <c r="M1375" s="5">
        <f t="shared" si="451"/>
        <v>2023</v>
      </c>
      <c r="N1375" s="6">
        <v>987</v>
      </c>
      <c r="O1375" s="6">
        <f t="shared" si="453"/>
        <v>-987</v>
      </c>
      <c r="P1375" s="6">
        <f t="shared" si="445"/>
        <v>0</v>
      </c>
      <c r="Q1375" s="7">
        <f t="shared" si="446"/>
        <v>2533615.4500000007</v>
      </c>
      <c r="R1375" s="44" t="str">
        <f>VLOOKUP(F1375,'Set up'!$A$2:$E$43,5,FALSE)</f>
        <v>Trsf</v>
      </c>
      <c r="S1375" s="1" t="s">
        <v>1291</v>
      </c>
    </row>
    <row r="1376" spans="1:19" x14ac:dyDescent="0.35">
      <c r="A1376" s="4" t="s">
        <v>1242</v>
      </c>
      <c r="B1376" s="5">
        <f t="shared" si="447"/>
        <v>2</v>
      </c>
      <c r="C1376" s="5">
        <f t="shared" si="448"/>
        <v>2023</v>
      </c>
      <c r="D1376" s="5" t="s">
        <v>1246</v>
      </c>
      <c r="E1376" s="5" t="str">
        <f>VLOOKUP(F1376,'Set up'!$A$2:$C$43,2,FALSE)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up'!$A$2:$C$43,3,FALSE)</f>
        <v>Cash</v>
      </c>
      <c r="J1376" s="5">
        <f>VLOOKUP(F1376,'Set up'!$A$2:$D$43,4,FALSE)</f>
        <v>0</v>
      </c>
      <c r="K1376" s="4">
        <f t="shared" si="449"/>
        <v>44965</v>
      </c>
      <c r="L1376" s="5">
        <f t="shared" si="450"/>
        <v>2</v>
      </c>
      <c r="M1376" s="5">
        <f t="shared" si="451"/>
        <v>2023</v>
      </c>
      <c r="N1376" s="6">
        <v>350</v>
      </c>
      <c r="O1376" s="6">
        <f t="shared" si="453"/>
        <v>-350</v>
      </c>
      <c r="P1376" s="6">
        <f t="shared" si="445"/>
        <v>0</v>
      </c>
      <c r="Q1376" s="7">
        <f t="shared" si="446"/>
        <v>2533965.4500000007</v>
      </c>
      <c r="R1376" s="44" t="str">
        <f>VLOOKUP(F1376,'Set up'!$A$2:$E$43,5,FALSE)</f>
        <v>Trsf</v>
      </c>
      <c r="S1376" s="1" t="s">
        <v>1291</v>
      </c>
    </row>
    <row r="1377" spans="1:19" x14ac:dyDescent="0.35">
      <c r="A1377" s="4" t="s">
        <v>1242</v>
      </c>
      <c r="B1377" s="5">
        <f t="shared" si="447"/>
        <v>2</v>
      </c>
      <c r="C1377" s="5">
        <f t="shared" si="448"/>
        <v>2023</v>
      </c>
      <c r="D1377" s="5" t="s">
        <v>1246</v>
      </c>
      <c r="E1377" s="5" t="str">
        <f>VLOOKUP(F1377,'Set up'!$A$2:$C$43,2,FALSE)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up'!$A$2:$C$43,3,FALSE)</f>
        <v>Cash</v>
      </c>
      <c r="J1377" s="5">
        <f>VLOOKUP(F1377,'Set up'!$A$2:$D$43,4,FALSE)</f>
        <v>0</v>
      </c>
      <c r="K1377" s="4">
        <f t="shared" si="449"/>
        <v>44965</v>
      </c>
      <c r="L1377" s="5">
        <f t="shared" si="450"/>
        <v>2</v>
      </c>
      <c r="M1377" s="5">
        <f t="shared" si="451"/>
        <v>2023</v>
      </c>
      <c r="N1377" s="6">
        <v>2268</v>
      </c>
      <c r="O1377" s="6">
        <f t="shared" si="453"/>
        <v>-2268</v>
      </c>
      <c r="P1377" s="6">
        <f t="shared" si="445"/>
        <v>0</v>
      </c>
      <c r="Q1377" s="7">
        <f t="shared" si="446"/>
        <v>2536233.4500000007</v>
      </c>
      <c r="R1377" s="44" t="str">
        <f>VLOOKUP(F1377,'Set up'!$A$2:$E$43,5,FALSE)</f>
        <v>Trsf</v>
      </c>
      <c r="S1377" s="1" t="s">
        <v>1291</v>
      </c>
    </row>
    <row r="1378" spans="1:19" x14ac:dyDescent="0.35">
      <c r="A1378" s="4" t="s">
        <v>1242</v>
      </c>
      <c r="B1378" s="5">
        <f t="shared" si="447"/>
        <v>2</v>
      </c>
      <c r="C1378" s="5">
        <f t="shared" si="448"/>
        <v>2023</v>
      </c>
      <c r="D1378" s="5" t="s">
        <v>1246</v>
      </c>
      <c r="E1378" s="5" t="str">
        <f>VLOOKUP(F1378,'Set up'!$A$2:$C$43,2,FALSE)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up'!$A$2:$C$43,3,FALSE)</f>
        <v>Cash</v>
      </c>
      <c r="J1378" s="5">
        <f>VLOOKUP(F1378,'Set up'!$A$2:$D$43,4,FALSE)</f>
        <v>0</v>
      </c>
      <c r="K1378" s="4">
        <f t="shared" si="449"/>
        <v>44965</v>
      </c>
      <c r="L1378" s="5">
        <f t="shared" si="450"/>
        <v>2</v>
      </c>
      <c r="M1378" s="5">
        <f t="shared" si="451"/>
        <v>2023</v>
      </c>
      <c r="N1378" s="6">
        <v>714</v>
      </c>
      <c r="O1378" s="6">
        <f t="shared" si="453"/>
        <v>-714</v>
      </c>
      <c r="P1378" s="6">
        <f t="shared" si="445"/>
        <v>0</v>
      </c>
      <c r="Q1378" s="7">
        <f t="shared" si="446"/>
        <v>2536947.4500000007</v>
      </c>
      <c r="R1378" s="44" t="str">
        <f>VLOOKUP(F1378,'Set up'!$A$2:$E$43,5,FALSE)</f>
        <v>Trsf</v>
      </c>
      <c r="S1378" s="1" t="s">
        <v>1291</v>
      </c>
    </row>
    <row r="1379" spans="1:19" x14ac:dyDescent="0.35">
      <c r="A1379" s="4" t="s">
        <v>1248</v>
      </c>
      <c r="B1379" s="5">
        <f t="shared" si="447"/>
        <v>2</v>
      </c>
      <c r="C1379" s="5">
        <f t="shared" si="448"/>
        <v>2023</v>
      </c>
      <c r="D1379" s="5" t="s">
        <v>1247</v>
      </c>
      <c r="E1379" s="5" t="str">
        <f>VLOOKUP(F1379,'Set up'!$A$2:$C$43,2,FALSE)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up'!$A$2:$C$43,3,FALSE)</f>
        <v>Cash</v>
      </c>
      <c r="J1379" s="5">
        <f>VLOOKUP(F1379,'Set up'!$A$2:$D$43,4,FALSE)</f>
        <v>0</v>
      </c>
      <c r="K1379" s="4">
        <f t="shared" si="449"/>
        <v>44966</v>
      </c>
      <c r="L1379" s="5">
        <f t="shared" si="450"/>
        <v>2</v>
      </c>
      <c r="M1379" s="5">
        <f t="shared" si="451"/>
        <v>2023</v>
      </c>
      <c r="N1379" s="6">
        <v>6952</v>
      </c>
      <c r="P1379" s="6">
        <f t="shared" si="445"/>
        <v>6952</v>
      </c>
      <c r="Q1379" s="7">
        <f t="shared" si="446"/>
        <v>2543899.4500000007</v>
      </c>
      <c r="R1379" s="44" t="str">
        <f>VLOOKUP(F1379,'Set up'!$A$2:$E$43,5,FALSE)</f>
        <v>Trsf</v>
      </c>
    </row>
    <row r="1380" spans="1:19" x14ac:dyDescent="0.35">
      <c r="A1380" s="4" t="s">
        <v>1248</v>
      </c>
      <c r="B1380" s="5">
        <f t="shared" si="447"/>
        <v>2</v>
      </c>
      <c r="C1380" s="5">
        <f t="shared" si="448"/>
        <v>2023</v>
      </c>
      <c r="D1380" s="5" t="s">
        <v>1247</v>
      </c>
      <c r="E1380" s="5" t="str">
        <f>VLOOKUP(F1380,'Set up'!$A$2:$C$43,2,FALSE)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up'!$A$2:$C$43,3,FALSE)</f>
        <v>Cash</v>
      </c>
      <c r="J1380" s="5">
        <f>VLOOKUP(F1380,'Set up'!$A$2:$D$43,4,FALSE)</f>
        <v>0</v>
      </c>
      <c r="K1380" s="4">
        <f t="shared" si="449"/>
        <v>44966</v>
      </c>
      <c r="L1380" s="5">
        <f t="shared" si="450"/>
        <v>2</v>
      </c>
      <c r="M1380" s="5">
        <f t="shared" si="451"/>
        <v>2023</v>
      </c>
      <c r="N1380" s="6">
        <v>3420</v>
      </c>
      <c r="P1380" s="6">
        <f t="shared" si="445"/>
        <v>3420</v>
      </c>
      <c r="Q1380" s="7">
        <f t="shared" si="446"/>
        <v>2547319.4500000007</v>
      </c>
      <c r="R1380" s="44" t="str">
        <f>VLOOKUP(F1380,'Set up'!$A$2:$E$43,5,FALSE)</f>
        <v>Trsf</v>
      </c>
    </row>
    <row r="1381" spans="1:19" x14ac:dyDescent="0.35">
      <c r="A1381" s="4" t="s">
        <v>1248</v>
      </c>
      <c r="B1381" s="5">
        <f t="shared" si="447"/>
        <v>2</v>
      </c>
      <c r="C1381" s="5">
        <f t="shared" si="448"/>
        <v>2023</v>
      </c>
      <c r="D1381" s="5" t="s">
        <v>1247</v>
      </c>
      <c r="E1381" s="5" t="str">
        <f>VLOOKUP(F1381,'Set up'!$A$2:$C$43,2,FALSE)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up'!$A$2:$C$43,3,FALSE)</f>
        <v>Cash</v>
      </c>
      <c r="J1381" s="5">
        <f>VLOOKUP(F1381,'Set up'!$A$2:$D$43,4,FALSE)</f>
        <v>0</v>
      </c>
      <c r="K1381" s="4">
        <f t="shared" si="449"/>
        <v>44966</v>
      </c>
      <c r="L1381" s="5">
        <f t="shared" si="450"/>
        <v>2</v>
      </c>
      <c r="M1381" s="5">
        <f t="shared" si="451"/>
        <v>2023</v>
      </c>
      <c r="N1381" s="6">
        <v>2116.8000000000002</v>
      </c>
      <c r="P1381" s="6">
        <f t="shared" si="445"/>
        <v>2116.8000000000002</v>
      </c>
      <c r="Q1381" s="7">
        <f t="shared" si="446"/>
        <v>2549436.2500000005</v>
      </c>
      <c r="R1381" s="44" t="str">
        <f>VLOOKUP(F1381,'Set up'!$A$2:$E$43,5,FALSE)</f>
        <v>Trsf</v>
      </c>
    </row>
    <row r="1382" spans="1:19" x14ac:dyDescent="0.35">
      <c r="A1382" s="4" t="s">
        <v>1248</v>
      </c>
      <c r="B1382" s="5">
        <f t="shared" si="447"/>
        <v>2</v>
      </c>
      <c r="C1382" s="5">
        <f t="shared" si="448"/>
        <v>2023</v>
      </c>
      <c r="D1382" s="5" t="s">
        <v>1247</v>
      </c>
      <c r="E1382" s="5" t="str">
        <f>VLOOKUP(F1382,'Set up'!$A$2:$C$43,2,FALSE)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up'!$A$2:$C$43,3,FALSE)</f>
        <v>Cash</v>
      </c>
      <c r="J1382" s="5">
        <f>VLOOKUP(F1382,'Set up'!$A$2:$D$43,4,FALSE)</f>
        <v>0</v>
      </c>
      <c r="K1382" s="4">
        <f t="shared" si="449"/>
        <v>44966</v>
      </c>
      <c r="L1382" s="5">
        <f t="shared" si="450"/>
        <v>2</v>
      </c>
      <c r="M1382" s="5">
        <f t="shared" si="451"/>
        <v>2023</v>
      </c>
      <c r="N1382" s="6">
        <v>380</v>
      </c>
      <c r="P1382" s="6">
        <f t="shared" si="445"/>
        <v>380</v>
      </c>
      <c r="Q1382" s="7">
        <f t="shared" si="446"/>
        <v>2549816.2500000005</v>
      </c>
      <c r="R1382" s="44" t="str">
        <f>VLOOKUP(F1382,'Set up'!$A$2:$E$43,5,FALSE)</f>
        <v>Trsf</v>
      </c>
    </row>
    <row r="1383" spans="1:19" x14ac:dyDescent="0.35">
      <c r="A1383" s="4" t="s">
        <v>1248</v>
      </c>
      <c r="B1383" s="5">
        <f t="shared" si="447"/>
        <v>2</v>
      </c>
      <c r="C1383" s="5">
        <f t="shared" si="448"/>
        <v>2023</v>
      </c>
      <c r="D1383" s="5" t="s">
        <v>1247</v>
      </c>
      <c r="E1383" s="5" t="str">
        <f>VLOOKUP(F1383,'Set up'!$A$2:$C$43,2,FALSE)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up'!$A$2:$C$43,3,FALSE)</f>
        <v>Cash</v>
      </c>
      <c r="J1383" s="5">
        <f>VLOOKUP(F1383,'Set up'!$A$2:$D$43,4,FALSE)</f>
        <v>0</v>
      </c>
      <c r="K1383" s="4">
        <f t="shared" si="449"/>
        <v>44966</v>
      </c>
      <c r="L1383" s="5">
        <f t="shared" si="450"/>
        <v>2</v>
      </c>
      <c r="M1383" s="5">
        <f t="shared" si="451"/>
        <v>2023</v>
      </c>
      <c r="N1383" s="6">
        <v>1000</v>
      </c>
      <c r="P1383" s="6">
        <f t="shared" si="445"/>
        <v>1000</v>
      </c>
      <c r="Q1383" s="7">
        <f t="shared" si="446"/>
        <v>2550816.2500000005</v>
      </c>
      <c r="R1383" s="44" t="str">
        <f>VLOOKUP(F1383,'Set up'!$A$2:$E$43,5,FALSE)</f>
        <v>Trsf</v>
      </c>
    </row>
    <row r="1384" spans="1:19" x14ac:dyDescent="0.35">
      <c r="A1384" s="4" t="s">
        <v>1248</v>
      </c>
      <c r="B1384" s="5">
        <f t="shared" si="447"/>
        <v>2</v>
      </c>
      <c r="C1384" s="5">
        <f t="shared" si="448"/>
        <v>2023</v>
      </c>
      <c r="D1384" s="5" t="s">
        <v>1249</v>
      </c>
      <c r="E1384" s="5" t="str">
        <f>VLOOKUP(F1384,'Set up'!$A$2:$C$43,2,FALSE)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up'!$A$2:$C$43,3,FALSE)</f>
        <v>Cash</v>
      </c>
      <c r="J1384" s="5">
        <f>VLOOKUP(F1384,'Set up'!$A$2:$D$43,4,FALSE)</f>
        <v>0</v>
      </c>
      <c r="K1384" s="4">
        <f t="shared" si="449"/>
        <v>44966</v>
      </c>
      <c r="L1384" s="5">
        <f t="shared" si="450"/>
        <v>2</v>
      </c>
      <c r="M1384" s="5">
        <f t="shared" si="451"/>
        <v>2023</v>
      </c>
      <c r="N1384" s="6">
        <v>250</v>
      </c>
      <c r="P1384" s="6">
        <f t="shared" si="445"/>
        <v>250</v>
      </c>
      <c r="Q1384" s="7">
        <f t="shared" si="446"/>
        <v>2551066.2500000005</v>
      </c>
      <c r="R1384" s="44" t="str">
        <f>VLOOKUP(F1384,'Set up'!$A$2:$E$43,5,FALSE)</f>
        <v>Trsf</v>
      </c>
    </row>
    <row r="1385" spans="1:19" x14ac:dyDescent="0.35">
      <c r="A1385" s="4" t="s">
        <v>1248</v>
      </c>
      <c r="B1385" s="5">
        <f t="shared" si="447"/>
        <v>2</v>
      </c>
      <c r="C1385" s="5">
        <f t="shared" si="448"/>
        <v>2023</v>
      </c>
      <c r="D1385" s="5" t="s">
        <v>1250</v>
      </c>
      <c r="E1385" s="5" t="str">
        <f>VLOOKUP(F1385,'Set up'!$A$2:$C$43,2,FALSE)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up'!$A$2:$C$43,3,FALSE)</f>
        <v>Cash</v>
      </c>
      <c r="J1385" s="5">
        <f>VLOOKUP(F1385,'Set up'!$A$2:$D$43,4,FALSE)</f>
        <v>0</v>
      </c>
      <c r="K1385" s="4">
        <f t="shared" si="449"/>
        <v>44966</v>
      </c>
      <c r="L1385" s="5">
        <f t="shared" si="450"/>
        <v>2</v>
      </c>
      <c r="M1385" s="5">
        <f t="shared" si="451"/>
        <v>2023</v>
      </c>
      <c r="N1385" s="6">
        <v>110</v>
      </c>
      <c r="O1385" s="6">
        <f t="shared" ref="O1385:O1388" si="454">-N1385</f>
        <v>-110</v>
      </c>
      <c r="P1385" s="6">
        <f t="shared" si="445"/>
        <v>0</v>
      </c>
      <c r="Q1385" s="7">
        <f t="shared" si="446"/>
        <v>2551176.2500000005</v>
      </c>
      <c r="R1385" s="44" t="str">
        <f>VLOOKUP(F1385,'Set up'!$A$2:$E$43,5,FALSE)</f>
        <v>Trsf</v>
      </c>
      <c r="S1385" s="1" t="s">
        <v>1688</v>
      </c>
    </row>
    <row r="1386" spans="1:19" x14ac:dyDescent="0.35">
      <c r="A1386" s="4" t="s">
        <v>1252</v>
      </c>
      <c r="B1386" s="5">
        <f t="shared" si="447"/>
        <v>2</v>
      </c>
      <c r="C1386" s="5">
        <f t="shared" si="448"/>
        <v>2023</v>
      </c>
      <c r="D1386" s="5" t="s">
        <v>1251</v>
      </c>
      <c r="E1386" s="5" t="str">
        <f>VLOOKUP(F1386,'Set up'!$A$2:$C$43,2,FALSE)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up'!$A$2:$C$43,3,FALSE)</f>
        <v>Cash</v>
      </c>
      <c r="J1386" s="5">
        <f>VLOOKUP(F1386,'Set up'!$A$2:$D$43,4,FALSE)</f>
        <v>0</v>
      </c>
      <c r="K1386" s="4">
        <f t="shared" si="449"/>
        <v>44967</v>
      </c>
      <c r="L1386" s="5">
        <f t="shared" si="450"/>
        <v>2</v>
      </c>
      <c r="M1386" s="5">
        <f t="shared" si="451"/>
        <v>2023</v>
      </c>
      <c r="N1386" s="6">
        <v>1870</v>
      </c>
      <c r="O1386" s="6">
        <f t="shared" si="454"/>
        <v>-1870</v>
      </c>
      <c r="P1386" s="6">
        <f t="shared" si="445"/>
        <v>0</v>
      </c>
      <c r="Q1386" s="7">
        <f t="shared" si="446"/>
        <v>2553046.2500000005</v>
      </c>
      <c r="R1386" s="44" t="str">
        <f>VLOOKUP(F1386,'Set up'!$A$2:$E$43,5,FALSE)</f>
        <v>PD Chq</v>
      </c>
      <c r="S1386" s="1" t="s">
        <v>1782</v>
      </c>
    </row>
    <row r="1387" spans="1:19" x14ac:dyDescent="0.35">
      <c r="A1387" s="4" t="s">
        <v>1252</v>
      </c>
      <c r="B1387" s="5">
        <f t="shared" si="447"/>
        <v>2</v>
      </c>
      <c r="C1387" s="5">
        <f t="shared" si="448"/>
        <v>2023</v>
      </c>
      <c r="D1387" s="5" t="s">
        <v>1251</v>
      </c>
      <c r="E1387" s="5" t="str">
        <f>VLOOKUP(F1387,'Set up'!$A$2:$C$43,2,FALSE)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up'!$A$2:$C$43,3,FALSE)</f>
        <v>Cash</v>
      </c>
      <c r="J1387" s="5">
        <f>VLOOKUP(F1387,'Set up'!$A$2:$D$43,4,FALSE)</f>
        <v>0</v>
      </c>
      <c r="K1387" s="4">
        <f t="shared" si="449"/>
        <v>44967</v>
      </c>
      <c r="L1387" s="5">
        <f t="shared" si="450"/>
        <v>2</v>
      </c>
      <c r="M1387" s="5">
        <f t="shared" si="451"/>
        <v>2023</v>
      </c>
      <c r="N1387" s="6">
        <v>765</v>
      </c>
      <c r="O1387" s="6">
        <f t="shared" si="454"/>
        <v>-765</v>
      </c>
      <c r="P1387" s="6">
        <f t="shared" si="445"/>
        <v>0</v>
      </c>
      <c r="Q1387" s="7">
        <f t="shared" si="446"/>
        <v>2553811.2500000005</v>
      </c>
      <c r="R1387" s="44" t="str">
        <f>VLOOKUP(F1387,'Set up'!$A$2:$E$43,5,FALSE)</f>
        <v>PD Chq</v>
      </c>
      <c r="S1387" s="1" t="s">
        <v>1782</v>
      </c>
    </row>
    <row r="1388" spans="1:19" x14ac:dyDescent="0.35">
      <c r="A1388" s="4" t="s">
        <v>1252</v>
      </c>
      <c r="B1388" s="5">
        <f t="shared" si="447"/>
        <v>2</v>
      </c>
      <c r="C1388" s="5">
        <f t="shared" si="448"/>
        <v>2023</v>
      </c>
      <c r="D1388" s="5" t="s">
        <v>1251</v>
      </c>
      <c r="E1388" s="5" t="str">
        <f>VLOOKUP(F1388,'Set up'!$A$2:$C$43,2,FALSE)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up'!$A$2:$C$43,3,FALSE)</f>
        <v>Cash</v>
      </c>
      <c r="J1388" s="5">
        <f>VLOOKUP(F1388,'Set up'!$A$2:$D$43,4,FALSE)</f>
        <v>0</v>
      </c>
      <c r="K1388" s="4">
        <f t="shared" si="449"/>
        <v>44967</v>
      </c>
      <c r="L1388" s="5">
        <f t="shared" si="450"/>
        <v>2</v>
      </c>
      <c r="M1388" s="5">
        <f t="shared" si="451"/>
        <v>2023</v>
      </c>
      <c r="N1388" s="6">
        <v>95</v>
      </c>
      <c r="O1388" s="6">
        <f t="shared" si="454"/>
        <v>-95</v>
      </c>
      <c r="P1388" s="6">
        <f t="shared" si="445"/>
        <v>0</v>
      </c>
      <c r="Q1388" s="7">
        <f t="shared" si="446"/>
        <v>2553906.2500000005</v>
      </c>
      <c r="R1388" s="44" t="str">
        <f>VLOOKUP(F1388,'Set up'!$A$2:$E$43,5,FALSE)</f>
        <v>PD Chq</v>
      </c>
      <c r="S1388" s="1" t="s">
        <v>1782</v>
      </c>
    </row>
    <row r="1389" spans="1:19" x14ac:dyDescent="0.35">
      <c r="A1389" s="4" t="s">
        <v>1252</v>
      </c>
      <c r="B1389" s="5">
        <f t="shared" si="447"/>
        <v>2</v>
      </c>
      <c r="C1389" s="5">
        <f t="shared" si="448"/>
        <v>2023</v>
      </c>
      <c r="D1389" s="5" t="s">
        <v>1253</v>
      </c>
      <c r="E1389" s="5" t="str">
        <f>VLOOKUP(F1389,'Set up'!$A$2:$C$43,2,FALSE)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up'!$A$2:$C$43,3,FALSE)</f>
        <v>120</v>
      </c>
      <c r="J1389" s="5">
        <f>VLOOKUP(F1389,'Set up'!$A$2:$D$43,4,FALSE)</f>
        <v>120</v>
      </c>
      <c r="K1389" s="4">
        <f t="shared" si="449"/>
        <v>45087</v>
      </c>
      <c r="L1389" s="5">
        <f t="shared" si="450"/>
        <v>6</v>
      </c>
      <c r="M1389" s="5">
        <f t="shared" si="451"/>
        <v>2023</v>
      </c>
      <c r="N1389" s="6">
        <v>8140</v>
      </c>
      <c r="O1389" s="6">
        <f t="shared" ref="O1389:O1393" si="455">-N1389</f>
        <v>-8140</v>
      </c>
      <c r="P1389" s="6">
        <f t="shared" si="445"/>
        <v>0</v>
      </c>
      <c r="Q1389" s="7">
        <f t="shared" si="446"/>
        <v>2562046.2500000005</v>
      </c>
      <c r="R1389" s="44" t="str">
        <f>VLOOKUP(F1389,'Set up'!$A$2:$E$43,5,FALSE)</f>
        <v>Trsf</v>
      </c>
      <c r="S1389" s="1" t="s">
        <v>1583</v>
      </c>
    </row>
    <row r="1390" spans="1:19" x14ac:dyDescent="0.35">
      <c r="A1390" s="4" t="s">
        <v>1252</v>
      </c>
      <c r="B1390" s="5">
        <f t="shared" si="447"/>
        <v>2</v>
      </c>
      <c r="C1390" s="5">
        <f t="shared" si="448"/>
        <v>2023</v>
      </c>
      <c r="D1390" s="5" t="s">
        <v>1253</v>
      </c>
      <c r="E1390" s="5" t="str">
        <f>VLOOKUP(F1390,'Set up'!$A$2:$C$43,2,FALSE)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up'!$A$2:$C$43,3,FALSE)</f>
        <v>120</v>
      </c>
      <c r="J1390" s="5">
        <f>VLOOKUP(F1390,'Set up'!$A$2:$D$43,4,FALSE)</f>
        <v>120</v>
      </c>
      <c r="K1390" s="4">
        <f t="shared" si="449"/>
        <v>45087</v>
      </c>
      <c r="L1390" s="5">
        <f t="shared" si="450"/>
        <v>6</v>
      </c>
      <c r="M1390" s="5">
        <f t="shared" si="451"/>
        <v>2023</v>
      </c>
      <c r="N1390" s="6">
        <v>1035</v>
      </c>
      <c r="O1390" s="6">
        <f t="shared" si="455"/>
        <v>-1035</v>
      </c>
      <c r="P1390" s="6">
        <f t="shared" si="445"/>
        <v>0</v>
      </c>
      <c r="Q1390" s="7">
        <f t="shared" si="446"/>
        <v>2563081.2500000005</v>
      </c>
      <c r="R1390" s="44" t="str">
        <f>VLOOKUP(F1390,'Set up'!$A$2:$E$43,5,FALSE)</f>
        <v>Trsf</v>
      </c>
      <c r="S1390" s="1" t="s">
        <v>1583</v>
      </c>
    </row>
    <row r="1391" spans="1:19" x14ac:dyDescent="0.35">
      <c r="A1391" s="4" t="s">
        <v>1252</v>
      </c>
      <c r="B1391" s="5">
        <f t="shared" si="447"/>
        <v>2</v>
      </c>
      <c r="C1391" s="5">
        <f t="shared" si="448"/>
        <v>2023</v>
      </c>
      <c r="D1391" s="5" t="s">
        <v>1253</v>
      </c>
      <c r="E1391" s="5" t="str">
        <f>VLOOKUP(F1391,'Set up'!$A$2:$C$43,2,FALSE)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up'!$A$2:$C$43,3,FALSE)</f>
        <v>120</v>
      </c>
      <c r="J1391" s="5">
        <f>VLOOKUP(F1391,'Set up'!$A$2:$D$43,4,FALSE)</f>
        <v>120</v>
      </c>
      <c r="K1391" s="4">
        <f t="shared" si="449"/>
        <v>45087</v>
      </c>
      <c r="L1391" s="5">
        <f t="shared" si="450"/>
        <v>6</v>
      </c>
      <c r="M1391" s="5">
        <f t="shared" si="451"/>
        <v>2023</v>
      </c>
      <c r="N1391" s="6">
        <v>575</v>
      </c>
      <c r="O1391" s="6">
        <f t="shared" si="455"/>
        <v>-575</v>
      </c>
      <c r="P1391" s="6">
        <f t="shared" si="445"/>
        <v>0</v>
      </c>
      <c r="Q1391" s="7">
        <f t="shared" si="446"/>
        <v>2563656.2500000005</v>
      </c>
      <c r="R1391" s="44" t="str">
        <f>VLOOKUP(F1391,'Set up'!$A$2:$E$43,5,FALSE)</f>
        <v>Trsf</v>
      </c>
      <c r="S1391" s="1" t="s">
        <v>1583</v>
      </c>
    </row>
    <row r="1392" spans="1:19" x14ac:dyDescent="0.35">
      <c r="A1392" s="4" t="s">
        <v>1252</v>
      </c>
      <c r="B1392" s="5">
        <f t="shared" si="447"/>
        <v>2</v>
      </c>
      <c r="C1392" s="5">
        <f t="shared" si="448"/>
        <v>2023</v>
      </c>
      <c r="D1392" s="5" t="s">
        <v>1253</v>
      </c>
      <c r="E1392" s="5" t="str">
        <f>VLOOKUP(F1392,'Set up'!$A$2:$C$43,2,FALSE)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up'!$A$2:$C$43,3,FALSE)</f>
        <v>120</v>
      </c>
      <c r="J1392" s="5">
        <f>VLOOKUP(F1392,'Set up'!$A$2:$D$43,4,FALSE)</f>
        <v>120</v>
      </c>
      <c r="K1392" s="4">
        <f t="shared" si="449"/>
        <v>45087</v>
      </c>
      <c r="L1392" s="5">
        <f t="shared" si="450"/>
        <v>6</v>
      </c>
      <c r="M1392" s="5">
        <f t="shared" si="451"/>
        <v>2023</v>
      </c>
      <c r="N1392" s="6">
        <v>420</v>
      </c>
      <c r="O1392" s="6">
        <f t="shared" si="455"/>
        <v>-420</v>
      </c>
      <c r="P1392" s="6">
        <f t="shared" si="445"/>
        <v>0</v>
      </c>
      <c r="Q1392" s="7">
        <f t="shared" si="446"/>
        <v>2564076.2500000005</v>
      </c>
      <c r="R1392" s="44" t="str">
        <f>VLOOKUP(F1392,'Set up'!$A$2:$E$43,5,FALSE)</f>
        <v>Trsf</v>
      </c>
      <c r="S1392" s="1" t="s">
        <v>1583</v>
      </c>
    </row>
    <row r="1393" spans="1:19" x14ac:dyDescent="0.35">
      <c r="A1393" s="4" t="s">
        <v>1252</v>
      </c>
      <c r="B1393" s="5">
        <f t="shared" si="447"/>
        <v>2</v>
      </c>
      <c r="C1393" s="5">
        <f t="shared" si="448"/>
        <v>2023</v>
      </c>
      <c r="D1393" s="5" t="s">
        <v>1253</v>
      </c>
      <c r="E1393" s="5" t="str">
        <f>VLOOKUP(F1393,'Set up'!$A$2:$C$43,2,FALSE)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up'!$A$2:$C$43,3,FALSE)</f>
        <v>120</v>
      </c>
      <c r="J1393" s="5">
        <f>VLOOKUP(F1393,'Set up'!$A$2:$D$43,4,FALSE)</f>
        <v>120</v>
      </c>
      <c r="K1393" s="4">
        <f t="shared" si="449"/>
        <v>45087</v>
      </c>
      <c r="L1393" s="5">
        <f t="shared" si="450"/>
        <v>6</v>
      </c>
      <c r="M1393" s="5">
        <f t="shared" si="451"/>
        <v>2023</v>
      </c>
      <c r="N1393" s="6">
        <v>595</v>
      </c>
      <c r="O1393" s="6">
        <f t="shared" si="455"/>
        <v>-595</v>
      </c>
      <c r="P1393" s="6">
        <f t="shared" si="445"/>
        <v>0</v>
      </c>
      <c r="Q1393" s="7">
        <f t="shared" si="446"/>
        <v>2564671.2500000005</v>
      </c>
      <c r="R1393" s="44" t="str">
        <f>VLOOKUP(F1393,'Set up'!$A$2:$E$43,5,FALSE)</f>
        <v>Trsf</v>
      </c>
      <c r="S1393" s="1" t="s">
        <v>1583</v>
      </c>
    </row>
    <row r="1394" spans="1:19" x14ac:dyDescent="0.35">
      <c r="A1394" s="4">
        <v>44968</v>
      </c>
      <c r="B1394" s="5">
        <f t="shared" si="447"/>
        <v>2</v>
      </c>
      <c r="C1394" s="5">
        <f t="shared" si="448"/>
        <v>2023</v>
      </c>
      <c r="D1394" s="5" t="s">
        <v>1256</v>
      </c>
      <c r="E1394" s="5" t="str">
        <f>VLOOKUP(F1394,'Set up'!$A$2:$C$43,2,FALSE)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up'!$A$2:$C$43,3,FALSE)</f>
        <v>Cash</v>
      </c>
      <c r="J1394" s="5">
        <f>VLOOKUP(F1394,'Set up'!$A$2:$D$43,4,FALSE)</f>
        <v>0</v>
      </c>
      <c r="K1394" s="4">
        <f t="shared" si="449"/>
        <v>44968</v>
      </c>
      <c r="L1394" s="5">
        <f t="shared" si="450"/>
        <v>2</v>
      </c>
      <c r="M1394" s="5">
        <f t="shared" si="451"/>
        <v>2023</v>
      </c>
      <c r="N1394" s="6">
        <v>8690</v>
      </c>
      <c r="P1394" s="6">
        <f t="shared" si="445"/>
        <v>8690</v>
      </c>
      <c r="Q1394" s="7">
        <f t="shared" si="446"/>
        <v>2573361.2500000005</v>
      </c>
      <c r="R1394" s="44" t="str">
        <f>VLOOKUP(F1394,'Set up'!$A$2:$E$43,5,FALSE)</f>
        <v>Trsf</v>
      </c>
    </row>
    <row r="1395" spans="1:19" x14ac:dyDescent="0.35">
      <c r="A1395" s="4">
        <v>44968</v>
      </c>
      <c r="B1395" s="5">
        <f t="shared" si="447"/>
        <v>2</v>
      </c>
      <c r="C1395" s="5">
        <f t="shared" si="448"/>
        <v>2023</v>
      </c>
      <c r="D1395" s="5" t="s">
        <v>1256</v>
      </c>
      <c r="E1395" s="5" t="str">
        <f>VLOOKUP(F1395,'Set up'!$A$2:$C$43,2,FALSE)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up'!$A$2:$C$43,3,FALSE)</f>
        <v>Cash</v>
      </c>
      <c r="J1395" s="5">
        <f>VLOOKUP(F1395,'Set up'!$A$2:$D$43,4,FALSE)</f>
        <v>0</v>
      </c>
      <c r="K1395" s="4">
        <f t="shared" si="449"/>
        <v>44968</v>
      </c>
      <c r="L1395" s="5">
        <f t="shared" si="450"/>
        <v>2</v>
      </c>
      <c r="M1395" s="5">
        <f t="shared" si="451"/>
        <v>2023</v>
      </c>
      <c r="N1395" s="6">
        <v>3420</v>
      </c>
      <c r="P1395" s="6">
        <f t="shared" si="445"/>
        <v>3420</v>
      </c>
      <c r="Q1395" s="7">
        <f t="shared" si="446"/>
        <v>2576781.2500000005</v>
      </c>
      <c r="R1395" s="44" t="str">
        <f>VLOOKUP(F1395,'Set up'!$A$2:$E$43,5,FALSE)</f>
        <v>Trsf</v>
      </c>
    </row>
    <row r="1396" spans="1:19" x14ac:dyDescent="0.35">
      <c r="A1396" s="4">
        <v>44968</v>
      </c>
      <c r="B1396" s="5">
        <f t="shared" si="447"/>
        <v>2</v>
      </c>
      <c r="C1396" s="5">
        <f t="shared" si="448"/>
        <v>2023</v>
      </c>
      <c r="D1396" s="5" t="s">
        <v>1256</v>
      </c>
      <c r="E1396" s="5" t="str">
        <f>VLOOKUP(F1396,'Set up'!$A$2:$C$43,2,FALSE)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up'!$A$2:$C$43,3,FALSE)</f>
        <v>Cash</v>
      </c>
      <c r="J1396" s="5">
        <f>VLOOKUP(F1396,'Set up'!$A$2:$D$43,4,FALSE)</f>
        <v>0</v>
      </c>
      <c r="K1396" s="4">
        <f t="shared" si="449"/>
        <v>44968</v>
      </c>
      <c r="L1396" s="5">
        <f t="shared" si="450"/>
        <v>2</v>
      </c>
      <c r="M1396" s="5">
        <f t="shared" si="451"/>
        <v>2023</v>
      </c>
      <c r="N1396" s="6">
        <v>2116.8000000000002</v>
      </c>
      <c r="P1396" s="6">
        <f t="shared" si="445"/>
        <v>2116.8000000000002</v>
      </c>
      <c r="Q1396" s="7">
        <f t="shared" si="446"/>
        <v>2578898.0500000003</v>
      </c>
      <c r="R1396" s="44" t="str">
        <f>VLOOKUP(F1396,'Set up'!$A$2:$E$43,5,FALSE)</f>
        <v>Trsf</v>
      </c>
    </row>
    <row r="1397" spans="1:19" x14ac:dyDescent="0.35">
      <c r="A1397" s="4">
        <v>44968</v>
      </c>
      <c r="B1397" s="5">
        <f t="shared" si="447"/>
        <v>2</v>
      </c>
      <c r="C1397" s="5">
        <f t="shared" si="448"/>
        <v>2023</v>
      </c>
      <c r="D1397" s="5" t="s">
        <v>1256</v>
      </c>
      <c r="E1397" s="5" t="str">
        <f>VLOOKUP(F1397,'Set up'!$A$2:$C$43,2,FALSE)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up'!$A$2:$C$43,3,FALSE)</f>
        <v>Cash</v>
      </c>
      <c r="J1397" s="5">
        <f>VLOOKUP(F1397,'Set up'!$A$2:$D$43,4,FALSE)</f>
        <v>0</v>
      </c>
      <c r="K1397" s="4">
        <f t="shared" si="449"/>
        <v>44968</v>
      </c>
      <c r="L1397" s="5">
        <f t="shared" si="450"/>
        <v>2</v>
      </c>
      <c r="M1397" s="5">
        <f t="shared" si="451"/>
        <v>2023</v>
      </c>
      <c r="N1397" s="6">
        <v>1000</v>
      </c>
      <c r="P1397" s="6">
        <f t="shared" si="445"/>
        <v>1000</v>
      </c>
      <c r="Q1397" s="7">
        <f t="shared" si="446"/>
        <v>2579898.0500000003</v>
      </c>
      <c r="R1397" s="44" t="str">
        <f>VLOOKUP(F1397,'Set up'!$A$2:$E$43,5,FALSE)</f>
        <v>Trsf</v>
      </c>
    </row>
    <row r="1398" spans="1:19" x14ac:dyDescent="0.35">
      <c r="A1398" s="4">
        <v>44968</v>
      </c>
      <c r="B1398" s="5">
        <f t="shared" si="447"/>
        <v>2</v>
      </c>
      <c r="C1398" s="5">
        <f t="shared" si="448"/>
        <v>2023</v>
      </c>
      <c r="D1398" s="5" t="s">
        <v>1257</v>
      </c>
      <c r="E1398" s="5" t="str">
        <f>VLOOKUP(F1398,'Set up'!$A$2:$C$43,2,FALSE)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up'!$A$2:$C$43,3,FALSE)</f>
        <v>Cash</v>
      </c>
      <c r="J1398" s="5">
        <f>VLOOKUP(F1398,'Set up'!$A$2:$D$43,4,FALSE)</f>
        <v>0</v>
      </c>
      <c r="K1398" s="4">
        <f t="shared" si="449"/>
        <v>44968</v>
      </c>
      <c r="L1398" s="5">
        <f t="shared" si="450"/>
        <v>2</v>
      </c>
      <c r="M1398" s="5">
        <f t="shared" si="451"/>
        <v>2023</v>
      </c>
      <c r="N1398" s="6">
        <v>312.5</v>
      </c>
      <c r="P1398" s="6">
        <f t="shared" si="445"/>
        <v>312.5</v>
      </c>
      <c r="Q1398" s="7">
        <f t="shared" si="446"/>
        <v>2580210.5500000003</v>
      </c>
      <c r="R1398" s="44" t="str">
        <f>VLOOKUP(F1398,'Set up'!$A$2:$E$43,5,FALSE)</f>
        <v>Trsf</v>
      </c>
    </row>
    <row r="1399" spans="1:19" x14ac:dyDescent="0.35">
      <c r="A1399" s="4">
        <v>44968</v>
      </c>
      <c r="B1399" s="5">
        <f t="shared" ref="B1399:B1428" si="456">MONTH(A1399)</f>
        <v>2</v>
      </c>
      <c r="C1399" s="5">
        <f t="shared" ref="C1399:C1428" si="457">YEAR(A1399)</f>
        <v>2023</v>
      </c>
      <c r="D1399" s="5" t="s">
        <v>1258</v>
      </c>
      <c r="E1399" s="5" t="str">
        <f>VLOOKUP(F1399,'Set up'!$A$2:$C$43,2,FALSE)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up'!$A$2:$C$43,3,FALSE)</f>
        <v>Cash</v>
      </c>
      <c r="J1399" s="5">
        <f>VLOOKUP(F1399,'Set up'!$A$2:$D$43,4,FALSE)</f>
        <v>0</v>
      </c>
      <c r="K1399" s="4">
        <f t="shared" si="449"/>
        <v>44968</v>
      </c>
      <c r="L1399" s="5">
        <f t="shared" si="450"/>
        <v>2</v>
      </c>
      <c r="M1399" s="5">
        <f t="shared" si="451"/>
        <v>2023</v>
      </c>
      <c r="N1399" s="6">
        <v>450</v>
      </c>
      <c r="O1399" s="6">
        <f t="shared" ref="O1399" si="458">-N1399</f>
        <v>-450</v>
      </c>
      <c r="P1399" s="6">
        <f t="shared" si="445"/>
        <v>0</v>
      </c>
      <c r="Q1399" s="7">
        <f t="shared" si="446"/>
        <v>2580660.5500000003</v>
      </c>
      <c r="R1399" s="44" t="str">
        <f>VLOOKUP(F1399,'Set up'!$A$2:$E$43,5,FALSE)</f>
        <v>Trsf</v>
      </c>
      <c r="S1399" s="1" t="s">
        <v>1581</v>
      </c>
    </row>
    <row r="1400" spans="1:19" x14ac:dyDescent="0.35">
      <c r="A1400" s="4">
        <v>44972</v>
      </c>
      <c r="B1400" s="5">
        <f t="shared" si="456"/>
        <v>2</v>
      </c>
      <c r="C1400" s="5">
        <f t="shared" si="457"/>
        <v>2023</v>
      </c>
      <c r="D1400" s="5" t="s">
        <v>1264</v>
      </c>
      <c r="E1400" s="5" t="str">
        <f>VLOOKUP(F1400,'Set up'!$A$2:$C$43,2,FALSE)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up'!$A$2:$C$43,3,FALSE)</f>
        <v>Cash</v>
      </c>
      <c r="J1400" s="5">
        <f>VLOOKUP(F1400,'Set up'!$A$2:$D$43,4,FALSE)</f>
        <v>0</v>
      </c>
      <c r="K1400" s="4">
        <f t="shared" si="449"/>
        <v>44972</v>
      </c>
      <c r="L1400" s="5">
        <f t="shared" si="450"/>
        <v>2</v>
      </c>
      <c r="M1400" s="5">
        <f t="shared" si="451"/>
        <v>2023</v>
      </c>
      <c r="N1400" s="6">
        <v>260</v>
      </c>
      <c r="O1400" s="6">
        <f t="shared" ref="O1400:O1405" si="459">-N1400</f>
        <v>-260</v>
      </c>
      <c r="P1400" s="6">
        <f t="shared" si="445"/>
        <v>0</v>
      </c>
      <c r="Q1400" s="7">
        <f t="shared" si="446"/>
        <v>2580920.5500000003</v>
      </c>
      <c r="R1400" s="44" t="str">
        <f>VLOOKUP(F1400,'Set up'!$A$2:$E$43,5,FALSE)</f>
        <v>Trsf</v>
      </c>
      <c r="S1400" s="1" t="s">
        <v>1296</v>
      </c>
    </row>
    <row r="1401" spans="1:19" x14ac:dyDescent="0.35">
      <c r="A1401" s="4">
        <v>44972</v>
      </c>
      <c r="B1401" s="5">
        <f t="shared" si="456"/>
        <v>2</v>
      </c>
      <c r="C1401" s="5">
        <f t="shared" si="457"/>
        <v>2023</v>
      </c>
      <c r="D1401" s="5" t="s">
        <v>1264</v>
      </c>
      <c r="E1401" s="5" t="str">
        <f>VLOOKUP(F1401,'Set up'!$A$2:$C$43,2,FALSE)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up'!$A$2:$C$43,3,FALSE)</f>
        <v>Cash</v>
      </c>
      <c r="J1401" s="5">
        <f>VLOOKUP(F1401,'Set up'!$A$2:$D$43,4,FALSE)</f>
        <v>0</v>
      </c>
      <c r="K1401" s="4">
        <f t="shared" si="449"/>
        <v>44972</v>
      </c>
      <c r="L1401" s="5">
        <f t="shared" si="450"/>
        <v>2</v>
      </c>
      <c r="M1401" s="5">
        <f t="shared" si="451"/>
        <v>2023</v>
      </c>
      <c r="N1401" s="6">
        <v>228</v>
      </c>
      <c r="O1401" s="6">
        <f t="shared" si="459"/>
        <v>-228</v>
      </c>
      <c r="P1401" s="6">
        <f t="shared" si="445"/>
        <v>0</v>
      </c>
      <c r="Q1401" s="7">
        <f t="shared" si="446"/>
        <v>2581148.5500000003</v>
      </c>
      <c r="R1401" s="44" t="str">
        <f>VLOOKUP(F1401,'Set up'!$A$2:$E$43,5,FALSE)</f>
        <v>Trsf</v>
      </c>
      <c r="S1401" s="1" t="s">
        <v>1296</v>
      </c>
    </row>
    <row r="1402" spans="1:19" x14ac:dyDescent="0.35">
      <c r="A1402" s="4">
        <v>44972</v>
      </c>
      <c r="B1402" s="5">
        <f t="shared" si="456"/>
        <v>2</v>
      </c>
      <c r="C1402" s="5">
        <f t="shared" si="457"/>
        <v>2023</v>
      </c>
      <c r="D1402" s="5" t="s">
        <v>1264</v>
      </c>
      <c r="E1402" s="5" t="str">
        <f>VLOOKUP(F1402,'Set up'!$A$2:$C$43,2,FALSE)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up'!$A$2:$C$43,3,FALSE)</f>
        <v>Cash</v>
      </c>
      <c r="J1402" s="5">
        <f>VLOOKUP(F1402,'Set up'!$A$2:$D$43,4,FALSE)</f>
        <v>0</v>
      </c>
      <c r="K1402" s="4">
        <f t="shared" si="449"/>
        <v>44972</v>
      </c>
      <c r="L1402" s="5">
        <f t="shared" si="450"/>
        <v>2</v>
      </c>
      <c r="M1402" s="5">
        <f t="shared" si="451"/>
        <v>2023</v>
      </c>
      <c r="N1402" s="6">
        <v>105</v>
      </c>
      <c r="O1402" s="6">
        <f t="shared" si="459"/>
        <v>-105</v>
      </c>
      <c r="P1402" s="6">
        <f t="shared" si="445"/>
        <v>0</v>
      </c>
      <c r="Q1402" s="7">
        <f t="shared" si="446"/>
        <v>2581253.5500000003</v>
      </c>
      <c r="R1402" s="44" t="str">
        <f>VLOOKUP(F1402,'Set up'!$A$2:$E$43,5,FALSE)</f>
        <v>Trsf</v>
      </c>
      <c r="S1402" s="1" t="s">
        <v>1296</v>
      </c>
    </row>
    <row r="1403" spans="1:19" x14ac:dyDescent="0.35">
      <c r="A1403" s="4">
        <v>44972</v>
      </c>
      <c r="B1403" s="5">
        <f t="shared" si="456"/>
        <v>2</v>
      </c>
      <c r="C1403" s="5">
        <f t="shared" si="457"/>
        <v>2023</v>
      </c>
      <c r="D1403" s="5" t="s">
        <v>1264</v>
      </c>
      <c r="E1403" s="5" t="str">
        <f>VLOOKUP(F1403,'Set up'!$A$2:$C$43,2,FALSE)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up'!$A$2:$C$43,3,FALSE)</f>
        <v>Cash</v>
      </c>
      <c r="J1403" s="5">
        <f>VLOOKUP(F1403,'Set up'!$A$2:$D$43,4,FALSE)</f>
        <v>0</v>
      </c>
      <c r="K1403" s="4">
        <f t="shared" si="449"/>
        <v>44972</v>
      </c>
      <c r="L1403" s="5">
        <f t="shared" si="450"/>
        <v>2</v>
      </c>
      <c r="M1403" s="5">
        <f t="shared" si="451"/>
        <v>2023</v>
      </c>
      <c r="N1403" s="6">
        <v>170</v>
      </c>
      <c r="O1403" s="6">
        <f t="shared" si="459"/>
        <v>-170</v>
      </c>
      <c r="P1403" s="6">
        <f t="shared" si="445"/>
        <v>0</v>
      </c>
      <c r="Q1403" s="7">
        <f t="shared" si="446"/>
        <v>2581423.5500000003</v>
      </c>
      <c r="R1403" s="44" t="str">
        <f>VLOOKUP(F1403,'Set up'!$A$2:$E$43,5,FALSE)</f>
        <v>Trsf</v>
      </c>
      <c r="S1403" s="1" t="s">
        <v>1296</v>
      </c>
    </row>
    <row r="1404" spans="1:19" x14ac:dyDescent="0.35">
      <c r="A1404" s="4">
        <v>44972</v>
      </c>
      <c r="B1404" s="5">
        <f t="shared" si="456"/>
        <v>2</v>
      </c>
      <c r="C1404" s="5">
        <f t="shared" si="457"/>
        <v>2023</v>
      </c>
      <c r="D1404" s="5" t="s">
        <v>1264</v>
      </c>
      <c r="E1404" s="5" t="str">
        <f>VLOOKUP(F1404,'Set up'!$A$2:$C$43,2,FALSE)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up'!$A$2:$C$43,3,FALSE)</f>
        <v>Cash</v>
      </c>
      <c r="J1404" s="5">
        <f>VLOOKUP(F1404,'Set up'!$A$2:$D$43,4,FALSE)</f>
        <v>0</v>
      </c>
      <c r="K1404" s="4">
        <f t="shared" si="449"/>
        <v>44972</v>
      </c>
      <c r="L1404" s="5">
        <f t="shared" ref="L1404:L1428" si="460">MONTH(K1404)</f>
        <v>2</v>
      </c>
      <c r="M1404" s="5">
        <f t="shared" ref="M1404:M1428" si="461">YEAR(K1404)</f>
        <v>2023</v>
      </c>
      <c r="N1404" s="6">
        <v>50</v>
      </c>
      <c r="O1404" s="6">
        <f t="shared" si="459"/>
        <v>-50</v>
      </c>
      <c r="P1404" s="6">
        <f t="shared" ref="P1404:P1428" si="462">SUM(N1404+O1404)</f>
        <v>0</v>
      </c>
      <c r="Q1404" s="7">
        <f t="shared" ref="Q1404:Q1428" si="463">SUM(Q1403+N1404)</f>
        <v>2581473.5500000003</v>
      </c>
      <c r="R1404" s="44" t="str">
        <f>VLOOKUP(F1404,'Set up'!$A$2:$E$43,5,FALSE)</f>
        <v>Trsf</v>
      </c>
      <c r="S1404" s="1" t="s">
        <v>1296</v>
      </c>
    </row>
    <row r="1405" spans="1:19" x14ac:dyDescent="0.35">
      <c r="A1405" s="4">
        <v>44972</v>
      </c>
      <c r="B1405" s="5">
        <f t="shared" si="456"/>
        <v>2</v>
      </c>
      <c r="C1405" s="5">
        <f t="shared" si="457"/>
        <v>2023</v>
      </c>
      <c r="D1405" s="5" t="s">
        <v>1264</v>
      </c>
      <c r="E1405" s="5" t="str">
        <f>VLOOKUP(F1405,'Set up'!$A$2:$C$43,2,FALSE)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up'!$A$2:$C$43,3,FALSE)</f>
        <v>Cash</v>
      </c>
      <c r="J1405" s="5">
        <f>VLOOKUP(F1405,'Set up'!$A$2:$D$43,4,FALSE)</f>
        <v>0</v>
      </c>
      <c r="K1405" s="4">
        <f t="shared" si="449"/>
        <v>44972</v>
      </c>
      <c r="L1405" s="5">
        <f t="shared" si="460"/>
        <v>2</v>
      </c>
      <c r="M1405" s="5">
        <f t="shared" si="461"/>
        <v>2023</v>
      </c>
      <c r="N1405" s="6">
        <v>48</v>
      </c>
      <c r="O1405" s="6">
        <f t="shared" si="459"/>
        <v>-48</v>
      </c>
      <c r="P1405" s="6">
        <f t="shared" si="462"/>
        <v>0</v>
      </c>
      <c r="Q1405" s="7">
        <f t="shared" si="463"/>
        <v>2581521.5500000003</v>
      </c>
      <c r="R1405" s="44" t="str">
        <f>VLOOKUP(F1405,'Set up'!$A$2:$E$43,5,FALSE)</f>
        <v>Trsf</v>
      </c>
      <c r="S1405" s="1" t="s">
        <v>1296</v>
      </c>
    </row>
    <row r="1406" spans="1:19" x14ac:dyDescent="0.35">
      <c r="A1406" s="4" t="s">
        <v>1266</v>
      </c>
      <c r="B1406" s="5">
        <f t="shared" si="456"/>
        <v>2</v>
      </c>
      <c r="C1406" s="5">
        <f t="shared" si="457"/>
        <v>2023</v>
      </c>
      <c r="D1406" s="5" t="s">
        <v>1265</v>
      </c>
      <c r="E1406" s="5" t="str">
        <f>VLOOKUP(F1406,'Set up'!$A$2:$C$43,2,FALSE)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up'!$A$2:$C$43,3,FALSE)</f>
        <v>Cash</v>
      </c>
      <c r="J1406" s="5">
        <f>VLOOKUP(F1406,'Set up'!$A$2:$D$43,4,FALSE)</f>
        <v>0</v>
      </c>
      <c r="K1406" s="4">
        <f t="shared" si="449"/>
        <v>44973</v>
      </c>
      <c r="L1406" s="5">
        <f t="shared" si="460"/>
        <v>2</v>
      </c>
      <c r="M1406" s="5">
        <f t="shared" si="461"/>
        <v>2023</v>
      </c>
      <c r="N1406" s="6">
        <v>5214</v>
      </c>
      <c r="P1406" s="6">
        <f t="shared" si="462"/>
        <v>5214</v>
      </c>
      <c r="Q1406" s="7">
        <f t="shared" si="463"/>
        <v>2586735.5500000003</v>
      </c>
      <c r="R1406" s="44" t="str">
        <f>VLOOKUP(F1406,'Set up'!$A$2:$E$43,5,FALSE)</f>
        <v>Trsf</v>
      </c>
    </row>
    <row r="1407" spans="1:19" x14ac:dyDescent="0.35">
      <c r="A1407" s="4" t="s">
        <v>1266</v>
      </c>
      <c r="B1407" s="5">
        <f t="shared" si="456"/>
        <v>2</v>
      </c>
      <c r="C1407" s="5">
        <f t="shared" si="457"/>
        <v>2023</v>
      </c>
      <c r="D1407" s="5" t="s">
        <v>1265</v>
      </c>
      <c r="E1407" s="5" t="str">
        <f>VLOOKUP(F1407,'Set up'!$A$2:$C$43,2,FALSE)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up'!$A$2:$C$43,3,FALSE)</f>
        <v>Cash</v>
      </c>
      <c r="J1407" s="5">
        <f>VLOOKUP(F1407,'Set up'!$A$2:$D$43,4,FALSE)</f>
        <v>0</v>
      </c>
      <c r="K1407" s="4">
        <f t="shared" si="449"/>
        <v>44973</v>
      </c>
      <c r="L1407" s="5">
        <f t="shared" si="460"/>
        <v>2</v>
      </c>
      <c r="M1407" s="5">
        <f t="shared" si="461"/>
        <v>2023</v>
      </c>
      <c r="N1407" s="6">
        <v>4560</v>
      </c>
      <c r="P1407" s="6">
        <f t="shared" si="462"/>
        <v>4560</v>
      </c>
      <c r="Q1407" s="7">
        <f t="shared" si="463"/>
        <v>2591295.5500000003</v>
      </c>
      <c r="R1407" s="44" t="str">
        <f>VLOOKUP(F1407,'Set up'!$A$2:$E$43,5,FALSE)</f>
        <v>Trsf</v>
      </c>
    </row>
    <row r="1408" spans="1:19" x14ac:dyDescent="0.35">
      <c r="A1408" s="4" t="s">
        <v>1266</v>
      </c>
      <c r="B1408" s="5">
        <f t="shared" si="456"/>
        <v>2</v>
      </c>
      <c r="C1408" s="5">
        <f t="shared" si="457"/>
        <v>2023</v>
      </c>
      <c r="D1408" s="5" t="s">
        <v>1265</v>
      </c>
      <c r="E1408" s="5" t="str">
        <f>VLOOKUP(F1408,'Set up'!$A$2:$C$43,2,FALSE)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up'!$A$2:$C$43,3,FALSE)</f>
        <v>Cash</v>
      </c>
      <c r="J1408" s="5">
        <f>VLOOKUP(F1408,'Set up'!$A$2:$D$43,4,FALSE)</f>
        <v>0</v>
      </c>
      <c r="K1408" s="4">
        <f t="shared" si="449"/>
        <v>44973</v>
      </c>
      <c r="L1408" s="5">
        <f t="shared" si="460"/>
        <v>2</v>
      </c>
      <c r="M1408" s="5">
        <f t="shared" si="461"/>
        <v>2023</v>
      </c>
      <c r="N1408" s="6">
        <v>1587.6000000000001</v>
      </c>
      <c r="P1408" s="6">
        <f t="shared" si="462"/>
        <v>1587.6000000000001</v>
      </c>
      <c r="Q1408" s="7">
        <f t="shared" si="463"/>
        <v>2592883.1500000004</v>
      </c>
      <c r="R1408" s="44" t="str">
        <f>VLOOKUP(F1408,'Set up'!$A$2:$E$43,5,FALSE)</f>
        <v>Trsf</v>
      </c>
    </row>
    <row r="1409" spans="1:19" x14ac:dyDescent="0.35">
      <c r="A1409" s="4" t="s">
        <v>1266</v>
      </c>
      <c r="B1409" s="5">
        <f t="shared" si="456"/>
        <v>2</v>
      </c>
      <c r="C1409" s="5">
        <f t="shared" si="457"/>
        <v>2023</v>
      </c>
      <c r="D1409" s="5" t="s">
        <v>1265</v>
      </c>
      <c r="E1409" s="5" t="str">
        <f>VLOOKUP(F1409,'Set up'!$A$2:$C$43,2,FALSE)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up'!$A$2:$C$43,3,FALSE)</f>
        <v>Cash</v>
      </c>
      <c r="J1409" s="5">
        <f>VLOOKUP(F1409,'Set up'!$A$2:$D$43,4,FALSE)</f>
        <v>0</v>
      </c>
      <c r="K1409" s="4">
        <f t="shared" si="449"/>
        <v>44973</v>
      </c>
      <c r="L1409" s="5">
        <f t="shared" si="460"/>
        <v>2</v>
      </c>
      <c r="M1409" s="5">
        <f t="shared" si="461"/>
        <v>2023</v>
      </c>
      <c r="N1409" s="6">
        <v>1008</v>
      </c>
      <c r="P1409" s="6">
        <f t="shared" si="462"/>
        <v>1008</v>
      </c>
      <c r="Q1409" s="7">
        <f t="shared" si="463"/>
        <v>2593891.1500000004</v>
      </c>
      <c r="R1409" s="44" t="str">
        <f>VLOOKUP(F1409,'Set up'!$A$2:$E$43,5,FALSE)</f>
        <v>Trsf</v>
      </c>
    </row>
    <row r="1410" spans="1:19" x14ac:dyDescent="0.35">
      <c r="A1410" s="4" t="s">
        <v>1266</v>
      </c>
      <c r="B1410" s="5">
        <f t="shared" si="456"/>
        <v>2</v>
      </c>
      <c r="C1410" s="5">
        <f t="shared" si="457"/>
        <v>2023</v>
      </c>
      <c r="D1410" s="5" t="s">
        <v>1265</v>
      </c>
      <c r="E1410" s="5" t="str">
        <f>VLOOKUP(F1410,'Set up'!$A$2:$C$43,2,FALSE)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up'!$A$2:$C$43,3,FALSE)</f>
        <v>Cash</v>
      </c>
      <c r="J1410" s="5">
        <f>VLOOKUP(F1410,'Set up'!$A$2:$D$43,4,FALSE)</f>
        <v>0</v>
      </c>
      <c r="K1410" s="4">
        <f t="shared" si="449"/>
        <v>44973</v>
      </c>
      <c r="L1410" s="5">
        <f t="shared" si="460"/>
        <v>2</v>
      </c>
      <c r="M1410" s="5">
        <f t="shared" si="461"/>
        <v>2023</v>
      </c>
      <c r="N1410" s="6">
        <v>1000</v>
      </c>
      <c r="P1410" s="6">
        <f t="shared" si="462"/>
        <v>1000</v>
      </c>
      <c r="Q1410" s="7">
        <f t="shared" si="463"/>
        <v>2594891.1500000004</v>
      </c>
      <c r="R1410" s="44" t="str">
        <f>VLOOKUP(F1410,'Set up'!$A$2:$E$43,5,FALSE)</f>
        <v>Trsf</v>
      </c>
    </row>
    <row r="1411" spans="1:19" x14ac:dyDescent="0.35">
      <c r="A1411" s="4" t="s">
        <v>1266</v>
      </c>
      <c r="B1411" s="5">
        <f t="shared" si="456"/>
        <v>2</v>
      </c>
      <c r="C1411" s="5">
        <f t="shared" si="457"/>
        <v>2023</v>
      </c>
      <c r="D1411" s="5" t="s">
        <v>1268</v>
      </c>
      <c r="E1411" s="5" t="str">
        <f>VLOOKUP(F1411,'Set up'!$A$2:$C$43,2,FALSE)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up'!$A$2:$C$43,3,FALSE)</f>
        <v>Cash</v>
      </c>
      <c r="J1411" s="5">
        <f>VLOOKUP(F1411,'Set up'!$A$2:$D$43,4,FALSE)</f>
        <v>0</v>
      </c>
      <c r="K1411" s="4">
        <f t="shared" si="449"/>
        <v>44973</v>
      </c>
      <c r="L1411" s="5">
        <f t="shared" si="460"/>
        <v>2</v>
      </c>
      <c r="M1411" s="5">
        <f t="shared" si="461"/>
        <v>2023</v>
      </c>
      <c r="N1411" s="6">
        <v>437.5</v>
      </c>
      <c r="P1411" s="6">
        <f t="shared" si="462"/>
        <v>437.5</v>
      </c>
      <c r="Q1411" s="7">
        <f t="shared" si="463"/>
        <v>2595328.6500000004</v>
      </c>
      <c r="R1411" s="44" t="str">
        <f>VLOOKUP(F1411,'Set up'!$A$2:$E$43,5,FALSE)</f>
        <v>Trsf</v>
      </c>
    </row>
    <row r="1412" spans="1:19" x14ac:dyDescent="0.35">
      <c r="A1412" s="4" t="s">
        <v>1266</v>
      </c>
      <c r="B1412" s="5">
        <f t="shared" si="456"/>
        <v>2</v>
      </c>
      <c r="C1412" s="5">
        <f t="shared" si="457"/>
        <v>2023</v>
      </c>
      <c r="D1412" s="5" t="s">
        <v>1269</v>
      </c>
      <c r="E1412" s="5" t="str">
        <f>VLOOKUP(F1412,'Set up'!$A$2:$C$43,2,FALSE)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up'!$A$2:$C$43,3,FALSE)</f>
        <v>Cash</v>
      </c>
      <c r="J1412" s="5">
        <f>VLOOKUP(F1412,'Set up'!$A$2:$D$43,4,FALSE)</f>
        <v>0</v>
      </c>
      <c r="K1412" s="4">
        <f t="shared" si="449"/>
        <v>44973</v>
      </c>
      <c r="L1412" s="5">
        <f t="shared" si="460"/>
        <v>2</v>
      </c>
      <c r="M1412" s="5">
        <f t="shared" si="461"/>
        <v>2023</v>
      </c>
      <c r="N1412" s="6">
        <v>3476</v>
      </c>
      <c r="P1412" s="6">
        <f t="shared" si="462"/>
        <v>3476</v>
      </c>
      <c r="Q1412" s="7">
        <f t="shared" si="463"/>
        <v>2598804.6500000004</v>
      </c>
      <c r="R1412" s="44" t="str">
        <f>VLOOKUP(F1412,'Set up'!$A$2:$E$43,5,FALSE)</f>
        <v>Trsf</v>
      </c>
    </row>
    <row r="1413" spans="1:19" x14ac:dyDescent="0.35">
      <c r="A1413" s="4" t="s">
        <v>1266</v>
      </c>
      <c r="B1413" s="5">
        <f t="shared" si="456"/>
        <v>2</v>
      </c>
      <c r="C1413" s="5">
        <f t="shared" si="457"/>
        <v>2023</v>
      </c>
      <c r="D1413" s="5" t="s">
        <v>1269</v>
      </c>
      <c r="E1413" s="5" t="str">
        <f>VLOOKUP(F1413,'Set up'!$A$2:$C$43,2,FALSE)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up'!$A$2:$C$43,3,FALSE)</f>
        <v>Cash</v>
      </c>
      <c r="J1413" s="5">
        <f>VLOOKUP(F1413,'Set up'!$A$2:$D$43,4,FALSE)</f>
        <v>0</v>
      </c>
      <c r="K1413" s="4">
        <f t="shared" si="449"/>
        <v>44973</v>
      </c>
      <c r="L1413" s="5">
        <f t="shared" si="460"/>
        <v>2</v>
      </c>
      <c r="M1413" s="5">
        <f t="shared" si="461"/>
        <v>2023</v>
      </c>
      <c r="N1413" s="6">
        <v>3828</v>
      </c>
      <c r="P1413" s="6">
        <f t="shared" si="462"/>
        <v>3828</v>
      </c>
      <c r="Q1413" s="7">
        <f t="shared" si="463"/>
        <v>2602632.6500000004</v>
      </c>
      <c r="R1413" s="44" t="str">
        <f>VLOOKUP(F1413,'Set up'!$A$2:$E$43,5,FALSE)</f>
        <v>Trsf</v>
      </c>
    </row>
    <row r="1414" spans="1:19" x14ac:dyDescent="0.35">
      <c r="A1414" s="4" t="s">
        <v>1266</v>
      </c>
      <c r="B1414" s="5">
        <f t="shared" si="456"/>
        <v>2</v>
      </c>
      <c r="C1414" s="5">
        <f t="shared" si="457"/>
        <v>2023</v>
      </c>
      <c r="D1414" s="5" t="s">
        <v>1270</v>
      </c>
      <c r="E1414" s="5" t="str">
        <f>VLOOKUP(F1414,'Set up'!$A$2:$C$43,2,FALSE)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up'!$A$2:$C$43,3,FALSE)</f>
        <v>Cash</v>
      </c>
      <c r="J1414" s="5">
        <f>VLOOKUP(F1414,'Set up'!$A$2:$D$43,4,FALSE)</f>
        <v>0</v>
      </c>
      <c r="K1414" s="4">
        <f t="shared" si="449"/>
        <v>44973</v>
      </c>
      <c r="L1414" s="5">
        <f t="shared" si="460"/>
        <v>2</v>
      </c>
      <c r="M1414" s="5">
        <f t="shared" si="461"/>
        <v>2023</v>
      </c>
      <c r="N1414" s="6">
        <v>100</v>
      </c>
      <c r="O1414" s="6">
        <f t="shared" ref="O1414:O1419" si="464">-N1414</f>
        <v>-100</v>
      </c>
      <c r="P1414" s="6">
        <f t="shared" si="462"/>
        <v>0</v>
      </c>
      <c r="Q1414" s="7">
        <f t="shared" si="463"/>
        <v>2602732.6500000004</v>
      </c>
      <c r="R1414" s="44" t="str">
        <f>VLOOKUP(F1414,'Set up'!$A$2:$E$43,5,FALSE)</f>
        <v>Trsf</v>
      </c>
      <c r="S1414" s="1" t="s">
        <v>1689</v>
      </c>
    </row>
    <row r="1415" spans="1:19" x14ac:dyDescent="0.35">
      <c r="A1415" s="4" t="s">
        <v>1266</v>
      </c>
      <c r="B1415" s="5">
        <f t="shared" si="456"/>
        <v>2</v>
      </c>
      <c r="C1415" s="5">
        <f t="shared" si="457"/>
        <v>2023</v>
      </c>
      <c r="D1415" s="5" t="s">
        <v>1270</v>
      </c>
      <c r="E1415" s="5" t="str">
        <f>VLOOKUP(F1415,'Set up'!$A$2:$C$43,2,FALSE)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up'!$A$2:$C$43,3,FALSE)</f>
        <v>Cash</v>
      </c>
      <c r="J1415" s="5">
        <f>VLOOKUP(F1415,'Set up'!$A$2:$D$43,4,FALSE)</f>
        <v>0</v>
      </c>
      <c r="K1415" s="4">
        <f t="shared" si="449"/>
        <v>44973</v>
      </c>
      <c r="L1415" s="5">
        <f t="shared" si="460"/>
        <v>2</v>
      </c>
      <c r="M1415" s="5">
        <f t="shared" si="461"/>
        <v>2023</v>
      </c>
      <c r="N1415" s="6">
        <v>102</v>
      </c>
      <c r="O1415" s="6">
        <f t="shared" si="464"/>
        <v>-102</v>
      </c>
      <c r="P1415" s="6">
        <f t="shared" si="462"/>
        <v>0</v>
      </c>
      <c r="Q1415" s="7">
        <f t="shared" si="463"/>
        <v>2602834.6500000004</v>
      </c>
      <c r="R1415" s="44" t="str">
        <f>VLOOKUP(F1415,'Set up'!$A$2:$E$43,5,FALSE)</f>
        <v>Trsf</v>
      </c>
      <c r="S1415" s="1" t="s">
        <v>1690</v>
      </c>
    </row>
    <row r="1416" spans="1:19" x14ac:dyDescent="0.35">
      <c r="A1416" s="4" t="s">
        <v>1274</v>
      </c>
      <c r="B1416" s="5">
        <f t="shared" si="456"/>
        <v>2</v>
      </c>
      <c r="C1416" s="5">
        <f t="shared" si="457"/>
        <v>2023</v>
      </c>
      <c r="D1416" s="5" t="s">
        <v>1273</v>
      </c>
      <c r="E1416" s="5" t="str">
        <f>VLOOKUP(F1416,'Set up'!$A$2:$C$43,2,FALSE)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up'!$A$2:$C$43,3,FALSE)</f>
        <v>Cash</v>
      </c>
      <c r="J1416" s="5">
        <f>VLOOKUP(F1416,'Set up'!$A$2:$D$43,4,FALSE)</f>
        <v>0</v>
      </c>
      <c r="K1416" s="4">
        <f t="shared" si="449"/>
        <v>44975</v>
      </c>
      <c r="L1416" s="5">
        <f t="shared" si="460"/>
        <v>2</v>
      </c>
      <c r="M1416" s="5">
        <f t="shared" si="461"/>
        <v>2023</v>
      </c>
      <c r="N1416" s="6">
        <v>1870</v>
      </c>
      <c r="O1416" s="6">
        <f t="shared" si="464"/>
        <v>-1870</v>
      </c>
      <c r="P1416" s="6">
        <f t="shared" si="462"/>
        <v>0</v>
      </c>
      <c r="Q1416" s="7">
        <f t="shared" si="463"/>
        <v>2604704.6500000004</v>
      </c>
      <c r="R1416" s="44" t="str">
        <f>VLOOKUP(F1416,'Set up'!$A$2:$E$43,5,FALSE)</f>
        <v>PD Chq</v>
      </c>
      <c r="S1416" s="1" t="s">
        <v>1693</v>
      </c>
    </row>
    <row r="1417" spans="1:19" x14ac:dyDescent="0.35">
      <c r="A1417" s="4" t="s">
        <v>1274</v>
      </c>
      <c r="B1417" s="5">
        <f t="shared" si="456"/>
        <v>2</v>
      </c>
      <c r="C1417" s="5">
        <f t="shared" si="457"/>
        <v>2023</v>
      </c>
      <c r="D1417" s="5" t="s">
        <v>1273</v>
      </c>
      <c r="E1417" s="5" t="str">
        <f>VLOOKUP(F1417,'Set up'!$A$2:$C$43,2,FALSE)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up'!$A$2:$C$43,3,FALSE)</f>
        <v>Cash</v>
      </c>
      <c r="J1417" s="5">
        <f>VLOOKUP(F1417,'Set up'!$A$2:$D$43,4,FALSE)</f>
        <v>0</v>
      </c>
      <c r="K1417" s="4">
        <f t="shared" si="449"/>
        <v>44975</v>
      </c>
      <c r="L1417" s="5">
        <f t="shared" si="460"/>
        <v>2</v>
      </c>
      <c r="M1417" s="5">
        <f t="shared" si="461"/>
        <v>2023</v>
      </c>
      <c r="N1417" s="6">
        <v>510</v>
      </c>
      <c r="O1417" s="6">
        <f t="shared" si="464"/>
        <v>-510</v>
      </c>
      <c r="P1417" s="6">
        <f t="shared" si="462"/>
        <v>0</v>
      </c>
      <c r="Q1417" s="7">
        <f t="shared" si="463"/>
        <v>2605214.6500000004</v>
      </c>
      <c r="R1417" s="44" t="str">
        <f>VLOOKUP(F1417,'Set up'!$A$2:$E$43,5,FALSE)</f>
        <v>PD Chq</v>
      </c>
      <c r="S1417" s="1" t="s">
        <v>1693</v>
      </c>
    </row>
    <row r="1418" spans="1:19" x14ac:dyDescent="0.35">
      <c r="A1418" s="4" t="s">
        <v>1274</v>
      </c>
      <c r="B1418" s="5">
        <f t="shared" si="456"/>
        <v>2</v>
      </c>
      <c r="C1418" s="5">
        <f t="shared" si="457"/>
        <v>2023</v>
      </c>
      <c r="D1418" s="5" t="s">
        <v>1273</v>
      </c>
      <c r="E1418" s="5" t="str">
        <f>VLOOKUP(F1418,'Set up'!$A$2:$C$43,2,FALSE)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up'!$A$2:$C$43,3,FALSE)</f>
        <v>Cash</v>
      </c>
      <c r="J1418" s="5">
        <f>VLOOKUP(F1418,'Set up'!$A$2:$D$43,4,FALSE)</f>
        <v>0</v>
      </c>
      <c r="K1418" s="4">
        <f t="shared" si="449"/>
        <v>44975</v>
      </c>
      <c r="L1418" s="5">
        <f t="shared" si="460"/>
        <v>2</v>
      </c>
      <c r="M1418" s="5">
        <f t="shared" si="461"/>
        <v>2023</v>
      </c>
      <c r="N1418" s="6">
        <v>95</v>
      </c>
      <c r="O1418" s="6">
        <f t="shared" si="464"/>
        <v>-95</v>
      </c>
      <c r="P1418" s="6">
        <f t="shared" si="462"/>
        <v>0</v>
      </c>
      <c r="Q1418" s="7">
        <f t="shared" si="463"/>
        <v>2605309.6500000004</v>
      </c>
      <c r="R1418" s="44" t="str">
        <f>VLOOKUP(F1418,'Set up'!$A$2:$E$43,5,FALSE)</f>
        <v>PD Chq</v>
      </c>
      <c r="S1418" s="1" t="s">
        <v>1693</v>
      </c>
    </row>
    <row r="1419" spans="1:19" x14ac:dyDescent="0.35">
      <c r="A1419" s="4">
        <v>44978</v>
      </c>
      <c r="B1419" s="5">
        <f t="shared" si="456"/>
        <v>2</v>
      </c>
      <c r="C1419" s="5">
        <f t="shared" si="457"/>
        <v>2023</v>
      </c>
      <c r="D1419" s="5" t="s">
        <v>1275</v>
      </c>
      <c r="E1419" s="5" t="str">
        <f>VLOOKUP(F1419,'Set up'!$A$2:$C$43,2,FALSE)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up'!$A$2:$C$43,3,FALSE)</f>
        <v>120</v>
      </c>
      <c r="J1419" s="5">
        <f>VLOOKUP(F1419,'Set up'!$A$2:$D$43,4,FALSE)</f>
        <v>120</v>
      </c>
      <c r="K1419" s="4">
        <f t="shared" si="449"/>
        <v>45098</v>
      </c>
      <c r="L1419" s="5">
        <f t="shared" si="460"/>
        <v>6</v>
      </c>
      <c r="M1419" s="5">
        <f t="shared" si="461"/>
        <v>2023</v>
      </c>
      <c r="N1419" s="6">
        <v>1620</v>
      </c>
      <c r="O1419" s="6">
        <f t="shared" si="464"/>
        <v>-1620</v>
      </c>
      <c r="P1419" s="6">
        <f t="shared" si="462"/>
        <v>0</v>
      </c>
      <c r="Q1419" s="7">
        <f t="shared" si="463"/>
        <v>2606929.6500000004</v>
      </c>
      <c r="R1419" s="44" t="str">
        <f>VLOOKUP(F1419,'Set up'!$A$2:$E$43,5,FALSE)</f>
        <v>Chq</v>
      </c>
      <c r="S1419" s="1" t="s">
        <v>1787</v>
      </c>
    </row>
    <row r="1420" spans="1:19" x14ac:dyDescent="0.35">
      <c r="A1420" s="4">
        <v>44978</v>
      </c>
      <c r="B1420" s="5">
        <f t="shared" si="456"/>
        <v>2</v>
      </c>
      <c r="C1420" s="5">
        <f t="shared" si="457"/>
        <v>2023</v>
      </c>
      <c r="D1420" s="5" t="s">
        <v>1276</v>
      </c>
      <c r="E1420" s="5" t="str">
        <f>VLOOKUP(F1420,'Set up'!$A$2:$C$43,2,FALSE)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up'!$A$2:$C$43,3,FALSE)</f>
        <v>Cash</v>
      </c>
      <c r="J1420" s="5">
        <f>VLOOKUP(F1420,'Set up'!$A$2:$D$43,4,FALSE)</f>
        <v>0</v>
      </c>
      <c r="K1420" s="4">
        <f t="shared" si="449"/>
        <v>44978</v>
      </c>
      <c r="L1420" s="5">
        <f t="shared" si="460"/>
        <v>2</v>
      </c>
      <c r="M1420" s="5">
        <f t="shared" si="461"/>
        <v>2023</v>
      </c>
      <c r="N1420" s="6">
        <v>750</v>
      </c>
      <c r="P1420" s="6">
        <f t="shared" si="462"/>
        <v>750</v>
      </c>
      <c r="Q1420" s="7">
        <f t="shared" si="463"/>
        <v>2607679.6500000004</v>
      </c>
      <c r="R1420" s="44" t="str">
        <f>VLOOKUP(F1420,'Set up'!$A$2:$E$43,5,FALSE)</f>
        <v>Trsf</v>
      </c>
    </row>
    <row r="1421" spans="1:19" x14ac:dyDescent="0.35">
      <c r="A1421" s="4">
        <v>44978</v>
      </c>
      <c r="B1421" s="5">
        <f t="shared" si="456"/>
        <v>2</v>
      </c>
      <c r="C1421" s="5">
        <f t="shared" si="457"/>
        <v>2023</v>
      </c>
      <c r="D1421" s="5" t="s">
        <v>1277</v>
      </c>
      <c r="E1421" s="5" t="str">
        <f>VLOOKUP(F1421,'Set up'!$A$2:$C$43,2,FALSE)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up'!$A$2:$C$43,3,FALSE)</f>
        <v>Cash</v>
      </c>
      <c r="J1421" s="5">
        <f>VLOOKUP(F1421,'Set up'!$A$2:$D$43,4,FALSE)</f>
        <v>0</v>
      </c>
      <c r="K1421" s="4">
        <f t="shared" si="449"/>
        <v>44978</v>
      </c>
      <c r="L1421" s="5">
        <f t="shared" si="460"/>
        <v>2</v>
      </c>
      <c r="M1421" s="5">
        <f t="shared" si="461"/>
        <v>2023</v>
      </c>
      <c r="N1421" s="6">
        <v>8690</v>
      </c>
      <c r="P1421" s="6">
        <f t="shared" si="462"/>
        <v>8690</v>
      </c>
      <c r="Q1421" s="7">
        <f t="shared" si="463"/>
        <v>2616369.6500000004</v>
      </c>
      <c r="R1421" s="44" t="str">
        <f>VLOOKUP(F1421,'Set up'!$A$2:$E$43,5,FALSE)</f>
        <v>Trsf</v>
      </c>
    </row>
    <row r="1422" spans="1:19" x14ac:dyDescent="0.35">
      <c r="A1422" s="4">
        <v>44978</v>
      </c>
      <c r="B1422" s="5">
        <f t="shared" si="456"/>
        <v>2</v>
      </c>
      <c r="C1422" s="5">
        <f t="shared" si="457"/>
        <v>2023</v>
      </c>
      <c r="D1422" s="5" t="s">
        <v>1277</v>
      </c>
      <c r="E1422" s="5" t="str">
        <f>VLOOKUP(F1422,'Set up'!$A$2:$C$43,2,FALSE)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up'!$A$2:$C$43,3,FALSE)</f>
        <v>Cash</v>
      </c>
      <c r="J1422" s="5">
        <f>VLOOKUP(F1422,'Set up'!$A$2:$D$43,4,FALSE)</f>
        <v>0</v>
      </c>
      <c r="K1422" s="4">
        <f t="shared" si="449"/>
        <v>44978</v>
      </c>
      <c r="L1422" s="5">
        <f t="shared" si="460"/>
        <v>2</v>
      </c>
      <c r="M1422" s="5">
        <f t="shared" si="461"/>
        <v>2023</v>
      </c>
      <c r="N1422" s="6">
        <v>17380</v>
      </c>
      <c r="P1422" s="6">
        <f t="shared" si="462"/>
        <v>17380</v>
      </c>
      <c r="Q1422" s="7">
        <f t="shared" si="463"/>
        <v>2633749.6500000004</v>
      </c>
      <c r="R1422" s="44" t="str">
        <f>VLOOKUP(F1422,'Set up'!$A$2:$E$43,5,FALSE)</f>
        <v>Trsf</v>
      </c>
    </row>
    <row r="1423" spans="1:19" x14ac:dyDescent="0.35">
      <c r="A1423" s="4">
        <v>44978</v>
      </c>
      <c r="B1423" s="5">
        <f t="shared" si="456"/>
        <v>2</v>
      </c>
      <c r="C1423" s="5">
        <f t="shared" si="457"/>
        <v>2023</v>
      </c>
      <c r="D1423" s="5" t="s">
        <v>1277</v>
      </c>
      <c r="E1423" s="5" t="str">
        <f>VLOOKUP(F1423,'Set up'!$A$2:$C$43,2,FALSE)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up'!$A$2:$C$43,3,FALSE)</f>
        <v>Cash</v>
      </c>
      <c r="J1423" s="5">
        <f>VLOOKUP(F1423,'Set up'!$A$2:$D$43,4,FALSE)</f>
        <v>0</v>
      </c>
      <c r="K1423" s="4">
        <f t="shared" si="449"/>
        <v>44978</v>
      </c>
      <c r="L1423" s="5">
        <f t="shared" si="460"/>
        <v>2</v>
      </c>
      <c r="M1423" s="5">
        <f t="shared" si="461"/>
        <v>2023</v>
      </c>
      <c r="N1423" s="6">
        <v>10260</v>
      </c>
      <c r="P1423" s="6">
        <f t="shared" si="462"/>
        <v>10260</v>
      </c>
      <c r="Q1423" s="7">
        <f t="shared" si="463"/>
        <v>2644009.6500000004</v>
      </c>
      <c r="R1423" s="44" t="str">
        <f>VLOOKUP(F1423,'Set up'!$A$2:$E$43,5,FALSE)</f>
        <v>Trsf</v>
      </c>
    </row>
    <row r="1424" spans="1:19" x14ac:dyDescent="0.35">
      <c r="A1424" s="4">
        <v>44978</v>
      </c>
      <c r="B1424" s="5">
        <f t="shared" si="456"/>
        <v>2</v>
      </c>
      <c r="C1424" s="5">
        <f t="shared" si="457"/>
        <v>2023</v>
      </c>
      <c r="D1424" s="5" t="s">
        <v>1277</v>
      </c>
      <c r="E1424" s="5" t="str">
        <f>VLOOKUP(F1424,'Set up'!$A$2:$C$43,2,FALSE)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up'!$A$2:$C$43,3,FALSE)</f>
        <v>Cash</v>
      </c>
      <c r="J1424" s="5">
        <f>VLOOKUP(F1424,'Set up'!$A$2:$D$43,4,FALSE)</f>
        <v>0</v>
      </c>
      <c r="K1424" s="4">
        <f t="shared" si="449"/>
        <v>44978</v>
      </c>
      <c r="L1424" s="5">
        <f t="shared" si="460"/>
        <v>2</v>
      </c>
      <c r="M1424" s="5">
        <f t="shared" si="461"/>
        <v>2023</v>
      </c>
      <c r="N1424" s="6">
        <v>5040</v>
      </c>
      <c r="P1424" s="6">
        <f t="shared" si="462"/>
        <v>5040</v>
      </c>
      <c r="Q1424" s="7">
        <f t="shared" si="463"/>
        <v>2649049.6500000004</v>
      </c>
      <c r="R1424" s="44" t="str">
        <f>VLOOKUP(F1424,'Set up'!$A$2:$E$43,5,FALSE)</f>
        <v>Trsf</v>
      </c>
    </row>
    <row r="1425" spans="1:19" x14ac:dyDescent="0.35">
      <c r="A1425" s="4">
        <v>44978</v>
      </c>
      <c r="B1425" s="5">
        <f t="shared" si="456"/>
        <v>2</v>
      </c>
      <c r="C1425" s="5">
        <f t="shared" si="457"/>
        <v>2023</v>
      </c>
      <c r="D1425" s="5" t="s">
        <v>1277</v>
      </c>
      <c r="E1425" s="5" t="str">
        <f>VLOOKUP(F1425,'Set up'!$A$2:$C$43,2,FALSE)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up'!$A$2:$C$43,3,FALSE)</f>
        <v>Cash</v>
      </c>
      <c r="J1425" s="5">
        <f>VLOOKUP(F1425,'Set up'!$A$2:$D$43,4,FALSE)</f>
        <v>0</v>
      </c>
      <c r="K1425" s="4">
        <f t="shared" si="449"/>
        <v>44978</v>
      </c>
      <c r="L1425" s="5">
        <f t="shared" si="460"/>
        <v>2</v>
      </c>
      <c r="M1425" s="5">
        <f t="shared" si="461"/>
        <v>2023</v>
      </c>
      <c r="N1425" s="6">
        <v>380</v>
      </c>
      <c r="P1425" s="6">
        <f t="shared" si="462"/>
        <v>380</v>
      </c>
      <c r="Q1425" s="7">
        <f t="shared" si="463"/>
        <v>2649429.6500000004</v>
      </c>
      <c r="R1425" s="44" t="str">
        <f>VLOOKUP(F1425,'Set up'!$A$2:$E$43,5,FALSE)</f>
        <v>Trsf</v>
      </c>
    </row>
    <row r="1426" spans="1:19" x14ac:dyDescent="0.35">
      <c r="A1426" s="4">
        <v>44978</v>
      </c>
      <c r="B1426" s="5">
        <f t="shared" si="456"/>
        <v>2</v>
      </c>
      <c r="C1426" s="5">
        <f t="shared" si="457"/>
        <v>2023</v>
      </c>
      <c r="D1426" s="5" t="s">
        <v>1277</v>
      </c>
      <c r="E1426" s="5" t="str">
        <f>VLOOKUP(F1426,'Set up'!$A$2:$C$43,2,FALSE)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up'!$A$2:$C$43,3,FALSE)</f>
        <v>Cash</v>
      </c>
      <c r="J1426" s="5">
        <f>VLOOKUP(F1426,'Set up'!$A$2:$D$43,4,FALSE)</f>
        <v>0</v>
      </c>
      <c r="K1426" s="4">
        <f t="shared" si="449"/>
        <v>44978</v>
      </c>
      <c r="L1426" s="5">
        <f t="shared" si="460"/>
        <v>2</v>
      </c>
      <c r="M1426" s="5">
        <f t="shared" si="461"/>
        <v>2023</v>
      </c>
      <c r="N1426" s="6">
        <v>2000</v>
      </c>
      <c r="P1426" s="6">
        <f t="shared" si="462"/>
        <v>2000</v>
      </c>
      <c r="Q1426" s="7">
        <f t="shared" si="463"/>
        <v>2651429.6500000004</v>
      </c>
      <c r="R1426" s="44" t="str">
        <f>VLOOKUP(F1426,'Set up'!$A$2:$E$43,5,FALSE)</f>
        <v>Trsf</v>
      </c>
    </row>
    <row r="1427" spans="1:19" x14ac:dyDescent="0.35">
      <c r="A1427" s="4" t="s">
        <v>1280</v>
      </c>
      <c r="B1427" s="5">
        <f t="shared" si="456"/>
        <v>2</v>
      </c>
      <c r="C1427" s="5">
        <f t="shared" si="457"/>
        <v>2023</v>
      </c>
      <c r="D1427" s="5" t="s">
        <v>1278</v>
      </c>
      <c r="E1427" s="5" t="str">
        <f>VLOOKUP(F1427,'Set up'!$A$2:$C$43,2,FALSE)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up'!$A$2:$C$43,3,FALSE)</f>
        <v>Cash</v>
      </c>
      <c r="J1427" s="5">
        <f>VLOOKUP(F1427,'Set up'!$A$2:$D$43,4,FALSE)</f>
        <v>0</v>
      </c>
      <c r="K1427" s="4">
        <f t="shared" si="449"/>
        <v>44981</v>
      </c>
      <c r="L1427" s="5">
        <f t="shared" si="460"/>
        <v>2</v>
      </c>
      <c r="M1427" s="5">
        <f t="shared" si="461"/>
        <v>2023</v>
      </c>
      <c r="N1427" s="6">
        <v>1059.5</v>
      </c>
      <c r="P1427" s="6">
        <f t="shared" si="462"/>
        <v>1059.5</v>
      </c>
      <c r="Q1427" s="7">
        <f t="shared" si="463"/>
        <v>2652489.1500000004</v>
      </c>
      <c r="R1427" s="44" t="str">
        <f>VLOOKUP(F1427,'Set up'!$A$2:$E$43,5,FALSE)</f>
        <v>Trsf</v>
      </c>
    </row>
    <row r="1428" spans="1:19" x14ac:dyDescent="0.35">
      <c r="A1428" s="4" t="s">
        <v>1281</v>
      </c>
      <c r="B1428" s="5">
        <f t="shared" si="456"/>
        <v>2</v>
      </c>
      <c r="C1428" s="5">
        <f t="shared" si="457"/>
        <v>2023</v>
      </c>
      <c r="D1428" s="5" t="s">
        <v>1279</v>
      </c>
      <c r="E1428" s="5" t="str">
        <f>VLOOKUP(F1428,'Set up'!$A$2:$C$43,2,FALSE)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up'!$A$2:$C$43,3,FALSE)</f>
        <v>Cash</v>
      </c>
      <c r="J1428" s="5">
        <f>VLOOKUP(F1428,'Set up'!$A$2:$D$43,4,FALSE)</f>
        <v>0</v>
      </c>
      <c r="K1428" s="4">
        <f t="shared" si="449"/>
        <v>44982</v>
      </c>
      <c r="L1428" s="5">
        <f t="shared" si="460"/>
        <v>2</v>
      </c>
      <c r="M1428" s="5">
        <f t="shared" si="461"/>
        <v>2023</v>
      </c>
      <c r="N1428" s="6">
        <v>187.5</v>
      </c>
      <c r="P1428" s="6">
        <f t="shared" si="462"/>
        <v>187.5</v>
      </c>
      <c r="Q1428" s="7">
        <f t="shared" si="463"/>
        <v>2652676.6500000004</v>
      </c>
      <c r="R1428" s="44" t="str">
        <f>VLOOKUP(F1428,'Set up'!$A$2:$E$43,5,FALSE)</f>
        <v>Trsf</v>
      </c>
    </row>
    <row r="1429" spans="1:19" x14ac:dyDescent="0.35">
      <c r="A1429" s="4" t="s">
        <v>1281</v>
      </c>
      <c r="B1429" s="5">
        <f t="shared" ref="B1429:B1432" si="465">MONTH(A1429)</f>
        <v>2</v>
      </c>
      <c r="C1429" s="5">
        <f t="shared" ref="C1429:C1432" si="466">YEAR(A1429)</f>
        <v>2023</v>
      </c>
      <c r="D1429" s="5" t="s">
        <v>1279</v>
      </c>
      <c r="E1429" s="5" t="str">
        <f>VLOOKUP(F1429,'Set up'!$A$2:$C$43,2,FALSE)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up'!$A$2:$C$43,3,FALSE)</f>
        <v>Cash</v>
      </c>
      <c r="J1429" s="5">
        <f>VLOOKUP(F1429,'Set up'!$A$2:$D$43,4,FALSE)</f>
        <v>0</v>
      </c>
      <c r="K1429" s="4">
        <f t="shared" si="449"/>
        <v>44982</v>
      </c>
      <c r="L1429" s="5">
        <f t="shared" ref="L1429:L1432" si="467">MONTH(K1429)</f>
        <v>2</v>
      </c>
      <c r="M1429" s="5">
        <f t="shared" ref="M1429:M1432" si="468">YEAR(K1429)</f>
        <v>2023</v>
      </c>
      <c r="N1429" s="6">
        <v>380</v>
      </c>
      <c r="P1429" s="6">
        <f t="shared" ref="P1429:P1432" si="469">SUM(N1429+O1429)</f>
        <v>380</v>
      </c>
      <c r="Q1429" s="7">
        <f t="shared" ref="Q1429:Q1432" si="470">SUM(Q1428+N1429)</f>
        <v>2653056.6500000004</v>
      </c>
      <c r="R1429" s="44" t="str">
        <f>VLOOKUP(F1429,'Set up'!$A$2:$E$43,5,FALSE)</f>
        <v>Trsf</v>
      </c>
    </row>
    <row r="1430" spans="1:19" x14ac:dyDescent="0.35">
      <c r="A1430" s="4" t="s">
        <v>1281</v>
      </c>
      <c r="B1430" s="5">
        <f t="shared" si="465"/>
        <v>2</v>
      </c>
      <c r="C1430" s="5">
        <f t="shared" si="466"/>
        <v>2023</v>
      </c>
      <c r="D1430" s="5" t="s">
        <v>1279</v>
      </c>
      <c r="E1430" s="5" t="str">
        <f>VLOOKUP(F1430,'Set up'!$A$2:$C$43,2,FALSE)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up'!$A$2:$C$43,3,FALSE)</f>
        <v>Cash</v>
      </c>
      <c r="J1430" s="5">
        <f>VLOOKUP(F1430,'Set up'!$A$2:$D$43,4,FALSE)</f>
        <v>0</v>
      </c>
      <c r="K1430" s="4">
        <f t="shared" si="449"/>
        <v>44982</v>
      </c>
      <c r="L1430" s="5">
        <f t="shared" si="467"/>
        <v>2</v>
      </c>
      <c r="M1430" s="5">
        <f t="shared" si="468"/>
        <v>2023</v>
      </c>
      <c r="N1430" s="6">
        <v>1000</v>
      </c>
      <c r="P1430" s="6">
        <f t="shared" si="469"/>
        <v>1000</v>
      </c>
      <c r="Q1430" s="7">
        <f t="shared" si="470"/>
        <v>2654056.6500000004</v>
      </c>
      <c r="R1430" s="44" t="str">
        <f>VLOOKUP(F1430,'Set up'!$A$2:$E$43,5,FALSE)</f>
        <v>Trsf</v>
      </c>
    </row>
    <row r="1431" spans="1:19" x14ac:dyDescent="0.35">
      <c r="A1431" s="4" t="s">
        <v>1281</v>
      </c>
      <c r="B1431" s="5">
        <f t="shared" si="465"/>
        <v>2</v>
      </c>
      <c r="C1431" s="5">
        <f t="shared" si="466"/>
        <v>2023</v>
      </c>
      <c r="D1431" s="5" t="s">
        <v>1282</v>
      </c>
      <c r="E1431" s="5" t="str">
        <f>VLOOKUP(F1431,'Set up'!$A$2:$C$43,2,FALSE)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up'!$A$2:$C$43,3,FALSE)</f>
        <v>Cash</v>
      </c>
      <c r="J1431" s="5">
        <f>VLOOKUP(F1431,'Set up'!$A$2:$D$43,4,FALSE)</f>
        <v>0</v>
      </c>
      <c r="K1431" s="4">
        <f t="shared" si="449"/>
        <v>44982</v>
      </c>
      <c r="L1431" s="5">
        <f t="shared" si="467"/>
        <v>2</v>
      </c>
      <c r="M1431" s="5">
        <f t="shared" si="468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0"/>
        <v>2654899.0500000003</v>
      </c>
      <c r="R1431" s="44" t="str">
        <f>VLOOKUP(F1431,'Set up'!$A$2:$E$43,5,FALSE)</f>
        <v>Trsf</v>
      </c>
      <c r="S1431" s="1" t="s">
        <v>1670</v>
      </c>
    </row>
    <row r="1432" spans="1:19" x14ac:dyDescent="0.35">
      <c r="A1432" s="4" t="s">
        <v>1285</v>
      </c>
      <c r="B1432" s="5">
        <f t="shared" si="465"/>
        <v>2</v>
      </c>
      <c r="C1432" s="5">
        <f t="shared" si="466"/>
        <v>2023</v>
      </c>
      <c r="D1432" s="5" t="s">
        <v>1283</v>
      </c>
      <c r="E1432" s="5" t="str">
        <f>VLOOKUP(F1432,'Set up'!$A$2:$C$43,2,FALSE)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up'!$A$2:$C$43,3,FALSE)</f>
        <v>Cash</v>
      </c>
      <c r="J1432" s="5">
        <f>VLOOKUP(F1432,'Set up'!$A$2:$D$43,4,FALSE)</f>
        <v>0</v>
      </c>
      <c r="K1432" s="4">
        <f t="shared" ref="K1432:K1495" si="471">A1432+J1432</f>
        <v>44985</v>
      </c>
      <c r="L1432" s="5">
        <f t="shared" si="467"/>
        <v>2</v>
      </c>
      <c r="M1432" s="5">
        <f t="shared" si="468"/>
        <v>2023</v>
      </c>
      <c r="N1432" s="6">
        <v>312.5</v>
      </c>
      <c r="O1432" s="6">
        <f t="shared" ref="O1432" si="472">-N1432</f>
        <v>-312.5</v>
      </c>
      <c r="P1432" s="6">
        <f t="shared" si="469"/>
        <v>0</v>
      </c>
      <c r="Q1432" s="7">
        <f t="shared" si="470"/>
        <v>2655211.5500000003</v>
      </c>
      <c r="R1432" s="44" t="str">
        <f>VLOOKUP(F1432,'Set up'!$A$2:$E$43,5,FALSE)</f>
        <v>Trsf</v>
      </c>
      <c r="S1432" s="1" t="s">
        <v>1671</v>
      </c>
    </row>
    <row r="1433" spans="1:19" x14ac:dyDescent="0.35">
      <c r="A1433" s="4" t="s">
        <v>1303</v>
      </c>
      <c r="B1433" s="5">
        <f t="shared" ref="B1433:B1470" si="473">MONTH(A1433)</f>
        <v>3</v>
      </c>
      <c r="C1433" s="5">
        <f t="shared" ref="C1433:C1470" si="474">YEAR(A1433)</f>
        <v>2023</v>
      </c>
      <c r="D1433" s="5" t="s">
        <v>1284</v>
      </c>
      <c r="E1433" s="5" t="str">
        <f>VLOOKUP(F1433,'Set up'!$A$2:$C$43,2,FALSE)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up'!$A$2:$C$43,3,FALSE)</f>
        <v>Cash</v>
      </c>
      <c r="J1433" s="5">
        <f>VLOOKUP(F1433,'Set up'!$A$2:$D$43,4,FALSE)</f>
        <v>0</v>
      </c>
      <c r="K1433" s="4">
        <f t="shared" si="471"/>
        <v>44986</v>
      </c>
      <c r="L1433" s="5">
        <f t="shared" ref="L1433:L1468" si="475">MONTH(K1433)</f>
        <v>3</v>
      </c>
      <c r="M1433" s="5">
        <f t="shared" ref="M1433:M1468" si="476">YEAR(K1433)</f>
        <v>2023</v>
      </c>
      <c r="N1433" s="6">
        <v>1936</v>
      </c>
      <c r="O1433" s="6">
        <f>-946-990</f>
        <v>-1936</v>
      </c>
      <c r="P1433" s="6">
        <f t="shared" ref="P1433:P1470" si="477">SUM(N1433+O1433)</f>
        <v>0</v>
      </c>
      <c r="Q1433" s="7">
        <f t="shared" ref="Q1433:Q1470" si="478">SUM(Q1432+N1433)</f>
        <v>2657147.5500000003</v>
      </c>
      <c r="R1433" s="44" t="str">
        <f>VLOOKUP(F1433,'Set up'!$A$2:$E$43,5,FALSE)</f>
        <v>Trsf</v>
      </c>
      <c r="S1433" s="1" t="s">
        <v>1989</v>
      </c>
    </row>
    <row r="1434" spans="1:19" x14ac:dyDescent="0.35">
      <c r="A1434" s="4" t="s">
        <v>1305</v>
      </c>
      <c r="B1434" s="5">
        <f t="shared" si="473"/>
        <v>3</v>
      </c>
      <c r="C1434" s="5">
        <f t="shared" si="474"/>
        <v>2023</v>
      </c>
      <c r="D1434" s="5" t="s">
        <v>1304</v>
      </c>
      <c r="E1434" s="5" t="str">
        <f>VLOOKUP(F1434,'Set up'!$A$2:$C$43,2,FALSE)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up'!$A$2:$C$43,3,FALSE)</f>
        <v>Cash</v>
      </c>
      <c r="J1434" s="5">
        <f>VLOOKUP(F1434,'Set up'!$A$2:$D$43,4,FALSE)</f>
        <v>0</v>
      </c>
      <c r="K1434" s="4">
        <f t="shared" si="471"/>
        <v>44987</v>
      </c>
      <c r="L1434" s="5">
        <f t="shared" si="475"/>
        <v>3</v>
      </c>
      <c r="M1434" s="5">
        <f t="shared" si="476"/>
        <v>2023</v>
      </c>
      <c r="N1434" s="6">
        <v>1804</v>
      </c>
      <c r="O1434" s="6">
        <f>-N1434</f>
        <v>-1804</v>
      </c>
      <c r="P1434" s="6">
        <f t="shared" si="477"/>
        <v>0</v>
      </c>
      <c r="Q1434" s="7">
        <f t="shared" si="478"/>
        <v>2658951.5500000003</v>
      </c>
      <c r="R1434" s="44" t="str">
        <f>VLOOKUP(F1434,'Set up'!$A$2:$E$43,5,FALSE)</f>
        <v>Trsf</v>
      </c>
      <c r="S1434" s="1" t="s">
        <v>1370</v>
      </c>
    </row>
    <row r="1435" spans="1:19" x14ac:dyDescent="0.35">
      <c r="A1435" s="4" t="s">
        <v>1305</v>
      </c>
      <c r="B1435" s="5">
        <f t="shared" si="473"/>
        <v>3</v>
      </c>
      <c r="C1435" s="5">
        <f t="shared" si="474"/>
        <v>2023</v>
      </c>
      <c r="D1435" s="5" t="s">
        <v>1304</v>
      </c>
      <c r="E1435" s="5" t="str">
        <f>VLOOKUP(F1435,'Set up'!$A$2:$C$43,2,FALSE)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up'!$A$2:$C$43,3,FALSE)</f>
        <v>Cash</v>
      </c>
      <c r="J1435" s="5">
        <f>VLOOKUP(F1435,'Set up'!$A$2:$D$43,4,FALSE)</f>
        <v>0</v>
      </c>
      <c r="K1435" s="4">
        <f t="shared" si="471"/>
        <v>44987</v>
      </c>
      <c r="L1435" s="5">
        <f t="shared" si="475"/>
        <v>3</v>
      </c>
      <c r="M1435" s="5">
        <f t="shared" si="476"/>
        <v>2023</v>
      </c>
      <c r="N1435" s="6">
        <v>912</v>
      </c>
      <c r="O1435" s="6">
        <f>-N1435</f>
        <v>-912</v>
      </c>
      <c r="P1435" s="6">
        <f t="shared" si="477"/>
        <v>0</v>
      </c>
      <c r="Q1435" s="7">
        <f t="shared" si="478"/>
        <v>2659863.5500000003</v>
      </c>
      <c r="R1435" s="44" t="str">
        <f>VLOOKUP(F1435,'Set up'!$A$2:$E$43,5,FALSE)</f>
        <v>Trsf</v>
      </c>
      <c r="S1435" s="1" t="s">
        <v>1370</v>
      </c>
    </row>
    <row r="1436" spans="1:19" x14ac:dyDescent="0.35">
      <c r="A1436" s="4" t="s">
        <v>1305</v>
      </c>
      <c r="B1436" s="5">
        <f t="shared" si="473"/>
        <v>3</v>
      </c>
      <c r="C1436" s="5">
        <f t="shared" si="474"/>
        <v>2023</v>
      </c>
      <c r="D1436" s="5" t="s">
        <v>1308</v>
      </c>
      <c r="E1436" s="5" t="str">
        <f>VLOOKUP(F1436,'Set up'!$A$2:$C$43,2,FALSE)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up'!$A$2:$C$43,3,FALSE)</f>
        <v>Cash</v>
      </c>
      <c r="J1436" s="5">
        <f>VLOOKUP(F1436,'Set up'!$A$2:$D$43,4,FALSE)</f>
        <v>0</v>
      </c>
      <c r="K1436" s="4">
        <f t="shared" si="471"/>
        <v>44987</v>
      </c>
      <c r="L1436" s="5">
        <f t="shared" si="475"/>
        <v>3</v>
      </c>
      <c r="M1436" s="5">
        <f t="shared" si="476"/>
        <v>2023</v>
      </c>
      <c r="N1436" s="6">
        <v>256</v>
      </c>
      <c r="O1436" s="6">
        <f t="shared" ref="O1436:O1437" si="479">-N1436</f>
        <v>-256</v>
      </c>
      <c r="P1436" s="6">
        <f t="shared" si="477"/>
        <v>0</v>
      </c>
      <c r="Q1436" s="7">
        <f t="shared" si="478"/>
        <v>2660119.5500000003</v>
      </c>
      <c r="R1436" s="44" t="str">
        <f>VLOOKUP(F1436,'Set up'!$A$2:$E$43,5,FALSE)</f>
        <v>Trsf</v>
      </c>
      <c r="S1436" s="1" t="s">
        <v>1371</v>
      </c>
    </row>
    <row r="1437" spans="1:19" x14ac:dyDescent="0.35">
      <c r="A1437" s="4" t="s">
        <v>1305</v>
      </c>
      <c r="B1437" s="5">
        <f t="shared" si="473"/>
        <v>3</v>
      </c>
      <c r="C1437" s="5">
        <f t="shared" si="474"/>
        <v>2023</v>
      </c>
      <c r="D1437" s="5" t="s">
        <v>1308</v>
      </c>
      <c r="E1437" s="5" t="str">
        <f>VLOOKUP(F1437,'Set up'!$A$2:$C$43,2,FALSE)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up'!$A$2:$C$43,3,FALSE)</f>
        <v>Cash</v>
      </c>
      <c r="J1437" s="5">
        <f>VLOOKUP(F1437,'Set up'!$A$2:$D$43,4,FALSE)</f>
        <v>0</v>
      </c>
      <c r="K1437" s="4">
        <f t="shared" si="471"/>
        <v>44987</v>
      </c>
      <c r="L1437" s="5">
        <f t="shared" si="475"/>
        <v>3</v>
      </c>
      <c r="M1437" s="5">
        <f t="shared" si="476"/>
        <v>2023</v>
      </c>
      <c r="N1437" s="6">
        <v>110</v>
      </c>
      <c r="O1437" s="6">
        <f t="shared" si="479"/>
        <v>-110</v>
      </c>
      <c r="P1437" s="6">
        <f t="shared" si="477"/>
        <v>0</v>
      </c>
      <c r="Q1437" s="7">
        <f t="shared" si="478"/>
        <v>2660229.5500000003</v>
      </c>
      <c r="R1437" s="44" t="str">
        <f>VLOOKUP(F1437,'Set up'!$A$2:$E$43,5,FALSE)</f>
        <v>Trsf</v>
      </c>
      <c r="S1437" s="1" t="s">
        <v>1371</v>
      </c>
    </row>
    <row r="1438" spans="1:19" x14ac:dyDescent="0.35">
      <c r="A1438" s="4" t="s">
        <v>1310</v>
      </c>
      <c r="B1438" s="5">
        <f t="shared" si="473"/>
        <v>3</v>
      </c>
      <c r="C1438" s="5">
        <f t="shared" si="474"/>
        <v>2023</v>
      </c>
      <c r="D1438" s="5" t="s">
        <v>1309</v>
      </c>
      <c r="E1438" s="5" t="str">
        <f>VLOOKUP(F1438,'Set up'!$A$2:$C$43,2,FALSE)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up'!$A$2:$C$43,3,FALSE)</f>
        <v>Cash</v>
      </c>
      <c r="J1438" s="5">
        <f>VLOOKUP(F1438,'Set up'!$A$2:$D$43,4,FALSE)</f>
        <v>0</v>
      </c>
      <c r="K1438" s="4">
        <f t="shared" si="471"/>
        <v>44988</v>
      </c>
      <c r="L1438" s="5">
        <f t="shared" si="475"/>
        <v>3</v>
      </c>
      <c r="M1438" s="5">
        <f t="shared" si="476"/>
        <v>2023</v>
      </c>
      <c r="N1438" s="6">
        <v>937.5</v>
      </c>
      <c r="P1438" s="6">
        <f t="shared" si="477"/>
        <v>937.5</v>
      </c>
      <c r="Q1438" s="7">
        <f t="shared" si="478"/>
        <v>2661167.0500000003</v>
      </c>
      <c r="R1438" s="44" t="str">
        <f>VLOOKUP(F1438,'Set up'!$A$2:$E$43,5,FALSE)</f>
        <v>Trsf</v>
      </c>
    </row>
    <row r="1439" spans="1:19" x14ac:dyDescent="0.35">
      <c r="A1439" s="4" t="s">
        <v>1310</v>
      </c>
      <c r="B1439" s="5">
        <f t="shared" si="473"/>
        <v>3</v>
      </c>
      <c r="C1439" s="5">
        <f t="shared" si="474"/>
        <v>2023</v>
      </c>
      <c r="D1439" s="5" t="s">
        <v>1313</v>
      </c>
      <c r="E1439" s="5" t="str">
        <f>VLOOKUP(F1439,'Set up'!$A$2:$C$43,2,FALSE)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up'!$A$2:$C$43,3,FALSE)</f>
        <v>Cash</v>
      </c>
      <c r="J1439" s="5">
        <f>VLOOKUP(F1439,'Set up'!$A$2:$D$43,4,FALSE)</f>
        <v>0</v>
      </c>
      <c r="K1439" s="4">
        <f t="shared" si="471"/>
        <v>44988</v>
      </c>
      <c r="L1439" s="5">
        <f t="shared" si="475"/>
        <v>3</v>
      </c>
      <c r="M1439" s="5">
        <f t="shared" si="476"/>
        <v>2023</v>
      </c>
      <c r="N1439" s="6">
        <v>17380</v>
      </c>
      <c r="P1439" s="6">
        <f t="shared" si="477"/>
        <v>17380</v>
      </c>
      <c r="Q1439" s="7">
        <f t="shared" si="478"/>
        <v>2678547.0500000003</v>
      </c>
      <c r="R1439" s="44" t="str">
        <f>VLOOKUP(F1439,'Set up'!$A$2:$E$43,5,FALSE)</f>
        <v>Trsf</v>
      </c>
    </row>
    <row r="1440" spans="1:19" x14ac:dyDescent="0.35">
      <c r="A1440" s="4" t="s">
        <v>1310</v>
      </c>
      <c r="B1440" s="5">
        <f t="shared" si="473"/>
        <v>3</v>
      </c>
      <c r="C1440" s="5">
        <f t="shared" si="474"/>
        <v>2023</v>
      </c>
      <c r="D1440" s="5" t="s">
        <v>1313</v>
      </c>
      <c r="E1440" s="5" t="str">
        <f>VLOOKUP(F1440,'Set up'!$A$2:$C$43,2,FALSE)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up'!$A$2:$C$43,3,FALSE)</f>
        <v>Cash</v>
      </c>
      <c r="J1440" s="5">
        <f>VLOOKUP(F1440,'Set up'!$A$2:$D$43,4,FALSE)</f>
        <v>0</v>
      </c>
      <c r="K1440" s="4">
        <f t="shared" si="471"/>
        <v>44988</v>
      </c>
      <c r="L1440" s="5">
        <f t="shared" si="475"/>
        <v>3</v>
      </c>
      <c r="M1440" s="5">
        <f t="shared" si="476"/>
        <v>2023</v>
      </c>
      <c r="N1440" s="6">
        <v>8690</v>
      </c>
      <c r="P1440" s="6">
        <f t="shared" si="477"/>
        <v>8690</v>
      </c>
      <c r="Q1440" s="7">
        <f t="shared" si="478"/>
        <v>2687237.0500000003</v>
      </c>
      <c r="R1440" s="44" t="str">
        <f>VLOOKUP(F1440,'Set up'!$A$2:$E$43,5,FALSE)</f>
        <v>Trsf</v>
      </c>
    </row>
    <row r="1441" spans="1:19" x14ac:dyDescent="0.35">
      <c r="A1441" s="4" t="s">
        <v>1310</v>
      </c>
      <c r="B1441" s="5">
        <f t="shared" si="473"/>
        <v>3</v>
      </c>
      <c r="C1441" s="5">
        <f t="shared" si="474"/>
        <v>2023</v>
      </c>
      <c r="D1441" s="5" t="s">
        <v>1313</v>
      </c>
      <c r="E1441" s="5" t="str">
        <f>VLOOKUP(F1441,'Set up'!$A$2:$C$43,2,FALSE)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up'!$A$2:$C$43,3,FALSE)</f>
        <v>Cash</v>
      </c>
      <c r="J1441" s="5">
        <f>VLOOKUP(F1441,'Set up'!$A$2:$D$43,4,FALSE)</f>
        <v>0</v>
      </c>
      <c r="K1441" s="4">
        <f t="shared" si="471"/>
        <v>44988</v>
      </c>
      <c r="L1441" s="5">
        <f t="shared" si="475"/>
        <v>3</v>
      </c>
      <c r="M1441" s="5">
        <f t="shared" si="476"/>
        <v>2023</v>
      </c>
      <c r="N1441" s="6">
        <v>9120</v>
      </c>
      <c r="P1441" s="6">
        <f t="shared" si="477"/>
        <v>9120</v>
      </c>
      <c r="Q1441" s="7">
        <f t="shared" si="478"/>
        <v>2696357.0500000003</v>
      </c>
      <c r="R1441" s="44" t="str">
        <f>VLOOKUP(F1441,'Set up'!$A$2:$E$43,5,FALSE)</f>
        <v>Trsf</v>
      </c>
    </row>
    <row r="1442" spans="1:19" x14ac:dyDescent="0.35">
      <c r="A1442" s="4" t="s">
        <v>1310</v>
      </c>
      <c r="B1442" s="5">
        <f t="shared" si="473"/>
        <v>3</v>
      </c>
      <c r="C1442" s="5">
        <f t="shared" si="474"/>
        <v>2023</v>
      </c>
      <c r="D1442" s="5" t="s">
        <v>1313</v>
      </c>
      <c r="E1442" s="5" t="str">
        <f>VLOOKUP(F1442,'Set up'!$A$2:$C$43,2,FALSE)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up'!$A$2:$C$43,3,FALSE)</f>
        <v>Cash</v>
      </c>
      <c r="J1442" s="5">
        <f>VLOOKUP(F1442,'Set up'!$A$2:$D$43,4,FALSE)</f>
        <v>0</v>
      </c>
      <c r="K1442" s="4">
        <f t="shared" si="471"/>
        <v>44988</v>
      </c>
      <c r="L1442" s="5">
        <f t="shared" si="475"/>
        <v>3</v>
      </c>
      <c r="M1442" s="5">
        <f t="shared" si="476"/>
        <v>2023</v>
      </c>
      <c r="N1442" s="6">
        <v>5040</v>
      </c>
      <c r="P1442" s="6">
        <f t="shared" si="477"/>
        <v>5040</v>
      </c>
      <c r="Q1442" s="7">
        <f t="shared" si="478"/>
        <v>2701397.0500000003</v>
      </c>
      <c r="R1442" s="44" t="str">
        <f>VLOOKUP(F1442,'Set up'!$A$2:$E$43,5,FALSE)</f>
        <v>Trsf</v>
      </c>
    </row>
    <row r="1443" spans="1:19" x14ac:dyDescent="0.35">
      <c r="A1443" s="4" t="s">
        <v>1310</v>
      </c>
      <c r="B1443" s="5">
        <f t="shared" si="473"/>
        <v>3</v>
      </c>
      <c r="C1443" s="5">
        <f t="shared" si="474"/>
        <v>2023</v>
      </c>
      <c r="D1443" s="5" t="s">
        <v>1313</v>
      </c>
      <c r="E1443" s="5" t="str">
        <f>VLOOKUP(F1443,'Set up'!$A$2:$C$43,2,FALSE)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up'!$A$2:$C$43,3,FALSE)</f>
        <v>Cash</v>
      </c>
      <c r="J1443" s="5">
        <f>VLOOKUP(F1443,'Set up'!$A$2:$D$43,4,FALSE)</f>
        <v>0</v>
      </c>
      <c r="K1443" s="4">
        <f t="shared" si="471"/>
        <v>44988</v>
      </c>
      <c r="L1443" s="5">
        <f t="shared" si="475"/>
        <v>3</v>
      </c>
      <c r="M1443" s="5">
        <f t="shared" si="476"/>
        <v>2023</v>
      </c>
      <c r="N1443" s="6">
        <v>380</v>
      </c>
      <c r="P1443" s="6">
        <f t="shared" si="477"/>
        <v>380</v>
      </c>
      <c r="Q1443" s="7">
        <f t="shared" si="478"/>
        <v>2701777.0500000003</v>
      </c>
      <c r="R1443" s="44" t="str">
        <f>VLOOKUP(F1443,'Set up'!$A$2:$E$43,5,FALSE)</f>
        <v>Trsf</v>
      </c>
    </row>
    <row r="1444" spans="1:19" x14ac:dyDescent="0.35">
      <c r="A1444" s="4" t="s">
        <v>1310</v>
      </c>
      <c r="B1444" s="5">
        <f t="shared" si="473"/>
        <v>3</v>
      </c>
      <c r="C1444" s="5">
        <f t="shared" si="474"/>
        <v>2023</v>
      </c>
      <c r="D1444" s="5" t="s">
        <v>1313</v>
      </c>
      <c r="E1444" s="5" t="str">
        <f>VLOOKUP(F1444,'Set up'!$A$2:$C$43,2,FALSE)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up'!$A$2:$C$43,3,FALSE)</f>
        <v>Cash</v>
      </c>
      <c r="J1444" s="5">
        <f>VLOOKUP(F1444,'Set up'!$A$2:$D$43,4,FALSE)</f>
        <v>0</v>
      </c>
      <c r="K1444" s="4">
        <f t="shared" si="471"/>
        <v>44988</v>
      </c>
      <c r="L1444" s="5">
        <f t="shared" si="475"/>
        <v>3</v>
      </c>
      <c r="M1444" s="5">
        <f t="shared" si="476"/>
        <v>2023</v>
      </c>
      <c r="N1444" s="6">
        <v>2000</v>
      </c>
      <c r="P1444" s="6">
        <f t="shared" si="477"/>
        <v>2000</v>
      </c>
      <c r="Q1444" s="7">
        <f t="shared" si="478"/>
        <v>2703777.0500000003</v>
      </c>
      <c r="R1444" s="44" t="str">
        <f>VLOOKUP(F1444,'Set up'!$A$2:$E$43,5,FALSE)</f>
        <v>Trsf</v>
      </c>
    </row>
    <row r="1445" spans="1:19" x14ac:dyDescent="0.35">
      <c r="A1445" s="4" t="s">
        <v>1310</v>
      </c>
      <c r="B1445" s="5">
        <f t="shared" si="473"/>
        <v>3</v>
      </c>
      <c r="C1445" s="5">
        <f t="shared" si="474"/>
        <v>2023</v>
      </c>
      <c r="D1445" s="5" t="s">
        <v>1314</v>
      </c>
      <c r="E1445" s="5" t="str">
        <f>VLOOKUP(F1445,'Set up'!$A$2:$C$43,2,FALSE)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up'!$A$2:$C$43,3,FALSE)</f>
        <v>30</v>
      </c>
      <c r="J1445" s="5">
        <f>VLOOKUP(F1445,'Set up'!$A$2:$D$43,4,FALSE)</f>
        <v>30</v>
      </c>
      <c r="K1445" s="4">
        <f t="shared" si="471"/>
        <v>45018</v>
      </c>
      <c r="L1445" s="5">
        <f t="shared" si="475"/>
        <v>4</v>
      </c>
      <c r="M1445" s="5">
        <f t="shared" si="476"/>
        <v>2023</v>
      </c>
      <c r="N1445" s="6">
        <v>3608</v>
      </c>
      <c r="O1445" s="6">
        <f t="shared" ref="O1445:O1448" si="480">-N1445</f>
        <v>-3608</v>
      </c>
      <c r="P1445" s="6">
        <f t="shared" si="477"/>
        <v>0</v>
      </c>
      <c r="Q1445" s="7">
        <f t="shared" si="478"/>
        <v>2707385.0500000003</v>
      </c>
      <c r="R1445" s="44" t="str">
        <f>VLOOKUP(F1445,'Set up'!$A$2:$E$43,5,FALSE)</f>
        <v>Chq</v>
      </c>
      <c r="S1445" s="1" t="s">
        <v>1378</v>
      </c>
    </row>
    <row r="1446" spans="1:19" x14ac:dyDescent="0.35">
      <c r="A1446" s="4" t="s">
        <v>1310</v>
      </c>
      <c r="B1446" s="5">
        <f t="shared" si="473"/>
        <v>3</v>
      </c>
      <c r="C1446" s="5">
        <f t="shared" si="474"/>
        <v>2023</v>
      </c>
      <c r="D1446" s="5" t="s">
        <v>1314</v>
      </c>
      <c r="E1446" s="5" t="str">
        <f>VLOOKUP(F1446,'Set up'!$A$2:$C$43,2,FALSE)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up'!$A$2:$C$43,3,FALSE)</f>
        <v>30</v>
      </c>
      <c r="J1446" s="5">
        <f>VLOOKUP(F1446,'Set up'!$A$2:$D$43,4,FALSE)</f>
        <v>30</v>
      </c>
      <c r="K1446" s="4">
        <f t="shared" si="471"/>
        <v>45018</v>
      </c>
      <c r="L1446" s="5">
        <f t="shared" si="475"/>
        <v>4</v>
      </c>
      <c r="M1446" s="5">
        <f t="shared" si="476"/>
        <v>2023</v>
      </c>
      <c r="N1446" s="6">
        <v>842.4</v>
      </c>
      <c r="O1446" s="6">
        <f t="shared" si="480"/>
        <v>-842.4</v>
      </c>
      <c r="P1446" s="6">
        <f t="shared" si="477"/>
        <v>0</v>
      </c>
      <c r="Q1446" s="7">
        <f t="shared" si="478"/>
        <v>2708227.45</v>
      </c>
      <c r="R1446" s="44" t="str">
        <f>VLOOKUP(F1446,'Set up'!$A$2:$E$43,5,FALSE)</f>
        <v>Chq</v>
      </c>
      <c r="S1446" s="1" t="s">
        <v>1378</v>
      </c>
    </row>
    <row r="1447" spans="1:19" x14ac:dyDescent="0.35">
      <c r="A1447" s="4" t="s">
        <v>1310</v>
      </c>
      <c r="B1447" s="5">
        <f t="shared" si="473"/>
        <v>3</v>
      </c>
      <c r="C1447" s="5">
        <f t="shared" si="474"/>
        <v>2023</v>
      </c>
      <c r="D1447" s="5" t="s">
        <v>1314</v>
      </c>
      <c r="E1447" s="5" t="str">
        <f>VLOOKUP(F1447,'Set up'!$A$2:$C$43,2,FALSE)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up'!$A$2:$C$43,3,FALSE)</f>
        <v>30</v>
      </c>
      <c r="J1447" s="5">
        <f>VLOOKUP(F1447,'Set up'!$A$2:$D$43,4,FALSE)</f>
        <v>30</v>
      </c>
      <c r="K1447" s="4">
        <f t="shared" si="471"/>
        <v>45018</v>
      </c>
      <c r="L1447" s="5">
        <f t="shared" si="475"/>
        <v>4</v>
      </c>
      <c r="M1447" s="5">
        <f t="shared" si="476"/>
        <v>2023</v>
      </c>
      <c r="N1447" s="6">
        <v>190</v>
      </c>
      <c r="O1447" s="6">
        <f t="shared" si="480"/>
        <v>-190</v>
      </c>
      <c r="P1447" s="6">
        <f t="shared" si="477"/>
        <v>0</v>
      </c>
      <c r="Q1447" s="7">
        <f t="shared" si="478"/>
        <v>2708417.45</v>
      </c>
      <c r="R1447" s="44" t="str">
        <f>VLOOKUP(F1447,'Set up'!$A$2:$E$43,5,FALSE)</f>
        <v>Chq</v>
      </c>
      <c r="S1447" s="1" t="s">
        <v>1378</v>
      </c>
    </row>
    <row r="1448" spans="1:19" x14ac:dyDescent="0.35">
      <c r="A1448" s="4" t="s">
        <v>1310</v>
      </c>
      <c r="B1448" s="5">
        <f t="shared" si="473"/>
        <v>3</v>
      </c>
      <c r="C1448" s="5">
        <f t="shared" si="474"/>
        <v>2023</v>
      </c>
      <c r="D1448" s="5" t="s">
        <v>1314</v>
      </c>
      <c r="E1448" s="5" t="str">
        <f>VLOOKUP(F1448,'Set up'!$A$2:$C$43,2,FALSE)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up'!$A$2:$C$43,3,FALSE)</f>
        <v>30</v>
      </c>
      <c r="J1448" s="5">
        <f>VLOOKUP(F1448,'Set up'!$A$2:$D$43,4,FALSE)</f>
        <v>30</v>
      </c>
      <c r="K1448" s="4">
        <f t="shared" si="471"/>
        <v>45018</v>
      </c>
      <c r="L1448" s="5">
        <f t="shared" si="475"/>
        <v>4</v>
      </c>
      <c r="M1448" s="5">
        <f t="shared" si="476"/>
        <v>2023</v>
      </c>
      <c r="N1448" s="6">
        <v>144</v>
      </c>
      <c r="O1448" s="6">
        <f t="shared" si="480"/>
        <v>-144</v>
      </c>
      <c r="P1448" s="6">
        <f t="shared" si="477"/>
        <v>0</v>
      </c>
      <c r="Q1448" s="7">
        <f t="shared" si="478"/>
        <v>2708561.45</v>
      </c>
      <c r="R1448" s="44" t="str">
        <f>VLOOKUP(F1448,'Set up'!$A$2:$E$43,5,FALSE)</f>
        <v>Chq</v>
      </c>
      <c r="S1448" s="1" t="s">
        <v>1378</v>
      </c>
    </row>
    <row r="1449" spans="1:19" x14ac:dyDescent="0.35">
      <c r="A1449" s="4" t="s">
        <v>1319</v>
      </c>
      <c r="B1449" s="5">
        <f t="shared" si="473"/>
        <v>3</v>
      </c>
      <c r="C1449" s="5">
        <f t="shared" si="474"/>
        <v>2023</v>
      </c>
      <c r="D1449" s="5" t="s">
        <v>1315</v>
      </c>
      <c r="E1449" s="5" t="str">
        <f>VLOOKUP(F1449,'Set up'!$A$2:$C$43,2,FALSE)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up'!$A$2:$C$43,3,FALSE)</f>
        <v>Cash</v>
      </c>
      <c r="J1449" s="5">
        <f>VLOOKUP(F1449,'Set up'!$A$2:$D$43,4,FALSE)</f>
        <v>0</v>
      </c>
      <c r="K1449" s="4">
        <f t="shared" si="471"/>
        <v>44991</v>
      </c>
      <c r="L1449" s="5">
        <f t="shared" si="475"/>
        <v>3</v>
      </c>
      <c r="M1449" s="5">
        <f t="shared" si="476"/>
        <v>2023</v>
      </c>
      <c r="N1449" s="6">
        <v>950</v>
      </c>
      <c r="O1449" s="6">
        <f t="shared" ref="O1449:O1454" si="481">-N1449</f>
        <v>-950</v>
      </c>
      <c r="P1449" s="6">
        <f t="shared" si="477"/>
        <v>0</v>
      </c>
      <c r="Q1449" s="7">
        <f t="shared" si="478"/>
        <v>2709511.45</v>
      </c>
      <c r="R1449" s="44" t="str">
        <f>VLOOKUP(F1449,'Set up'!$A$2:$E$43,5,FALSE)</f>
        <v>Trsf</v>
      </c>
      <c r="S1449" s="1" t="s">
        <v>1372</v>
      </c>
    </row>
    <row r="1450" spans="1:19" x14ac:dyDescent="0.35">
      <c r="A1450" s="4" t="s">
        <v>1319</v>
      </c>
      <c r="B1450" s="5">
        <f t="shared" si="473"/>
        <v>3</v>
      </c>
      <c r="C1450" s="5">
        <f t="shared" si="474"/>
        <v>2023</v>
      </c>
      <c r="D1450" s="5" t="s">
        <v>1315</v>
      </c>
      <c r="E1450" s="5" t="str">
        <f>VLOOKUP(F1450,'Set up'!$A$2:$C$43,2,FALSE)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up'!$A$2:$C$43,3,FALSE)</f>
        <v>Cash</v>
      </c>
      <c r="J1450" s="5">
        <f>VLOOKUP(F1450,'Set up'!$A$2:$D$43,4,FALSE)</f>
        <v>0</v>
      </c>
      <c r="K1450" s="4">
        <f t="shared" si="471"/>
        <v>44991</v>
      </c>
      <c r="L1450" s="5">
        <f t="shared" si="475"/>
        <v>3</v>
      </c>
      <c r="M1450" s="5">
        <f t="shared" si="476"/>
        <v>2023</v>
      </c>
      <c r="N1450" s="6">
        <v>475</v>
      </c>
      <c r="O1450" s="6">
        <f t="shared" si="481"/>
        <v>-475</v>
      </c>
      <c r="P1450" s="6">
        <f t="shared" si="477"/>
        <v>0</v>
      </c>
      <c r="Q1450" s="7">
        <f t="shared" si="478"/>
        <v>2709986.45</v>
      </c>
      <c r="R1450" s="44" t="str">
        <f>VLOOKUP(F1450,'Set up'!$A$2:$E$43,5,FALSE)</f>
        <v>Trsf</v>
      </c>
      <c r="S1450" s="1" t="s">
        <v>1372</v>
      </c>
    </row>
    <row r="1451" spans="1:19" x14ac:dyDescent="0.35">
      <c r="A1451" s="4" t="s">
        <v>1319</v>
      </c>
      <c r="B1451" s="5">
        <f t="shared" si="473"/>
        <v>3</v>
      </c>
      <c r="C1451" s="5">
        <f t="shared" si="474"/>
        <v>2023</v>
      </c>
      <c r="D1451" s="5" t="s">
        <v>1315</v>
      </c>
      <c r="E1451" s="5" t="str">
        <f>VLOOKUP(F1451,'Set up'!$A$2:$C$43,2,FALSE)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up'!$A$2:$C$43,3,FALSE)</f>
        <v>Cash</v>
      </c>
      <c r="J1451" s="5">
        <f>VLOOKUP(F1451,'Set up'!$A$2:$D$43,4,FALSE)</f>
        <v>0</v>
      </c>
      <c r="K1451" s="4">
        <f t="shared" si="471"/>
        <v>44991</v>
      </c>
      <c r="L1451" s="5">
        <f t="shared" si="475"/>
        <v>3</v>
      </c>
      <c r="M1451" s="5">
        <f t="shared" si="476"/>
        <v>2023</v>
      </c>
      <c r="N1451" s="6">
        <v>0</v>
      </c>
      <c r="O1451" s="6">
        <f t="shared" si="481"/>
        <v>0</v>
      </c>
      <c r="P1451" s="6">
        <f t="shared" si="477"/>
        <v>0</v>
      </c>
      <c r="Q1451" s="7">
        <f t="shared" si="478"/>
        <v>2709986.45</v>
      </c>
      <c r="R1451" s="44" t="str">
        <f>VLOOKUP(F1451,'Set up'!$A$2:$E$43,5,FALSE)</f>
        <v>Trsf</v>
      </c>
      <c r="S1451" s="1" t="s">
        <v>1372</v>
      </c>
    </row>
    <row r="1452" spans="1:19" x14ac:dyDescent="0.35">
      <c r="A1452" s="4" t="s">
        <v>1319</v>
      </c>
      <c r="B1452" s="5">
        <f t="shared" si="473"/>
        <v>3</v>
      </c>
      <c r="C1452" s="5">
        <f t="shared" si="474"/>
        <v>2023</v>
      </c>
      <c r="D1452" s="5" t="s">
        <v>1320</v>
      </c>
      <c r="E1452" s="5" t="str">
        <f>VLOOKUP(F1452,'Set up'!$A$2:$C$43,2,FALSE)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up'!$A$2:$C$43,3,FALSE)</f>
        <v>Cash</v>
      </c>
      <c r="J1452" s="5">
        <f>VLOOKUP(F1452,'Set up'!$A$2:$D$43,4,FALSE)</f>
        <v>0</v>
      </c>
      <c r="K1452" s="4">
        <f t="shared" si="471"/>
        <v>44991</v>
      </c>
      <c r="L1452" s="5">
        <f t="shared" si="475"/>
        <v>3</v>
      </c>
      <c r="M1452" s="5">
        <f t="shared" si="476"/>
        <v>2023</v>
      </c>
      <c r="N1452" s="6">
        <v>1870</v>
      </c>
      <c r="O1452" s="6">
        <f t="shared" si="481"/>
        <v>-1870</v>
      </c>
      <c r="P1452" s="6">
        <f t="shared" si="477"/>
        <v>0</v>
      </c>
      <c r="Q1452" s="7">
        <f t="shared" si="478"/>
        <v>2711856.45</v>
      </c>
      <c r="R1452" s="44" t="str">
        <f>VLOOKUP(F1452,'Set up'!$A$2:$E$43,5,FALSE)</f>
        <v>PD Chq</v>
      </c>
      <c r="S1452" s="1" t="s">
        <v>1783</v>
      </c>
    </row>
    <row r="1453" spans="1:19" x14ac:dyDescent="0.35">
      <c r="A1453" s="4" t="s">
        <v>1319</v>
      </c>
      <c r="B1453" s="5">
        <f t="shared" si="473"/>
        <v>3</v>
      </c>
      <c r="C1453" s="5">
        <f t="shared" si="474"/>
        <v>2023</v>
      </c>
      <c r="D1453" s="5" t="s">
        <v>1320</v>
      </c>
      <c r="E1453" s="5" t="str">
        <f>VLOOKUP(F1453,'Set up'!$A$2:$C$43,2,FALSE)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up'!$A$2:$C$43,3,FALSE)</f>
        <v>Cash</v>
      </c>
      <c r="J1453" s="5">
        <f>VLOOKUP(F1453,'Set up'!$A$2:$D$43,4,FALSE)</f>
        <v>0</v>
      </c>
      <c r="K1453" s="4">
        <f t="shared" si="471"/>
        <v>44991</v>
      </c>
      <c r="L1453" s="5">
        <f t="shared" si="475"/>
        <v>3</v>
      </c>
      <c r="M1453" s="5">
        <f t="shared" si="476"/>
        <v>2023</v>
      </c>
      <c r="N1453" s="6">
        <v>510</v>
      </c>
      <c r="O1453" s="6">
        <f t="shared" si="481"/>
        <v>-510</v>
      </c>
      <c r="P1453" s="6">
        <f t="shared" si="477"/>
        <v>0</v>
      </c>
      <c r="Q1453" s="7">
        <f t="shared" si="478"/>
        <v>2712366.45</v>
      </c>
      <c r="R1453" s="44" t="str">
        <f>VLOOKUP(F1453,'Set up'!$A$2:$E$43,5,FALSE)</f>
        <v>PD Chq</v>
      </c>
      <c r="S1453" s="1" t="s">
        <v>1783</v>
      </c>
    </row>
    <row r="1454" spans="1:19" x14ac:dyDescent="0.35">
      <c r="A1454" s="4" t="s">
        <v>1319</v>
      </c>
      <c r="B1454" s="5">
        <f t="shared" si="473"/>
        <v>3</v>
      </c>
      <c r="C1454" s="5">
        <f t="shared" si="474"/>
        <v>2023</v>
      </c>
      <c r="D1454" s="5" t="s">
        <v>1320</v>
      </c>
      <c r="E1454" s="5" t="str">
        <f>VLOOKUP(F1454,'Set up'!$A$2:$C$43,2,FALSE)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up'!$A$2:$C$43,3,FALSE)</f>
        <v>Cash</v>
      </c>
      <c r="J1454" s="5">
        <f>VLOOKUP(F1454,'Set up'!$A$2:$D$43,4,FALSE)</f>
        <v>0</v>
      </c>
      <c r="K1454" s="4">
        <f t="shared" si="471"/>
        <v>44991</v>
      </c>
      <c r="L1454" s="5">
        <f t="shared" si="475"/>
        <v>3</v>
      </c>
      <c r="M1454" s="5">
        <f t="shared" si="476"/>
        <v>2023</v>
      </c>
      <c r="N1454" s="6">
        <v>95</v>
      </c>
      <c r="O1454" s="6">
        <f t="shared" si="481"/>
        <v>-95</v>
      </c>
      <c r="P1454" s="6">
        <f t="shared" si="477"/>
        <v>0</v>
      </c>
      <c r="Q1454" s="7">
        <f t="shared" si="478"/>
        <v>2712461.45</v>
      </c>
      <c r="R1454" s="44" t="str">
        <f>VLOOKUP(F1454,'Set up'!$A$2:$E$43,5,FALSE)</f>
        <v>PD Chq</v>
      </c>
      <c r="S1454" s="1" t="s">
        <v>1783</v>
      </c>
    </row>
    <row r="1455" spans="1:19" x14ac:dyDescent="0.35">
      <c r="A1455" s="4" t="s">
        <v>1323</v>
      </c>
      <c r="B1455" s="5">
        <f t="shared" si="473"/>
        <v>3</v>
      </c>
      <c r="C1455" s="5">
        <f t="shared" si="474"/>
        <v>2023</v>
      </c>
      <c r="D1455" s="5" t="s">
        <v>1321</v>
      </c>
      <c r="E1455" s="5" t="str">
        <f>VLOOKUP(F1455,'Set up'!$A$2:$C$43,2,FALSE)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up'!$A$2:$C$43,3,FALSE)</f>
        <v>Cash</v>
      </c>
      <c r="J1455" s="5">
        <f>VLOOKUP(F1455,'Set up'!$A$2:$D$43,4,FALSE)</f>
        <v>0</v>
      </c>
      <c r="K1455" s="4">
        <f t="shared" si="471"/>
        <v>44992</v>
      </c>
      <c r="L1455" s="5">
        <f t="shared" si="475"/>
        <v>3</v>
      </c>
      <c r="M1455" s="5">
        <f t="shared" si="476"/>
        <v>2023</v>
      </c>
      <c r="N1455" s="6">
        <v>3564</v>
      </c>
      <c r="O1455" s="6">
        <f>-718.7-1000-1845.3</f>
        <v>-3564</v>
      </c>
      <c r="P1455" s="6">
        <f t="shared" si="477"/>
        <v>0</v>
      </c>
      <c r="Q1455" s="7">
        <f t="shared" si="478"/>
        <v>2716025.45</v>
      </c>
      <c r="R1455" s="44" t="str">
        <f>VLOOKUP(F1455,'Set up'!$A$2:$E$43,5,FALSE)</f>
        <v>Trsf</v>
      </c>
      <c r="S1455" s="1" t="s">
        <v>1672</v>
      </c>
    </row>
    <row r="1456" spans="1:19" x14ac:dyDescent="0.35">
      <c r="A1456" s="4" t="s">
        <v>1323</v>
      </c>
      <c r="B1456" s="5">
        <f t="shared" si="473"/>
        <v>3</v>
      </c>
      <c r="C1456" s="5">
        <f t="shared" si="474"/>
        <v>2023</v>
      </c>
      <c r="D1456" s="5" t="s">
        <v>1321</v>
      </c>
      <c r="E1456" s="5" t="str">
        <f>VLOOKUP(F1456,'Set up'!$A$2:$C$43,2,FALSE)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up'!$A$2:$C$43,3,FALSE)</f>
        <v>Cash</v>
      </c>
      <c r="J1456" s="5">
        <f>VLOOKUP(F1456,'Set up'!$A$2:$D$43,4,FALSE)</f>
        <v>0</v>
      </c>
      <c r="K1456" s="4">
        <f t="shared" si="471"/>
        <v>44992</v>
      </c>
      <c r="L1456" s="5">
        <f t="shared" si="475"/>
        <v>3</v>
      </c>
      <c r="M1456" s="5">
        <f t="shared" si="476"/>
        <v>2023</v>
      </c>
      <c r="N1456" s="6">
        <v>842.4</v>
      </c>
      <c r="O1456" s="6">
        <f>-154.7-500-187.7</f>
        <v>-842.40000000000009</v>
      </c>
      <c r="P1456" s="6">
        <f t="shared" si="477"/>
        <v>-1.1368683772161603E-13</v>
      </c>
      <c r="Q1456" s="7">
        <f t="shared" si="478"/>
        <v>2716867.85</v>
      </c>
      <c r="R1456" s="44" t="str">
        <f>VLOOKUP(F1456,'Set up'!$A$2:$E$43,5,FALSE)</f>
        <v>Trsf</v>
      </c>
      <c r="S1456" s="1" t="s">
        <v>1772</v>
      </c>
    </row>
    <row r="1457" spans="1:19" x14ac:dyDescent="0.35">
      <c r="A1457" s="4" t="s">
        <v>1326</v>
      </c>
      <c r="B1457" s="5">
        <f t="shared" si="473"/>
        <v>3</v>
      </c>
      <c r="C1457" s="5">
        <f t="shared" si="474"/>
        <v>2023</v>
      </c>
      <c r="D1457" s="5" t="s">
        <v>1322</v>
      </c>
      <c r="E1457" s="5" t="str">
        <f>VLOOKUP(F1457,'Set up'!$A$2:$C$43,2,FALSE)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up'!$A$2:$C$43,3,FALSE)</f>
        <v>Cash</v>
      </c>
      <c r="J1457" s="5">
        <f>VLOOKUP(F1457,'Set up'!$A$2:$D$43,4,FALSE)</f>
        <v>0</v>
      </c>
      <c r="K1457" s="4">
        <f t="shared" si="471"/>
        <v>44993</v>
      </c>
      <c r="L1457" s="5">
        <f t="shared" si="475"/>
        <v>3</v>
      </c>
      <c r="M1457" s="5">
        <f t="shared" si="476"/>
        <v>2023</v>
      </c>
      <c r="N1457" s="6">
        <v>312.5</v>
      </c>
      <c r="O1457" s="6">
        <f t="shared" ref="O1457:O1460" si="482">-N1457</f>
        <v>-312.5</v>
      </c>
      <c r="P1457" s="6">
        <f t="shared" si="477"/>
        <v>0</v>
      </c>
      <c r="Q1457" s="7">
        <f t="shared" si="478"/>
        <v>2717180.35</v>
      </c>
      <c r="R1457" s="44" t="str">
        <f>VLOOKUP(F1457,'Set up'!$A$2:$E$43,5,FALSE)</f>
        <v>Trsf</v>
      </c>
      <c r="S1457" s="1" t="s">
        <v>1773</v>
      </c>
    </row>
    <row r="1458" spans="1:19" x14ac:dyDescent="0.35">
      <c r="A1458" s="4" t="s">
        <v>1326</v>
      </c>
      <c r="B1458" s="5">
        <f t="shared" si="473"/>
        <v>3</v>
      </c>
      <c r="C1458" s="5">
        <f t="shared" si="474"/>
        <v>2023</v>
      </c>
      <c r="D1458" s="5" t="s">
        <v>1322</v>
      </c>
      <c r="E1458" s="5" t="str">
        <f>VLOOKUP(F1458,'Set up'!$A$2:$C$43,2,FALSE)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up'!$A$2:$C$43,3,FALSE)</f>
        <v>Cash</v>
      </c>
      <c r="J1458" s="5">
        <f>VLOOKUP(F1458,'Set up'!$A$2:$D$43,4,FALSE)</f>
        <v>0</v>
      </c>
      <c r="K1458" s="4">
        <f t="shared" si="471"/>
        <v>44993</v>
      </c>
      <c r="L1458" s="5">
        <f t="shared" si="475"/>
        <v>3</v>
      </c>
      <c r="M1458" s="5">
        <f t="shared" si="476"/>
        <v>2023</v>
      </c>
      <c r="N1458" s="6">
        <v>625</v>
      </c>
      <c r="O1458" s="6">
        <f>-499.8-125.2</f>
        <v>-625</v>
      </c>
      <c r="P1458" s="6">
        <f t="shared" si="477"/>
        <v>0</v>
      </c>
      <c r="Q1458" s="7">
        <f t="shared" si="478"/>
        <v>2717805.35</v>
      </c>
      <c r="R1458" s="44" t="str">
        <f>VLOOKUP(F1458,'Set up'!$A$2:$E$43,5,FALSE)</f>
        <v>Trsf</v>
      </c>
      <c r="S1458" s="1" t="s">
        <v>1774</v>
      </c>
    </row>
    <row r="1459" spans="1:19" x14ac:dyDescent="0.35">
      <c r="A1459" s="4" t="s">
        <v>1326</v>
      </c>
      <c r="B1459" s="5">
        <f t="shared" si="473"/>
        <v>3</v>
      </c>
      <c r="C1459" s="5">
        <f t="shared" si="474"/>
        <v>2023</v>
      </c>
      <c r="D1459" s="5" t="s">
        <v>1322</v>
      </c>
      <c r="E1459" s="5" t="str">
        <f>VLOOKUP(F1459,'Set up'!$A$2:$C$43,2,FALSE)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up'!$A$2:$C$43,3,FALSE)</f>
        <v>Cash</v>
      </c>
      <c r="J1459" s="5">
        <f>VLOOKUP(F1459,'Set up'!$A$2:$D$43,4,FALSE)</f>
        <v>0</v>
      </c>
      <c r="K1459" s="4">
        <f t="shared" si="471"/>
        <v>44993</v>
      </c>
      <c r="L1459" s="5">
        <f t="shared" si="475"/>
        <v>3</v>
      </c>
      <c r="M1459" s="5">
        <f t="shared" si="476"/>
        <v>2023</v>
      </c>
      <c r="N1459" s="6">
        <v>38</v>
      </c>
      <c r="O1459" s="6">
        <f t="shared" si="482"/>
        <v>-38</v>
      </c>
      <c r="P1459" s="6">
        <f t="shared" si="477"/>
        <v>0</v>
      </c>
      <c r="Q1459" s="7">
        <f t="shared" si="478"/>
        <v>2717843.35</v>
      </c>
      <c r="R1459" s="44" t="str">
        <f>VLOOKUP(F1459,'Set up'!$A$2:$E$43,5,FALSE)</f>
        <v>Trsf</v>
      </c>
      <c r="S1459" s="1" t="s">
        <v>1775</v>
      </c>
    </row>
    <row r="1460" spans="1:19" x14ac:dyDescent="0.35">
      <c r="A1460" s="4" t="s">
        <v>1326</v>
      </c>
      <c r="B1460" s="5">
        <f t="shared" si="473"/>
        <v>3</v>
      </c>
      <c r="C1460" s="5">
        <f t="shared" si="474"/>
        <v>2023</v>
      </c>
      <c r="D1460" s="5" t="s">
        <v>1322</v>
      </c>
      <c r="E1460" s="5" t="str">
        <f>VLOOKUP(F1460,'Set up'!$A$2:$C$43,2,FALSE)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up'!$A$2:$C$43,3,FALSE)</f>
        <v>Cash</v>
      </c>
      <c r="J1460" s="5">
        <f>VLOOKUP(F1460,'Set up'!$A$2:$D$43,4,FALSE)</f>
        <v>0</v>
      </c>
      <c r="K1460" s="4">
        <f t="shared" si="471"/>
        <v>44993</v>
      </c>
      <c r="L1460" s="5">
        <f t="shared" si="475"/>
        <v>3</v>
      </c>
      <c r="M1460" s="5">
        <f t="shared" si="476"/>
        <v>2023</v>
      </c>
      <c r="N1460" s="6">
        <v>45</v>
      </c>
      <c r="O1460" s="6">
        <f t="shared" si="482"/>
        <v>-45</v>
      </c>
      <c r="P1460" s="6">
        <f t="shared" si="477"/>
        <v>0</v>
      </c>
      <c r="Q1460" s="7">
        <f t="shared" si="478"/>
        <v>2717888.35</v>
      </c>
      <c r="R1460" s="44" t="str">
        <f>VLOOKUP(F1460,'Set up'!$A$2:$E$43,5,FALSE)</f>
        <v>Trsf</v>
      </c>
      <c r="S1460" s="1" t="s">
        <v>1776</v>
      </c>
    </row>
    <row r="1461" spans="1:19" x14ac:dyDescent="0.35">
      <c r="A1461" s="4" t="s">
        <v>1332</v>
      </c>
      <c r="B1461" s="5">
        <f t="shared" si="473"/>
        <v>3</v>
      </c>
      <c r="C1461" s="5">
        <f t="shared" si="474"/>
        <v>2023</v>
      </c>
      <c r="D1461" s="5" t="s">
        <v>1331</v>
      </c>
      <c r="E1461" s="5" t="str">
        <f>VLOOKUP(F1461,'Set up'!$A$2:$C$43,2,FALSE)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up'!$A$2:$C$43,3,FALSE)</f>
        <v>Cash</v>
      </c>
      <c r="J1461" s="5">
        <f>VLOOKUP(F1461,'Set up'!$A$2:$D$43,4,FALSE)</f>
        <v>0</v>
      </c>
      <c r="K1461" s="4">
        <f t="shared" si="471"/>
        <v>44995</v>
      </c>
      <c r="L1461" s="5">
        <f t="shared" si="475"/>
        <v>3</v>
      </c>
      <c r="M1461" s="5">
        <f t="shared" si="476"/>
        <v>2023</v>
      </c>
      <c r="N1461" s="6">
        <v>1804</v>
      </c>
      <c r="O1461" s="6">
        <f t="shared" ref="O1461:O1466" si="483">-N1461</f>
        <v>-1804</v>
      </c>
      <c r="P1461" s="6">
        <f t="shared" si="477"/>
        <v>0</v>
      </c>
      <c r="Q1461" s="7">
        <f t="shared" si="478"/>
        <v>2719692.35</v>
      </c>
      <c r="R1461" s="44" t="str">
        <f>VLOOKUP(F1461,'Set up'!$A$2:$E$43,5,FALSE)</f>
        <v>Cash</v>
      </c>
      <c r="S1461" s="1" t="s">
        <v>1373</v>
      </c>
    </row>
    <row r="1462" spans="1:19" x14ac:dyDescent="0.35">
      <c r="A1462" s="4" t="s">
        <v>1332</v>
      </c>
      <c r="B1462" s="5">
        <f t="shared" si="473"/>
        <v>3</v>
      </c>
      <c r="C1462" s="5">
        <f t="shared" si="474"/>
        <v>2023</v>
      </c>
      <c r="D1462" s="5" t="s">
        <v>1331</v>
      </c>
      <c r="E1462" s="5" t="str">
        <f>VLOOKUP(F1462,'Set up'!$A$2:$C$43,2,FALSE)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up'!$A$2:$C$43,3,FALSE)</f>
        <v>Cash</v>
      </c>
      <c r="J1462" s="5">
        <f>VLOOKUP(F1462,'Set up'!$A$2:$D$43,4,FALSE)</f>
        <v>0</v>
      </c>
      <c r="K1462" s="4">
        <f t="shared" si="471"/>
        <v>44995</v>
      </c>
      <c r="L1462" s="5">
        <f t="shared" si="475"/>
        <v>3</v>
      </c>
      <c r="M1462" s="5">
        <f t="shared" si="476"/>
        <v>2023</v>
      </c>
      <c r="N1462" s="6">
        <v>237</v>
      </c>
      <c r="O1462" s="6">
        <f t="shared" si="483"/>
        <v>-237</v>
      </c>
      <c r="P1462" s="6">
        <f t="shared" si="477"/>
        <v>0</v>
      </c>
      <c r="Q1462" s="7">
        <f t="shared" si="478"/>
        <v>2719929.35</v>
      </c>
      <c r="R1462" s="44" t="str">
        <f>VLOOKUP(F1462,'Set up'!$A$2:$E$43,5,FALSE)</f>
        <v>Cash</v>
      </c>
      <c r="S1462" s="1" t="s">
        <v>1373</v>
      </c>
    </row>
    <row r="1463" spans="1:19" x14ac:dyDescent="0.35">
      <c r="A1463" s="4" t="s">
        <v>1332</v>
      </c>
      <c r="B1463" s="5">
        <f t="shared" si="473"/>
        <v>3</v>
      </c>
      <c r="C1463" s="5">
        <f t="shared" si="474"/>
        <v>2023</v>
      </c>
      <c r="D1463" s="5" t="s">
        <v>1331</v>
      </c>
      <c r="E1463" s="5" t="str">
        <f>VLOOKUP(F1463,'Set up'!$A$2:$C$43,2,FALSE)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up'!$A$2:$C$43,3,FALSE)</f>
        <v>Cash</v>
      </c>
      <c r="J1463" s="5">
        <f>VLOOKUP(F1463,'Set up'!$A$2:$D$43,4,FALSE)</f>
        <v>0</v>
      </c>
      <c r="K1463" s="4">
        <f t="shared" si="471"/>
        <v>44995</v>
      </c>
      <c r="L1463" s="5">
        <f t="shared" si="475"/>
        <v>3</v>
      </c>
      <c r="M1463" s="5">
        <f t="shared" si="476"/>
        <v>2023</v>
      </c>
      <c r="N1463" s="6">
        <v>64</v>
      </c>
      <c r="O1463" s="6">
        <f t="shared" si="483"/>
        <v>-64</v>
      </c>
      <c r="P1463" s="6">
        <f t="shared" si="477"/>
        <v>0</v>
      </c>
      <c r="Q1463" s="7">
        <f t="shared" si="478"/>
        <v>2719993.35</v>
      </c>
      <c r="R1463" s="44" t="str">
        <f>VLOOKUP(F1463,'Set up'!$A$2:$E$43,5,FALSE)</f>
        <v>Cash</v>
      </c>
      <c r="S1463" s="1" t="s">
        <v>1373</v>
      </c>
    </row>
    <row r="1464" spans="1:19" x14ac:dyDescent="0.35">
      <c r="A1464" s="4" t="s">
        <v>1332</v>
      </c>
      <c r="B1464" s="5">
        <f t="shared" si="473"/>
        <v>3</v>
      </c>
      <c r="C1464" s="5">
        <f t="shared" si="474"/>
        <v>2023</v>
      </c>
      <c r="D1464" s="5" t="s">
        <v>1331</v>
      </c>
      <c r="E1464" s="5" t="str">
        <f>VLOOKUP(F1464,'Set up'!$A$2:$C$43,2,FALSE)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up'!$A$2:$C$43,3,FALSE)</f>
        <v>Cash</v>
      </c>
      <c r="J1464" s="5">
        <f>VLOOKUP(F1464,'Set up'!$A$2:$D$43,4,FALSE)</f>
        <v>0</v>
      </c>
      <c r="K1464" s="4">
        <f t="shared" si="471"/>
        <v>44995</v>
      </c>
      <c r="L1464" s="5">
        <f t="shared" si="475"/>
        <v>3</v>
      </c>
      <c r="M1464" s="5">
        <f t="shared" si="476"/>
        <v>2023</v>
      </c>
      <c r="N1464" s="6">
        <v>66</v>
      </c>
      <c r="O1464" s="6">
        <f t="shared" si="483"/>
        <v>-66</v>
      </c>
      <c r="P1464" s="6">
        <f t="shared" si="477"/>
        <v>0</v>
      </c>
      <c r="Q1464" s="7">
        <f t="shared" si="478"/>
        <v>2720059.35</v>
      </c>
      <c r="R1464" s="44" t="str">
        <f>VLOOKUP(F1464,'Set up'!$A$2:$E$43,5,FALSE)</f>
        <v>Cash</v>
      </c>
      <c r="S1464" s="1" t="s">
        <v>1373</v>
      </c>
    </row>
    <row r="1465" spans="1:19" x14ac:dyDescent="0.35">
      <c r="A1465" s="4" t="s">
        <v>1332</v>
      </c>
      <c r="B1465" s="5">
        <f t="shared" si="473"/>
        <v>3</v>
      </c>
      <c r="C1465" s="5">
        <f t="shared" si="474"/>
        <v>2023</v>
      </c>
      <c r="D1465" s="5" t="s">
        <v>1331</v>
      </c>
      <c r="E1465" s="5" t="str">
        <f>VLOOKUP(F1465,'Set up'!$A$2:$C$43,2,FALSE)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up'!$A$2:$C$43,3,FALSE)</f>
        <v>Cash</v>
      </c>
      <c r="J1465" s="5">
        <f>VLOOKUP(F1465,'Set up'!$A$2:$D$43,4,FALSE)</f>
        <v>0</v>
      </c>
      <c r="K1465" s="4">
        <f t="shared" si="471"/>
        <v>44995</v>
      </c>
      <c r="L1465" s="5">
        <f t="shared" si="475"/>
        <v>3</v>
      </c>
      <c r="M1465" s="5">
        <f t="shared" si="476"/>
        <v>2023</v>
      </c>
      <c r="N1465" s="6">
        <v>116</v>
      </c>
      <c r="O1465" s="6">
        <f t="shared" si="483"/>
        <v>-116</v>
      </c>
      <c r="P1465" s="6">
        <f t="shared" si="477"/>
        <v>0</v>
      </c>
      <c r="Q1465" s="7">
        <f t="shared" si="478"/>
        <v>2720175.35</v>
      </c>
      <c r="R1465" s="44" t="str">
        <f>VLOOKUP(F1465,'Set up'!$A$2:$E$43,5,FALSE)</f>
        <v>Cash</v>
      </c>
      <c r="S1465" s="1" t="s">
        <v>1373</v>
      </c>
    </row>
    <row r="1466" spans="1:19" x14ac:dyDescent="0.35">
      <c r="A1466" s="4" t="s">
        <v>1332</v>
      </c>
      <c r="B1466" s="5">
        <f t="shared" si="473"/>
        <v>3</v>
      </c>
      <c r="C1466" s="5">
        <f t="shared" si="474"/>
        <v>2023</v>
      </c>
      <c r="D1466" s="5" t="s">
        <v>1331</v>
      </c>
      <c r="E1466" s="5" t="str">
        <f>VLOOKUP(F1466,'Set up'!$A$2:$C$43,2,FALSE)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up'!$A$2:$C$43,3,FALSE)</f>
        <v>Cash</v>
      </c>
      <c r="J1466" s="5">
        <f>VLOOKUP(F1466,'Set up'!$A$2:$D$43,4,FALSE)</f>
        <v>0</v>
      </c>
      <c r="K1466" s="4">
        <f t="shared" si="471"/>
        <v>44995</v>
      </c>
      <c r="L1466" s="5">
        <f t="shared" si="475"/>
        <v>3</v>
      </c>
      <c r="M1466" s="5">
        <f t="shared" si="476"/>
        <v>2023</v>
      </c>
      <c r="N1466" s="6">
        <v>258</v>
      </c>
      <c r="O1466" s="6">
        <f t="shared" si="483"/>
        <v>-258</v>
      </c>
      <c r="P1466" s="6">
        <f t="shared" si="477"/>
        <v>0</v>
      </c>
      <c r="Q1466" s="7">
        <f t="shared" si="478"/>
        <v>2720433.35</v>
      </c>
      <c r="R1466" s="44" t="str">
        <f>VLOOKUP(F1466,'Set up'!$A$2:$E$43,5,FALSE)</f>
        <v>Cash</v>
      </c>
      <c r="S1466" s="1" t="s">
        <v>1373</v>
      </c>
    </row>
    <row r="1467" spans="1:19" x14ac:dyDescent="0.35">
      <c r="A1467" s="4" t="s">
        <v>1334</v>
      </c>
      <c r="B1467" s="5">
        <f t="shared" si="473"/>
        <v>3</v>
      </c>
      <c r="C1467" s="5">
        <f t="shared" si="474"/>
        <v>2023</v>
      </c>
      <c r="D1467" s="5" t="s">
        <v>1333</v>
      </c>
      <c r="E1467" s="5" t="str">
        <f>VLOOKUP(F1467,'Set up'!$A$2:$C$43,2,FALSE)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up'!$A$2:$C$43,3,FALSE)</f>
        <v>Cash</v>
      </c>
      <c r="J1467" s="5">
        <f>VLOOKUP(F1467,'Set up'!$A$2:$D$43,4,FALSE)</f>
        <v>0</v>
      </c>
      <c r="K1467" s="4">
        <f t="shared" si="471"/>
        <v>44996</v>
      </c>
      <c r="L1467" s="5">
        <f t="shared" si="475"/>
        <v>3</v>
      </c>
      <c r="M1467" s="5">
        <f t="shared" si="476"/>
        <v>2023</v>
      </c>
      <c r="N1467" s="6">
        <v>95</v>
      </c>
      <c r="P1467" s="6">
        <f t="shared" si="477"/>
        <v>95</v>
      </c>
      <c r="Q1467" s="7">
        <f t="shared" si="478"/>
        <v>2720528.35</v>
      </c>
      <c r="R1467" s="44" t="str">
        <f>VLOOKUP(F1467,'Set up'!$A$2:$E$43,5,FALSE)</f>
        <v>Trsf</v>
      </c>
    </row>
    <row r="1468" spans="1:19" x14ac:dyDescent="0.35">
      <c r="A1468" s="4" t="s">
        <v>1334</v>
      </c>
      <c r="B1468" s="5">
        <f t="shared" si="473"/>
        <v>3</v>
      </c>
      <c r="C1468" s="5">
        <f t="shared" si="474"/>
        <v>2023</v>
      </c>
      <c r="D1468" s="5" t="s">
        <v>1333</v>
      </c>
      <c r="E1468" s="5" t="str">
        <f>VLOOKUP(F1468,'Set up'!$A$2:$C$43,2,FALSE)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up'!$A$2:$C$43,3,FALSE)</f>
        <v>Cash</v>
      </c>
      <c r="J1468" s="5">
        <f>VLOOKUP(F1468,'Set up'!$A$2:$D$43,4,FALSE)</f>
        <v>0</v>
      </c>
      <c r="K1468" s="4">
        <f t="shared" si="471"/>
        <v>44996</v>
      </c>
      <c r="L1468" s="5">
        <f t="shared" si="475"/>
        <v>3</v>
      </c>
      <c r="M1468" s="5">
        <f t="shared" si="476"/>
        <v>2023</v>
      </c>
      <c r="N1468" s="6">
        <v>105</v>
      </c>
      <c r="P1468" s="6">
        <f t="shared" si="477"/>
        <v>105</v>
      </c>
      <c r="Q1468" s="7">
        <f t="shared" si="478"/>
        <v>2720633.35</v>
      </c>
      <c r="R1468" s="44" t="str">
        <f>VLOOKUP(F1468,'Set up'!$A$2:$E$43,5,FALSE)</f>
        <v>Trsf</v>
      </c>
    </row>
    <row r="1469" spans="1:19" x14ac:dyDescent="0.35">
      <c r="A1469" s="4" t="s">
        <v>1336</v>
      </c>
      <c r="B1469" s="5">
        <f t="shared" si="473"/>
        <v>3</v>
      </c>
      <c r="C1469" s="5">
        <f t="shared" si="474"/>
        <v>2023</v>
      </c>
      <c r="D1469" s="5" t="s">
        <v>1335</v>
      </c>
      <c r="E1469" s="5" t="str">
        <f>VLOOKUP(F1469,'Set up'!$A$2:$C$43,2,FALSE)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up'!$A$2:$C$43,3,FALSE)</f>
        <v>120</v>
      </c>
      <c r="J1469" s="5">
        <f>VLOOKUP(F1469,'Set up'!$A$2:$D$43,4,FALSE)</f>
        <v>120</v>
      </c>
      <c r="K1469" s="4">
        <f t="shared" si="471"/>
        <v>45119</v>
      </c>
      <c r="L1469" s="5">
        <f t="shared" ref="L1469:L1489" si="484">MONTH(K1469)</f>
        <v>7</v>
      </c>
      <c r="M1469" s="5">
        <f t="shared" ref="M1469:M1489" si="485">YEAR(K1469)</f>
        <v>2023</v>
      </c>
      <c r="N1469" s="6">
        <v>9768</v>
      </c>
      <c r="O1469" s="6">
        <f t="shared" ref="O1469:O1471" si="486">-N1469</f>
        <v>-9768</v>
      </c>
      <c r="P1469" s="6">
        <f t="shared" si="477"/>
        <v>0</v>
      </c>
      <c r="Q1469" s="7">
        <f t="shared" si="478"/>
        <v>2730401.35</v>
      </c>
      <c r="R1469" s="44" t="str">
        <f>VLOOKUP(F1469,'Set up'!$A$2:$E$43,5,FALSE)</f>
        <v>Trsf</v>
      </c>
      <c r="S1469" s="1" t="s">
        <v>1697</v>
      </c>
    </row>
    <row r="1470" spans="1:19" x14ac:dyDescent="0.35">
      <c r="A1470" s="4" t="s">
        <v>1336</v>
      </c>
      <c r="B1470" s="5">
        <f t="shared" si="473"/>
        <v>3</v>
      </c>
      <c r="C1470" s="5">
        <f t="shared" si="474"/>
        <v>2023</v>
      </c>
      <c r="D1470" s="5" t="s">
        <v>1335</v>
      </c>
      <c r="E1470" s="5" t="str">
        <f>VLOOKUP(F1470,'Set up'!$A$2:$C$43,2,FALSE)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up'!$A$2:$C$43,3,FALSE)</f>
        <v>120</v>
      </c>
      <c r="J1470" s="5">
        <f>VLOOKUP(F1470,'Set up'!$A$2:$D$43,4,FALSE)</f>
        <v>120</v>
      </c>
      <c r="K1470" s="4">
        <f t="shared" si="471"/>
        <v>45119</v>
      </c>
      <c r="L1470" s="5">
        <f t="shared" si="484"/>
        <v>7</v>
      </c>
      <c r="M1470" s="5">
        <f t="shared" si="485"/>
        <v>2023</v>
      </c>
      <c r="N1470" s="6">
        <v>2070</v>
      </c>
      <c r="O1470" s="6">
        <f t="shared" si="486"/>
        <v>-2070</v>
      </c>
      <c r="P1470" s="6">
        <f t="shared" si="477"/>
        <v>0</v>
      </c>
      <c r="Q1470" s="7">
        <f t="shared" si="478"/>
        <v>2732471.35</v>
      </c>
      <c r="R1470" s="44" t="str">
        <f>VLOOKUP(F1470,'Set up'!$A$2:$E$43,5,FALSE)</f>
        <v>Trsf</v>
      </c>
      <c r="S1470" s="1" t="s">
        <v>1697</v>
      </c>
    </row>
    <row r="1471" spans="1:19" x14ac:dyDescent="0.35">
      <c r="A1471" s="4" t="s">
        <v>1336</v>
      </c>
      <c r="B1471" s="5">
        <f t="shared" ref="B1471:B1484" si="487">MONTH(A1471)</f>
        <v>3</v>
      </c>
      <c r="C1471" s="5">
        <f t="shared" ref="C1471:C1484" si="488">YEAR(A1471)</f>
        <v>2023</v>
      </c>
      <c r="D1471" s="5" t="s">
        <v>1335</v>
      </c>
      <c r="E1471" s="5" t="str">
        <f>VLOOKUP(F1471,'Set up'!$A$2:$C$43,2,FALSE)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up'!$A$2:$C$43,3,FALSE)</f>
        <v>120</v>
      </c>
      <c r="J1471" s="5">
        <f>VLOOKUP(F1471,'Set up'!$A$2:$D$43,4,FALSE)</f>
        <v>120</v>
      </c>
      <c r="K1471" s="4">
        <f t="shared" si="471"/>
        <v>45119</v>
      </c>
      <c r="L1471" s="5">
        <f t="shared" si="484"/>
        <v>7</v>
      </c>
      <c r="M1471" s="5">
        <f t="shared" si="485"/>
        <v>2023</v>
      </c>
      <c r="N1471" s="6">
        <v>840</v>
      </c>
      <c r="O1471" s="6">
        <f t="shared" si="486"/>
        <v>-840</v>
      </c>
      <c r="P1471" s="6">
        <f t="shared" ref="P1471:P1489" si="489">SUM(N1471+O1471)</f>
        <v>0</v>
      </c>
      <c r="Q1471" s="7">
        <f t="shared" ref="Q1471:Q1489" si="490">SUM(Q1470+N1471)</f>
        <v>2733311.35</v>
      </c>
      <c r="R1471" s="44" t="str">
        <f>VLOOKUP(F1471,'Set up'!$A$2:$E$43,5,FALSE)</f>
        <v>Trsf</v>
      </c>
      <c r="S1471" s="1" t="s">
        <v>1697</v>
      </c>
    </row>
    <row r="1472" spans="1:19" x14ac:dyDescent="0.35">
      <c r="A1472" s="4" t="s">
        <v>1336</v>
      </c>
      <c r="B1472" s="5">
        <f t="shared" si="487"/>
        <v>3</v>
      </c>
      <c r="C1472" s="5">
        <f t="shared" si="488"/>
        <v>2023</v>
      </c>
      <c r="D1472" s="5" t="s">
        <v>1337</v>
      </c>
      <c r="E1472" s="5" t="str">
        <f>VLOOKUP(F1472,'Set up'!$A$2:$C$43,2,FALSE)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up'!$A$2:$C$43,3,FALSE)</f>
        <v>Cash</v>
      </c>
      <c r="J1472" s="5">
        <f>VLOOKUP(F1472,'Set up'!$A$2:$D$43,4,FALSE)</f>
        <v>0</v>
      </c>
      <c r="K1472" s="4">
        <f t="shared" si="471"/>
        <v>44999</v>
      </c>
      <c r="L1472" s="5">
        <f t="shared" si="484"/>
        <v>3</v>
      </c>
      <c r="M1472" s="5">
        <f t="shared" si="485"/>
        <v>2023</v>
      </c>
      <c r="N1472" s="6">
        <v>625</v>
      </c>
      <c r="P1472" s="6">
        <f t="shared" si="489"/>
        <v>625</v>
      </c>
      <c r="Q1472" s="7">
        <f t="shared" si="490"/>
        <v>2733936.35</v>
      </c>
      <c r="R1472" s="44" t="str">
        <f>VLOOKUP(F1472,'Set up'!$A$2:$E$43,5,FALSE)</f>
        <v>Trsf</v>
      </c>
    </row>
    <row r="1473" spans="1:19" x14ac:dyDescent="0.35">
      <c r="A1473" s="4" t="s">
        <v>1336</v>
      </c>
      <c r="B1473" s="5">
        <f t="shared" si="487"/>
        <v>3</v>
      </c>
      <c r="C1473" s="5">
        <f t="shared" si="488"/>
        <v>2023</v>
      </c>
      <c r="D1473" s="5" t="s">
        <v>1338</v>
      </c>
      <c r="E1473" s="5" t="str">
        <f>VLOOKUP(F1473,'Set up'!$A$2:$C$43,2,FALSE)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up'!$A$2:$C$43,3,FALSE)</f>
        <v>Cash</v>
      </c>
      <c r="J1473" s="5">
        <f>VLOOKUP(F1473,'Set up'!$A$2:$D$43,4,FALSE)</f>
        <v>0</v>
      </c>
      <c r="K1473" s="4">
        <f t="shared" si="471"/>
        <v>44999</v>
      </c>
      <c r="L1473" s="5">
        <f t="shared" si="484"/>
        <v>3</v>
      </c>
      <c r="M1473" s="5">
        <f t="shared" si="485"/>
        <v>2023</v>
      </c>
      <c r="N1473" s="6">
        <v>17380</v>
      </c>
      <c r="P1473" s="6">
        <f t="shared" si="489"/>
        <v>17380</v>
      </c>
      <c r="Q1473" s="7">
        <f t="shared" si="490"/>
        <v>2751316.35</v>
      </c>
      <c r="R1473" s="44" t="str">
        <f>VLOOKUP(F1473,'Set up'!$A$2:$E$43,5,FALSE)</f>
        <v>Trsf</v>
      </c>
    </row>
    <row r="1474" spans="1:19" x14ac:dyDescent="0.35">
      <c r="A1474" s="4" t="s">
        <v>1336</v>
      </c>
      <c r="B1474" s="5">
        <f t="shared" si="487"/>
        <v>3</v>
      </c>
      <c r="C1474" s="5">
        <f t="shared" si="488"/>
        <v>2023</v>
      </c>
      <c r="D1474" s="5" t="s">
        <v>1338</v>
      </c>
      <c r="E1474" s="5" t="str">
        <f>VLOOKUP(F1474,'Set up'!$A$2:$C$43,2,FALSE)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up'!$A$2:$C$43,3,FALSE)</f>
        <v>Cash</v>
      </c>
      <c r="J1474" s="5">
        <f>VLOOKUP(F1474,'Set up'!$A$2:$D$43,4,FALSE)</f>
        <v>0</v>
      </c>
      <c r="K1474" s="4">
        <f t="shared" si="471"/>
        <v>44999</v>
      </c>
      <c r="L1474" s="5">
        <f t="shared" si="484"/>
        <v>3</v>
      </c>
      <c r="M1474" s="5">
        <f t="shared" si="485"/>
        <v>2023</v>
      </c>
      <c r="N1474" s="6">
        <v>6384</v>
      </c>
      <c r="P1474" s="6">
        <f t="shared" si="489"/>
        <v>6384</v>
      </c>
      <c r="Q1474" s="7">
        <f t="shared" si="490"/>
        <v>2757700.35</v>
      </c>
      <c r="R1474" s="44" t="str">
        <f>VLOOKUP(F1474,'Set up'!$A$2:$E$43,5,FALSE)</f>
        <v>Trsf</v>
      </c>
    </row>
    <row r="1475" spans="1:19" x14ac:dyDescent="0.35">
      <c r="A1475" s="4" t="s">
        <v>1336</v>
      </c>
      <c r="B1475" s="5">
        <f t="shared" si="487"/>
        <v>3</v>
      </c>
      <c r="C1475" s="5">
        <f t="shared" si="488"/>
        <v>2023</v>
      </c>
      <c r="D1475" s="5" t="s">
        <v>1338</v>
      </c>
      <c r="E1475" s="5" t="str">
        <f>VLOOKUP(F1475,'Set up'!$A$2:$C$43,2,FALSE)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up'!$A$2:$C$43,3,FALSE)</f>
        <v>Cash</v>
      </c>
      <c r="J1475" s="5">
        <f>VLOOKUP(F1475,'Set up'!$A$2:$D$43,4,FALSE)</f>
        <v>0</v>
      </c>
      <c r="K1475" s="4">
        <f t="shared" si="471"/>
        <v>44999</v>
      </c>
      <c r="L1475" s="5">
        <f t="shared" si="484"/>
        <v>3</v>
      </c>
      <c r="M1475" s="5">
        <f t="shared" si="485"/>
        <v>2023</v>
      </c>
      <c r="N1475" s="6">
        <v>3024</v>
      </c>
      <c r="P1475" s="6">
        <f t="shared" si="489"/>
        <v>3024</v>
      </c>
      <c r="Q1475" s="7">
        <f t="shared" si="490"/>
        <v>2760724.35</v>
      </c>
      <c r="R1475" s="44" t="str">
        <f>VLOOKUP(F1475,'Set up'!$A$2:$E$43,5,FALSE)</f>
        <v>Trsf</v>
      </c>
    </row>
    <row r="1476" spans="1:19" x14ac:dyDescent="0.35">
      <c r="A1476" s="4" t="s">
        <v>1336</v>
      </c>
      <c r="B1476" s="5">
        <f t="shared" si="487"/>
        <v>3</v>
      </c>
      <c r="C1476" s="5">
        <f t="shared" si="488"/>
        <v>2023</v>
      </c>
      <c r="D1476" s="5" t="s">
        <v>1338</v>
      </c>
      <c r="E1476" s="5" t="str">
        <f>VLOOKUP(F1476,'Set up'!$A$2:$C$43,2,FALSE)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up'!$A$2:$C$43,3,FALSE)</f>
        <v>Cash</v>
      </c>
      <c r="J1476" s="5">
        <f>VLOOKUP(F1476,'Set up'!$A$2:$D$43,4,FALSE)</f>
        <v>0</v>
      </c>
      <c r="K1476" s="4">
        <f t="shared" si="471"/>
        <v>44999</v>
      </c>
      <c r="L1476" s="5">
        <f t="shared" si="484"/>
        <v>3</v>
      </c>
      <c r="M1476" s="5">
        <f t="shared" si="485"/>
        <v>2023</v>
      </c>
      <c r="N1476" s="6">
        <v>380</v>
      </c>
      <c r="P1476" s="6">
        <f t="shared" si="489"/>
        <v>380</v>
      </c>
      <c r="Q1476" s="7">
        <f t="shared" si="490"/>
        <v>2761104.35</v>
      </c>
      <c r="R1476" s="44" t="str">
        <f>VLOOKUP(F1476,'Set up'!$A$2:$E$43,5,FALSE)</f>
        <v>Trsf</v>
      </c>
    </row>
    <row r="1477" spans="1:19" x14ac:dyDescent="0.35">
      <c r="A1477" s="4" t="s">
        <v>1336</v>
      </c>
      <c r="B1477" s="5">
        <f t="shared" si="487"/>
        <v>3</v>
      </c>
      <c r="C1477" s="5">
        <f t="shared" si="488"/>
        <v>2023</v>
      </c>
      <c r="D1477" s="5" t="s">
        <v>1338</v>
      </c>
      <c r="E1477" s="5" t="str">
        <f>VLOOKUP(F1477,'Set up'!$A$2:$C$43,2,FALSE)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up'!$A$2:$C$43,3,FALSE)</f>
        <v>Cash</v>
      </c>
      <c r="J1477" s="5">
        <f>VLOOKUP(F1477,'Set up'!$A$2:$D$43,4,FALSE)</f>
        <v>0</v>
      </c>
      <c r="K1477" s="4">
        <f t="shared" si="471"/>
        <v>44999</v>
      </c>
      <c r="L1477" s="5">
        <f t="shared" si="484"/>
        <v>3</v>
      </c>
      <c r="M1477" s="5">
        <f t="shared" si="485"/>
        <v>2023</v>
      </c>
      <c r="N1477" s="6">
        <v>2000</v>
      </c>
      <c r="P1477" s="6">
        <f t="shared" si="489"/>
        <v>2000</v>
      </c>
      <c r="Q1477" s="7">
        <f t="shared" si="490"/>
        <v>2763104.35</v>
      </c>
      <c r="R1477" s="44" t="str">
        <f>VLOOKUP(F1477,'Set up'!$A$2:$E$43,5,FALSE)</f>
        <v>Trsf</v>
      </c>
    </row>
    <row r="1478" spans="1:19" x14ac:dyDescent="0.35">
      <c r="A1478" s="4" t="s">
        <v>1336</v>
      </c>
      <c r="B1478" s="5">
        <f t="shared" si="487"/>
        <v>3</v>
      </c>
      <c r="C1478" s="5">
        <f t="shared" si="488"/>
        <v>2023</v>
      </c>
      <c r="D1478" s="5" t="s">
        <v>1339</v>
      </c>
      <c r="E1478" s="5" t="str">
        <f>VLOOKUP(F1478,'Set up'!$A$2:$C$43,2,FALSE)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up'!$A$2:$C$43,3,FALSE)</f>
        <v>Cash</v>
      </c>
      <c r="J1478" s="5">
        <f>VLOOKUP(F1478,'Set up'!$A$2:$D$43,4,FALSE)</f>
        <v>0</v>
      </c>
      <c r="K1478" s="4">
        <f t="shared" si="471"/>
        <v>44999</v>
      </c>
      <c r="L1478" s="5">
        <f t="shared" si="484"/>
        <v>3</v>
      </c>
      <c r="M1478" s="5">
        <f t="shared" si="485"/>
        <v>2023</v>
      </c>
      <c r="N1478" s="6">
        <v>200</v>
      </c>
      <c r="O1478" s="6">
        <f t="shared" ref="O1478:O1479" si="491">-N1478</f>
        <v>-200</v>
      </c>
      <c r="P1478" s="6">
        <f t="shared" si="489"/>
        <v>0</v>
      </c>
      <c r="Q1478" s="7">
        <f t="shared" si="490"/>
        <v>2763304.35</v>
      </c>
      <c r="R1478" s="44" t="str">
        <f>VLOOKUP(F1478,'Set up'!$A$2:$E$43,5,FALSE)</f>
        <v>Trsf</v>
      </c>
      <c r="S1478" s="1" t="s">
        <v>1777</v>
      </c>
    </row>
    <row r="1479" spans="1:19" x14ac:dyDescent="0.35">
      <c r="A1479" s="4" t="s">
        <v>1336</v>
      </c>
      <c r="B1479" s="5">
        <f t="shared" si="487"/>
        <v>3</v>
      </c>
      <c r="C1479" s="5">
        <f t="shared" si="488"/>
        <v>2023</v>
      </c>
      <c r="D1479" s="5" t="s">
        <v>1339</v>
      </c>
      <c r="E1479" s="5" t="str">
        <f>VLOOKUP(F1479,'Set up'!$A$2:$C$43,2,FALSE)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up'!$A$2:$C$43,3,FALSE)</f>
        <v>Cash</v>
      </c>
      <c r="J1479" s="5">
        <f>VLOOKUP(F1479,'Set up'!$A$2:$D$43,4,FALSE)</f>
        <v>0</v>
      </c>
      <c r="K1479" s="4">
        <f t="shared" si="471"/>
        <v>44999</v>
      </c>
      <c r="L1479" s="5">
        <f t="shared" si="484"/>
        <v>3</v>
      </c>
      <c r="M1479" s="5">
        <f t="shared" si="485"/>
        <v>2023</v>
      </c>
      <c r="N1479" s="6">
        <v>440</v>
      </c>
      <c r="O1479" s="6">
        <f t="shared" si="491"/>
        <v>-440</v>
      </c>
      <c r="P1479" s="6">
        <f t="shared" si="489"/>
        <v>0</v>
      </c>
      <c r="Q1479" s="7">
        <f t="shared" si="490"/>
        <v>2763744.35</v>
      </c>
      <c r="R1479" s="44" t="str">
        <f>VLOOKUP(F1479,'Set up'!$A$2:$E$43,5,FALSE)</f>
        <v>Trsf</v>
      </c>
      <c r="S1479" s="1" t="s">
        <v>1778</v>
      </c>
    </row>
    <row r="1480" spans="1:19" x14ac:dyDescent="0.35">
      <c r="A1480" s="4" t="s">
        <v>1336</v>
      </c>
      <c r="B1480" s="5">
        <f t="shared" si="487"/>
        <v>3</v>
      </c>
      <c r="C1480" s="5">
        <f t="shared" si="488"/>
        <v>2023</v>
      </c>
      <c r="D1480" s="5" t="s">
        <v>1340</v>
      </c>
      <c r="E1480" s="5" t="str">
        <f>VLOOKUP(F1480,'Set up'!$A$2:$C$43,2,FALSE)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up'!$A$2:$C$43,3,FALSE)</f>
        <v>60</v>
      </c>
      <c r="J1480" s="5">
        <f>VLOOKUP(F1480,'Set up'!$A$2:$D$43,4,FALSE)</f>
        <v>60</v>
      </c>
      <c r="K1480" s="4">
        <f t="shared" si="471"/>
        <v>45059</v>
      </c>
      <c r="L1480" s="5">
        <f t="shared" si="484"/>
        <v>5</v>
      </c>
      <c r="M1480" s="5">
        <f t="shared" si="485"/>
        <v>2023</v>
      </c>
      <c r="N1480" s="6">
        <v>3344</v>
      </c>
      <c r="P1480" s="6">
        <f t="shared" si="489"/>
        <v>3344</v>
      </c>
      <c r="Q1480" s="7">
        <f t="shared" si="490"/>
        <v>2767088.35</v>
      </c>
      <c r="R1480" s="44" t="str">
        <f>VLOOKUP(F1480,'Set up'!$A$2:$E$43,5,FALSE)</f>
        <v>Chq</v>
      </c>
    </row>
    <row r="1481" spans="1:19" x14ac:dyDescent="0.35">
      <c r="A1481" s="4" t="s">
        <v>1336</v>
      </c>
      <c r="B1481" s="5">
        <f t="shared" si="487"/>
        <v>3</v>
      </c>
      <c r="C1481" s="5">
        <f t="shared" si="488"/>
        <v>2023</v>
      </c>
      <c r="D1481" s="5" t="s">
        <v>1340</v>
      </c>
      <c r="E1481" s="5" t="str">
        <f>VLOOKUP(F1481,'Set up'!$A$2:$C$43,2,FALSE)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up'!$A$2:$C$43,3,FALSE)</f>
        <v>60</v>
      </c>
      <c r="J1481" s="5">
        <f>VLOOKUP(F1481,'Set up'!$A$2:$D$43,4,FALSE)</f>
        <v>60</v>
      </c>
      <c r="K1481" s="4">
        <f t="shared" si="471"/>
        <v>45059</v>
      </c>
      <c r="L1481" s="5">
        <f t="shared" si="484"/>
        <v>5</v>
      </c>
      <c r="M1481" s="5">
        <f t="shared" si="485"/>
        <v>2023</v>
      </c>
      <c r="N1481" s="6">
        <v>745.2</v>
      </c>
      <c r="P1481" s="6">
        <f t="shared" si="489"/>
        <v>745.2</v>
      </c>
      <c r="Q1481" s="7">
        <f t="shared" si="490"/>
        <v>2767833.5500000003</v>
      </c>
      <c r="R1481" s="44" t="str">
        <f>VLOOKUP(F1481,'Set up'!$A$2:$E$43,5,FALSE)</f>
        <v>Chq</v>
      </c>
    </row>
    <row r="1482" spans="1:19" x14ac:dyDescent="0.35">
      <c r="A1482" s="4" t="s">
        <v>1336</v>
      </c>
      <c r="B1482" s="5">
        <f t="shared" si="487"/>
        <v>3</v>
      </c>
      <c r="C1482" s="5">
        <f t="shared" si="488"/>
        <v>2023</v>
      </c>
      <c r="D1482" s="5" t="s">
        <v>1340</v>
      </c>
      <c r="E1482" s="5" t="str">
        <f>VLOOKUP(F1482,'Set up'!$A$2:$C$43,2,FALSE)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up'!$A$2:$C$43,3,FALSE)</f>
        <v>60</v>
      </c>
      <c r="J1482" s="5">
        <f>VLOOKUP(F1482,'Set up'!$A$2:$D$43,4,FALSE)</f>
        <v>60</v>
      </c>
      <c r="K1482" s="4">
        <f t="shared" si="471"/>
        <v>45059</v>
      </c>
      <c r="L1482" s="5">
        <f t="shared" si="484"/>
        <v>5</v>
      </c>
      <c r="M1482" s="5">
        <f t="shared" si="485"/>
        <v>2023</v>
      </c>
      <c r="N1482" s="6">
        <v>372.6</v>
      </c>
      <c r="P1482" s="6">
        <f t="shared" si="489"/>
        <v>372.6</v>
      </c>
      <c r="Q1482" s="7">
        <f t="shared" si="490"/>
        <v>2768206.1500000004</v>
      </c>
      <c r="R1482" s="44" t="str">
        <f>VLOOKUP(F1482,'Set up'!$A$2:$E$43,5,FALSE)</f>
        <v>Chq</v>
      </c>
    </row>
    <row r="1483" spans="1:19" x14ac:dyDescent="0.35">
      <c r="A1483" s="4" t="s">
        <v>1342</v>
      </c>
      <c r="B1483" s="5">
        <f t="shared" si="487"/>
        <v>3</v>
      </c>
      <c r="C1483" s="5">
        <f t="shared" si="488"/>
        <v>2023</v>
      </c>
      <c r="D1483" s="5" t="s">
        <v>1341</v>
      </c>
      <c r="E1483" s="5" t="str">
        <f>VLOOKUP(F1483,'Set up'!$A$2:$C$43,2,FALSE)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up'!$A$2:$C$43,3,FALSE)</f>
        <v>Cash</v>
      </c>
      <c r="J1483" s="5">
        <f>VLOOKUP(F1483,'Set up'!$A$2:$D$43,4,FALSE)</f>
        <v>0</v>
      </c>
      <c r="K1483" s="4">
        <f t="shared" si="471"/>
        <v>45001</v>
      </c>
      <c r="L1483" s="5">
        <f t="shared" si="484"/>
        <v>3</v>
      </c>
      <c r="M1483" s="5">
        <f t="shared" si="485"/>
        <v>2023</v>
      </c>
      <c r="N1483" s="6">
        <v>1870</v>
      </c>
      <c r="O1483" s="6">
        <f t="shared" ref="O1483:O1485" si="492">-N1483</f>
        <v>-1870</v>
      </c>
      <c r="P1483" s="6">
        <f t="shared" si="489"/>
        <v>0</v>
      </c>
      <c r="Q1483" s="7">
        <f t="shared" si="490"/>
        <v>2770076.1500000004</v>
      </c>
      <c r="R1483" s="44" t="str">
        <f>VLOOKUP(F1483,'Set up'!$A$2:$E$43,5,FALSE)</f>
        <v>PD Chq</v>
      </c>
      <c r="S1483" s="1" t="s">
        <v>1861</v>
      </c>
    </row>
    <row r="1484" spans="1:19" x14ac:dyDescent="0.35">
      <c r="A1484" s="4" t="s">
        <v>1342</v>
      </c>
      <c r="B1484" s="5">
        <f t="shared" si="487"/>
        <v>3</v>
      </c>
      <c r="C1484" s="5">
        <f t="shared" si="488"/>
        <v>2023</v>
      </c>
      <c r="D1484" s="5" t="s">
        <v>1341</v>
      </c>
      <c r="E1484" s="5" t="str">
        <f>VLOOKUP(F1484,'Set up'!$A$2:$C$43,2,FALSE)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up'!$A$2:$C$43,3,FALSE)</f>
        <v>Cash</v>
      </c>
      <c r="J1484" s="5">
        <f>VLOOKUP(F1484,'Set up'!$A$2:$D$43,4,FALSE)</f>
        <v>0</v>
      </c>
      <c r="K1484" s="4">
        <f t="shared" si="471"/>
        <v>45001</v>
      </c>
      <c r="L1484" s="5">
        <f t="shared" si="484"/>
        <v>3</v>
      </c>
      <c r="M1484" s="5">
        <f t="shared" si="485"/>
        <v>2023</v>
      </c>
      <c r="N1484" s="6">
        <v>510</v>
      </c>
      <c r="O1484" s="6">
        <f t="shared" si="492"/>
        <v>-510</v>
      </c>
      <c r="P1484" s="6">
        <f t="shared" si="489"/>
        <v>0</v>
      </c>
      <c r="Q1484" s="7">
        <f t="shared" si="490"/>
        <v>2770586.1500000004</v>
      </c>
      <c r="R1484" s="44" t="str">
        <f>VLOOKUP(F1484,'Set up'!$A$2:$E$43,5,FALSE)</f>
        <v>PD Chq</v>
      </c>
      <c r="S1484" s="1" t="s">
        <v>1861</v>
      </c>
    </row>
    <row r="1485" spans="1:19" x14ac:dyDescent="0.35">
      <c r="A1485" s="4" t="s">
        <v>1342</v>
      </c>
      <c r="B1485" s="5">
        <f t="shared" ref="B1485:B1508" si="493">MONTH(A1485)</f>
        <v>3</v>
      </c>
      <c r="C1485" s="5">
        <f t="shared" ref="C1485:C1508" si="494">YEAR(A1485)</f>
        <v>2023</v>
      </c>
      <c r="D1485" s="5" t="s">
        <v>1341</v>
      </c>
      <c r="E1485" s="5" t="str">
        <f>VLOOKUP(F1485,'Set up'!$A$2:$C$43,2,FALSE)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up'!$A$2:$C$43,3,FALSE)</f>
        <v>Cash</v>
      </c>
      <c r="J1485" s="5">
        <f>VLOOKUP(F1485,'Set up'!$A$2:$D$43,4,FALSE)</f>
        <v>0</v>
      </c>
      <c r="K1485" s="4">
        <f t="shared" si="471"/>
        <v>45001</v>
      </c>
      <c r="L1485" s="5">
        <f t="shared" si="484"/>
        <v>3</v>
      </c>
      <c r="M1485" s="5">
        <f t="shared" si="485"/>
        <v>2023</v>
      </c>
      <c r="N1485" s="6">
        <v>95</v>
      </c>
      <c r="O1485" s="6">
        <f t="shared" si="492"/>
        <v>-95</v>
      </c>
      <c r="P1485" s="6">
        <f t="shared" si="489"/>
        <v>0</v>
      </c>
      <c r="Q1485" s="7">
        <f t="shared" si="490"/>
        <v>2770681.1500000004</v>
      </c>
      <c r="R1485" s="44" t="str">
        <f>VLOOKUP(F1485,'Set up'!$A$2:$E$43,5,FALSE)</f>
        <v>PD Chq</v>
      </c>
      <c r="S1485" s="1" t="s">
        <v>1861</v>
      </c>
    </row>
    <row r="1486" spans="1:19" x14ac:dyDescent="0.35">
      <c r="A1486" s="4" t="s">
        <v>1342</v>
      </c>
      <c r="B1486" s="5">
        <f t="shared" si="493"/>
        <v>3</v>
      </c>
      <c r="C1486" s="5">
        <f t="shared" si="494"/>
        <v>2023</v>
      </c>
      <c r="D1486" s="5" t="s">
        <v>1343</v>
      </c>
      <c r="E1486" s="5" t="str">
        <f>VLOOKUP(F1486,'Set up'!$A$2:$C$43,2,FALSE)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up'!$A$2:$C$43,3,FALSE)</f>
        <v>Cash</v>
      </c>
      <c r="J1486" s="5">
        <f>VLOOKUP(F1486,'Set up'!$A$2:$D$43,4,FALSE)</f>
        <v>0</v>
      </c>
      <c r="K1486" s="4">
        <f t="shared" si="471"/>
        <v>45001</v>
      </c>
      <c r="L1486" s="5">
        <f t="shared" si="484"/>
        <v>3</v>
      </c>
      <c r="M1486" s="5">
        <f t="shared" si="485"/>
        <v>2023</v>
      </c>
      <c r="N1486" s="6">
        <v>3608</v>
      </c>
      <c r="O1486" s="6">
        <f t="shared" ref="O1486:O1493" si="495">-N1486</f>
        <v>-3608</v>
      </c>
      <c r="P1486" s="6">
        <f t="shared" si="489"/>
        <v>0</v>
      </c>
      <c r="Q1486" s="7">
        <f t="shared" si="490"/>
        <v>2774289.1500000004</v>
      </c>
      <c r="R1486" s="44" t="str">
        <f>VLOOKUP(F1486,'Set up'!$A$2:$E$43,5,FALSE)</f>
        <v>Cash</v>
      </c>
      <c r="S1486" s="1" t="s">
        <v>1380</v>
      </c>
    </row>
    <row r="1487" spans="1:19" x14ac:dyDescent="0.35">
      <c r="A1487" s="4" t="s">
        <v>1342</v>
      </c>
      <c r="B1487" s="5">
        <f t="shared" si="493"/>
        <v>3</v>
      </c>
      <c r="C1487" s="5">
        <f t="shared" si="494"/>
        <v>2023</v>
      </c>
      <c r="D1487" s="5" t="s">
        <v>1343</v>
      </c>
      <c r="E1487" s="5" t="str">
        <f>VLOOKUP(F1487,'Set up'!$A$2:$C$43,2,FALSE)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up'!$A$2:$C$43,3,FALSE)</f>
        <v>Cash</v>
      </c>
      <c r="J1487" s="5">
        <f>VLOOKUP(F1487,'Set up'!$A$2:$D$43,4,FALSE)</f>
        <v>0</v>
      </c>
      <c r="K1487" s="4">
        <f t="shared" si="471"/>
        <v>45001</v>
      </c>
      <c r="L1487" s="5">
        <f t="shared" si="484"/>
        <v>3</v>
      </c>
      <c r="M1487" s="5">
        <f t="shared" si="485"/>
        <v>2023</v>
      </c>
      <c r="N1487" s="6">
        <v>1896</v>
      </c>
      <c r="O1487" s="6">
        <f t="shared" si="495"/>
        <v>-1896</v>
      </c>
      <c r="P1487" s="6">
        <f t="shared" si="489"/>
        <v>0</v>
      </c>
      <c r="Q1487" s="7">
        <f t="shared" si="490"/>
        <v>2776185.1500000004</v>
      </c>
      <c r="R1487" s="44" t="str">
        <f>VLOOKUP(F1487,'Set up'!$A$2:$E$43,5,FALSE)</f>
        <v>Cash</v>
      </c>
      <c r="S1487" s="1" t="s">
        <v>1380</v>
      </c>
    </row>
    <row r="1488" spans="1:19" x14ac:dyDescent="0.35">
      <c r="A1488" s="4" t="s">
        <v>1342</v>
      </c>
      <c r="B1488" s="5">
        <f t="shared" si="493"/>
        <v>3</v>
      </c>
      <c r="C1488" s="5">
        <f t="shared" si="494"/>
        <v>2023</v>
      </c>
      <c r="D1488" s="5" t="s">
        <v>1343</v>
      </c>
      <c r="E1488" s="5" t="str">
        <f>VLOOKUP(F1488,'Set up'!$A$2:$C$43,2,FALSE)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up'!$A$2:$C$43,3,FALSE)</f>
        <v>Cash</v>
      </c>
      <c r="J1488" s="5">
        <f>VLOOKUP(F1488,'Set up'!$A$2:$D$43,4,FALSE)</f>
        <v>0</v>
      </c>
      <c r="K1488" s="4">
        <f t="shared" si="471"/>
        <v>45001</v>
      </c>
      <c r="L1488" s="5">
        <f t="shared" si="484"/>
        <v>3</v>
      </c>
      <c r="M1488" s="5">
        <f t="shared" si="485"/>
        <v>2023</v>
      </c>
      <c r="N1488" s="6">
        <v>160</v>
      </c>
      <c r="O1488" s="6">
        <f t="shared" si="495"/>
        <v>-160</v>
      </c>
      <c r="P1488" s="6">
        <f t="shared" si="489"/>
        <v>0</v>
      </c>
      <c r="Q1488" s="7">
        <f t="shared" si="490"/>
        <v>2776345.1500000004</v>
      </c>
      <c r="R1488" s="44" t="str">
        <f>VLOOKUP(F1488,'Set up'!$A$2:$E$43,5,FALSE)</f>
        <v>Cash</v>
      </c>
      <c r="S1488" s="1" t="s">
        <v>1380</v>
      </c>
    </row>
    <row r="1489" spans="1:19" x14ac:dyDescent="0.35">
      <c r="A1489" s="4" t="s">
        <v>1342</v>
      </c>
      <c r="B1489" s="5">
        <f t="shared" si="493"/>
        <v>3</v>
      </c>
      <c r="C1489" s="5">
        <f t="shared" si="494"/>
        <v>2023</v>
      </c>
      <c r="D1489" s="5" t="s">
        <v>1343</v>
      </c>
      <c r="E1489" s="5" t="str">
        <f>VLOOKUP(F1489,'Set up'!$A$2:$C$43,2,FALSE)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up'!$A$2:$C$43,3,FALSE)</f>
        <v>Cash</v>
      </c>
      <c r="J1489" s="5">
        <f>VLOOKUP(F1489,'Set up'!$A$2:$D$43,4,FALSE)</f>
        <v>0</v>
      </c>
      <c r="K1489" s="4">
        <f t="shared" si="471"/>
        <v>45001</v>
      </c>
      <c r="L1489" s="5">
        <f t="shared" si="484"/>
        <v>3</v>
      </c>
      <c r="M1489" s="5">
        <f t="shared" si="485"/>
        <v>2023</v>
      </c>
      <c r="N1489" s="6">
        <v>165</v>
      </c>
      <c r="O1489" s="6">
        <f t="shared" si="495"/>
        <v>-165</v>
      </c>
      <c r="P1489" s="6">
        <f t="shared" si="489"/>
        <v>0</v>
      </c>
      <c r="Q1489" s="7">
        <f t="shared" si="490"/>
        <v>2776510.1500000004</v>
      </c>
      <c r="R1489" s="44" t="str">
        <f>VLOOKUP(F1489,'Set up'!$A$2:$E$43,5,FALSE)</f>
        <v>Cash</v>
      </c>
      <c r="S1489" s="1" t="s">
        <v>1380</v>
      </c>
    </row>
    <row r="1490" spans="1:19" x14ac:dyDescent="0.35">
      <c r="A1490" s="4" t="s">
        <v>1342</v>
      </c>
      <c r="B1490" s="5">
        <f t="shared" si="493"/>
        <v>3</v>
      </c>
      <c r="C1490" s="5">
        <f t="shared" si="494"/>
        <v>2023</v>
      </c>
      <c r="D1490" s="5" t="s">
        <v>1343</v>
      </c>
      <c r="E1490" s="5" t="str">
        <f>VLOOKUP(F1490,'Set up'!$A$2:$C$43,2,FALSE)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up'!$A$2:$C$43,3,FALSE)</f>
        <v>Cash</v>
      </c>
      <c r="J1490" s="5">
        <f>VLOOKUP(F1490,'Set up'!$A$2:$D$43,4,FALSE)</f>
        <v>0</v>
      </c>
      <c r="K1490" s="4">
        <f t="shared" si="471"/>
        <v>45001</v>
      </c>
      <c r="L1490" s="5">
        <f t="shared" ref="L1490:L1509" si="496">MONTH(K1490)</f>
        <v>3</v>
      </c>
      <c r="M1490" s="5">
        <f t="shared" ref="M1490:M1509" si="497">YEAR(K1490)</f>
        <v>2023</v>
      </c>
      <c r="N1490" s="6">
        <v>290</v>
      </c>
      <c r="O1490" s="6">
        <f t="shared" si="495"/>
        <v>-290</v>
      </c>
      <c r="P1490" s="6">
        <f t="shared" ref="P1490:P1509" si="498">SUM(N1490+O1490)</f>
        <v>0</v>
      </c>
      <c r="Q1490" s="7">
        <f t="shared" ref="Q1490:Q1509" si="499">SUM(Q1489+N1490)</f>
        <v>2776800.1500000004</v>
      </c>
      <c r="R1490" s="44" t="str">
        <f>VLOOKUP(F1490,'Set up'!$A$2:$E$43,5,FALSE)</f>
        <v>Cash</v>
      </c>
      <c r="S1490" s="1" t="s">
        <v>1380</v>
      </c>
    </row>
    <row r="1491" spans="1:19" x14ac:dyDescent="0.35">
      <c r="A1491" s="4" t="s">
        <v>1342</v>
      </c>
      <c r="B1491" s="5">
        <f t="shared" si="493"/>
        <v>3</v>
      </c>
      <c r="C1491" s="5">
        <f t="shared" si="494"/>
        <v>2023</v>
      </c>
      <c r="D1491" s="5" t="s">
        <v>1343</v>
      </c>
      <c r="E1491" s="5" t="str">
        <f>VLOOKUP(F1491,'Set up'!$A$2:$C$43,2,FALSE)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up'!$A$2:$C$43,3,FALSE)</f>
        <v>Cash</v>
      </c>
      <c r="J1491" s="5">
        <f>VLOOKUP(F1491,'Set up'!$A$2:$D$43,4,FALSE)</f>
        <v>0</v>
      </c>
      <c r="K1491" s="4">
        <f t="shared" si="471"/>
        <v>45001</v>
      </c>
      <c r="L1491" s="5">
        <f t="shared" si="496"/>
        <v>3</v>
      </c>
      <c r="M1491" s="5">
        <f t="shared" si="497"/>
        <v>2023</v>
      </c>
      <c r="N1491" s="6">
        <v>516</v>
      </c>
      <c r="O1491" s="6">
        <f t="shared" si="495"/>
        <v>-516</v>
      </c>
      <c r="P1491" s="6">
        <f t="shared" si="498"/>
        <v>0</v>
      </c>
      <c r="Q1491" s="7">
        <f t="shared" si="499"/>
        <v>2777316.1500000004</v>
      </c>
      <c r="R1491" s="44" t="str">
        <f>VLOOKUP(F1491,'Set up'!$A$2:$E$43,5,FALSE)</f>
        <v>Cash</v>
      </c>
      <c r="S1491" s="1" t="s">
        <v>1380</v>
      </c>
    </row>
    <row r="1492" spans="1:19" x14ac:dyDescent="0.35">
      <c r="A1492" s="4" t="s">
        <v>1342</v>
      </c>
      <c r="B1492" s="5">
        <f t="shared" si="493"/>
        <v>3</v>
      </c>
      <c r="C1492" s="5">
        <f t="shared" si="494"/>
        <v>2023</v>
      </c>
      <c r="D1492" s="5" t="s">
        <v>1343</v>
      </c>
      <c r="E1492" s="5" t="str">
        <f>VLOOKUP(F1492,'Set up'!$A$2:$C$43,2,FALSE)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up'!$A$2:$C$43,3,FALSE)</f>
        <v>Cash</v>
      </c>
      <c r="J1492" s="5">
        <f>VLOOKUP(F1492,'Set up'!$A$2:$D$43,4,FALSE)</f>
        <v>0</v>
      </c>
      <c r="K1492" s="4">
        <f t="shared" si="471"/>
        <v>45001</v>
      </c>
      <c r="L1492" s="5">
        <f t="shared" si="496"/>
        <v>3</v>
      </c>
      <c r="M1492" s="5">
        <f t="shared" si="497"/>
        <v>2023</v>
      </c>
      <c r="N1492" s="6">
        <v>190</v>
      </c>
      <c r="O1492" s="6">
        <f t="shared" si="495"/>
        <v>-190</v>
      </c>
      <c r="P1492" s="6">
        <f t="shared" si="498"/>
        <v>0</v>
      </c>
      <c r="Q1492" s="7">
        <f t="shared" si="499"/>
        <v>2777506.1500000004</v>
      </c>
      <c r="R1492" s="44" t="str">
        <f>VLOOKUP(F1492,'Set up'!$A$2:$E$43,5,FALSE)</f>
        <v>Cash</v>
      </c>
      <c r="S1492" s="1" t="s">
        <v>1380</v>
      </c>
    </row>
    <row r="1493" spans="1:19" x14ac:dyDescent="0.35">
      <c r="A1493" s="4" t="s">
        <v>1342</v>
      </c>
      <c r="B1493" s="5">
        <f t="shared" si="493"/>
        <v>3</v>
      </c>
      <c r="C1493" s="5">
        <f t="shared" si="494"/>
        <v>2023</v>
      </c>
      <c r="D1493" s="5" t="s">
        <v>1343</v>
      </c>
      <c r="E1493" s="5" t="str">
        <f>VLOOKUP(F1493,'Set up'!$A$2:$C$43,2,FALSE)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up'!$A$2:$C$43,3,FALSE)</f>
        <v>Cash</v>
      </c>
      <c r="J1493" s="5">
        <f>VLOOKUP(F1493,'Set up'!$A$2:$D$43,4,FALSE)</f>
        <v>0</v>
      </c>
      <c r="K1493" s="4">
        <f t="shared" si="471"/>
        <v>45001</v>
      </c>
      <c r="L1493" s="5">
        <f t="shared" si="496"/>
        <v>3</v>
      </c>
      <c r="M1493" s="5">
        <f t="shared" si="497"/>
        <v>2023</v>
      </c>
      <c r="N1493" s="6">
        <v>200</v>
      </c>
      <c r="O1493" s="6">
        <f t="shared" si="495"/>
        <v>-200</v>
      </c>
      <c r="P1493" s="6">
        <f t="shared" si="498"/>
        <v>0</v>
      </c>
      <c r="Q1493" s="7">
        <f t="shared" si="499"/>
        <v>2777706.1500000004</v>
      </c>
      <c r="R1493" s="44" t="str">
        <f>VLOOKUP(F1493,'Set up'!$A$2:$E$43,5,FALSE)</f>
        <v>Cash</v>
      </c>
      <c r="S1493" s="1" t="s">
        <v>1380</v>
      </c>
    </row>
    <row r="1494" spans="1:19" x14ac:dyDescent="0.35">
      <c r="A1494" s="4" t="s">
        <v>1347</v>
      </c>
      <c r="B1494" s="5">
        <f t="shared" si="493"/>
        <v>3</v>
      </c>
      <c r="C1494" s="5">
        <f t="shared" si="494"/>
        <v>2023</v>
      </c>
      <c r="D1494" s="5" t="s">
        <v>1346</v>
      </c>
      <c r="E1494" s="5" t="str">
        <f>VLOOKUP(F1494,'Set up'!$A$2:$C$43,2,FALSE)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up'!$A$2:$C$43,3,FALSE)</f>
        <v>30</v>
      </c>
      <c r="J1494" s="5">
        <f>VLOOKUP(F1494,'Set up'!$A$2:$D$43,4,FALSE)</f>
        <v>30</v>
      </c>
      <c r="K1494" s="4">
        <f t="shared" si="471"/>
        <v>45035</v>
      </c>
      <c r="L1494" s="5">
        <f t="shared" si="496"/>
        <v>4</v>
      </c>
      <c r="M1494" s="5">
        <f t="shared" si="497"/>
        <v>2023</v>
      </c>
      <c r="N1494" s="6">
        <v>3608</v>
      </c>
      <c r="O1494" s="6">
        <f t="shared" ref="O1494:O1495" si="500">-N1494</f>
        <v>-3608</v>
      </c>
      <c r="P1494" s="6">
        <f t="shared" si="498"/>
        <v>0</v>
      </c>
      <c r="Q1494" s="7">
        <f t="shared" si="499"/>
        <v>2781314.1500000004</v>
      </c>
      <c r="R1494" s="44" t="str">
        <f>VLOOKUP(F1494,'Set up'!$A$2:$E$43,5,FALSE)</f>
        <v>Chq</v>
      </c>
      <c r="S1494" s="1" t="s">
        <v>1379</v>
      </c>
    </row>
    <row r="1495" spans="1:19" x14ac:dyDescent="0.35">
      <c r="A1495" s="4" t="s">
        <v>1347</v>
      </c>
      <c r="B1495" s="5">
        <f t="shared" si="493"/>
        <v>3</v>
      </c>
      <c r="C1495" s="5">
        <f t="shared" si="494"/>
        <v>2023</v>
      </c>
      <c r="D1495" s="5" t="s">
        <v>1346</v>
      </c>
      <c r="E1495" s="5" t="str">
        <f>VLOOKUP(F1495,'Set up'!$A$2:$C$43,2,FALSE)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up'!$A$2:$C$43,3,FALSE)</f>
        <v>30</v>
      </c>
      <c r="J1495" s="5">
        <f>VLOOKUP(F1495,'Set up'!$A$2:$D$43,4,FALSE)</f>
        <v>30</v>
      </c>
      <c r="K1495" s="4">
        <f t="shared" si="471"/>
        <v>45035</v>
      </c>
      <c r="L1495" s="5">
        <f t="shared" si="496"/>
        <v>4</v>
      </c>
      <c r="M1495" s="5">
        <f t="shared" si="497"/>
        <v>2023</v>
      </c>
      <c r="N1495" s="6">
        <v>842.4</v>
      </c>
      <c r="O1495" s="6">
        <f t="shared" si="500"/>
        <v>-842.4</v>
      </c>
      <c r="P1495" s="6">
        <f t="shared" si="498"/>
        <v>0</v>
      </c>
      <c r="Q1495" s="7">
        <f t="shared" si="499"/>
        <v>2782156.5500000003</v>
      </c>
      <c r="R1495" s="44" t="str">
        <f>VLOOKUP(F1495,'Set up'!$A$2:$E$43,5,FALSE)</f>
        <v>Chq</v>
      </c>
      <c r="S1495" s="1" t="s">
        <v>1379</v>
      </c>
    </row>
    <row r="1496" spans="1:19" x14ac:dyDescent="0.35">
      <c r="A1496" s="4" t="s">
        <v>1350</v>
      </c>
      <c r="B1496" s="5">
        <f t="shared" si="493"/>
        <v>3</v>
      </c>
      <c r="C1496" s="5">
        <f t="shared" si="494"/>
        <v>2023</v>
      </c>
      <c r="D1496" s="5" t="s">
        <v>1348</v>
      </c>
      <c r="E1496" s="5" t="str">
        <f>VLOOKUP(F1496,'Set up'!$A$2:$C$43,2,FALSE)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up'!$A$2:$C$43,3,FALSE)</f>
        <v>Cash</v>
      </c>
      <c r="J1496" s="5">
        <f>VLOOKUP(F1496,'Set up'!$A$2:$D$43,4,FALSE)</f>
        <v>0</v>
      </c>
      <c r="K1496" s="4">
        <f t="shared" ref="K1496:K1559" si="501">A1496+J1496</f>
        <v>45008</v>
      </c>
      <c r="L1496" s="5">
        <f t="shared" si="496"/>
        <v>3</v>
      </c>
      <c r="M1496" s="5">
        <f t="shared" si="497"/>
        <v>2023</v>
      </c>
      <c r="N1496" s="6">
        <v>312.5</v>
      </c>
      <c r="P1496" s="6">
        <f t="shared" si="498"/>
        <v>312.5</v>
      </c>
      <c r="Q1496" s="7">
        <f t="shared" si="499"/>
        <v>2782469.0500000003</v>
      </c>
      <c r="R1496" s="44" t="str">
        <f>VLOOKUP(F1496,'Set up'!$A$2:$E$43,5,FALSE)</f>
        <v>Trsf</v>
      </c>
    </row>
    <row r="1497" spans="1:19" x14ac:dyDescent="0.35">
      <c r="A1497" s="4" t="s">
        <v>1350</v>
      </c>
      <c r="B1497" s="5">
        <f t="shared" si="493"/>
        <v>3</v>
      </c>
      <c r="C1497" s="5">
        <f t="shared" si="494"/>
        <v>2023</v>
      </c>
      <c r="D1497" s="5" t="s">
        <v>1349</v>
      </c>
      <c r="E1497" s="5" t="str">
        <f>VLOOKUP(F1497,'Set up'!$A$2:$C$43,2,FALSE)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up'!$A$2:$C$43,3,FALSE)</f>
        <v>Cash</v>
      </c>
      <c r="J1497" s="5">
        <f>VLOOKUP(F1497,'Set up'!$A$2:$D$43,4,FALSE)</f>
        <v>0</v>
      </c>
      <c r="K1497" s="4">
        <f t="shared" si="501"/>
        <v>45008</v>
      </c>
      <c r="L1497" s="5">
        <f t="shared" si="496"/>
        <v>3</v>
      </c>
      <c r="M1497" s="5">
        <f t="shared" si="497"/>
        <v>2023</v>
      </c>
      <c r="N1497" s="6">
        <v>8690</v>
      </c>
      <c r="P1497" s="6">
        <f t="shared" si="498"/>
        <v>8690</v>
      </c>
      <c r="Q1497" s="7">
        <f t="shared" si="499"/>
        <v>2791159.0500000003</v>
      </c>
      <c r="R1497" s="44" t="str">
        <f>VLOOKUP(F1497,'Set up'!$A$2:$E$43,5,FALSE)</f>
        <v>Trsf</v>
      </c>
    </row>
    <row r="1498" spans="1:19" x14ac:dyDescent="0.35">
      <c r="A1498" s="4" t="s">
        <v>1350</v>
      </c>
      <c r="B1498" s="5">
        <f t="shared" si="493"/>
        <v>3</v>
      </c>
      <c r="C1498" s="5">
        <f t="shared" si="494"/>
        <v>2023</v>
      </c>
      <c r="D1498" s="5" t="s">
        <v>1349</v>
      </c>
      <c r="E1498" s="5" t="str">
        <f>VLOOKUP(F1498,'Set up'!$A$2:$C$43,2,FALSE)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up'!$A$2:$C$43,3,FALSE)</f>
        <v>Cash</v>
      </c>
      <c r="J1498" s="5">
        <f>VLOOKUP(F1498,'Set up'!$A$2:$D$43,4,FALSE)</f>
        <v>0</v>
      </c>
      <c r="K1498" s="4">
        <f t="shared" si="501"/>
        <v>45008</v>
      </c>
      <c r="L1498" s="5">
        <f t="shared" si="496"/>
        <v>3</v>
      </c>
      <c r="M1498" s="5">
        <f t="shared" si="497"/>
        <v>2023</v>
      </c>
      <c r="N1498" s="6">
        <v>3420</v>
      </c>
      <c r="P1498" s="6">
        <f t="shared" si="498"/>
        <v>3420</v>
      </c>
      <c r="Q1498" s="7">
        <f t="shared" si="499"/>
        <v>2794579.0500000003</v>
      </c>
      <c r="R1498" s="44" t="str">
        <f>VLOOKUP(F1498,'Set up'!$A$2:$E$43,5,FALSE)</f>
        <v>Trsf</v>
      </c>
    </row>
    <row r="1499" spans="1:19" x14ac:dyDescent="0.35">
      <c r="A1499" s="4" t="s">
        <v>1350</v>
      </c>
      <c r="B1499" s="5">
        <f t="shared" si="493"/>
        <v>3</v>
      </c>
      <c r="C1499" s="5">
        <f t="shared" si="494"/>
        <v>2023</v>
      </c>
      <c r="D1499" s="5" t="s">
        <v>1349</v>
      </c>
      <c r="E1499" s="5" t="str">
        <f>VLOOKUP(F1499,'Set up'!$A$2:$C$43,2,FALSE)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up'!$A$2:$C$43,3,FALSE)</f>
        <v>Cash</v>
      </c>
      <c r="J1499" s="5">
        <f>VLOOKUP(F1499,'Set up'!$A$2:$D$43,4,FALSE)</f>
        <v>0</v>
      </c>
      <c r="K1499" s="4">
        <f t="shared" si="501"/>
        <v>45008</v>
      </c>
      <c r="L1499" s="5">
        <f t="shared" si="496"/>
        <v>3</v>
      </c>
      <c r="M1499" s="5">
        <f t="shared" si="497"/>
        <v>2023</v>
      </c>
      <c r="N1499" s="6">
        <v>2016</v>
      </c>
      <c r="P1499" s="6">
        <f t="shared" si="498"/>
        <v>2016</v>
      </c>
      <c r="Q1499" s="7">
        <f t="shared" si="499"/>
        <v>2796595.0500000003</v>
      </c>
      <c r="R1499" s="44" t="str">
        <f>VLOOKUP(F1499,'Set up'!$A$2:$E$43,5,FALSE)</f>
        <v>Trsf</v>
      </c>
    </row>
    <row r="1500" spans="1:19" x14ac:dyDescent="0.35">
      <c r="A1500" s="4" t="s">
        <v>1350</v>
      </c>
      <c r="B1500" s="5">
        <f t="shared" si="493"/>
        <v>3</v>
      </c>
      <c r="C1500" s="5">
        <f t="shared" si="494"/>
        <v>2023</v>
      </c>
      <c r="D1500" s="5" t="s">
        <v>1349</v>
      </c>
      <c r="E1500" s="5" t="str">
        <f>VLOOKUP(F1500,'Set up'!$A$2:$C$43,2,FALSE)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up'!$A$2:$C$43,3,FALSE)</f>
        <v>Cash</v>
      </c>
      <c r="J1500" s="5">
        <f>VLOOKUP(F1500,'Set up'!$A$2:$D$43,4,FALSE)</f>
        <v>0</v>
      </c>
      <c r="K1500" s="4">
        <f t="shared" si="501"/>
        <v>45008</v>
      </c>
      <c r="L1500" s="5">
        <f t="shared" si="496"/>
        <v>3</v>
      </c>
      <c r="M1500" s="5">
        <f t="shared" si="497"/>
        <v>2023</v>
      </c>
      <c r="N1500" s="6">
        <v>380</v>
      </c>
      <c r="P1500" s="6">
        <f t="shared" si="498"/>
        <v>380</v>
      </c>
      <c r="Q1500" s="7">
        <f t="shared" si="499"/>
        <v>2796975.0500000003</v>
      </c>
      <c r="R1500" s="44" t="str">
        <f>VLOOKUP(F1500,'Set up'!$A$2:$E$43,5,FALSE)</f>
        <v>Trsf</v>
      </c>
    </row>
    <row r="1501" spans="1:19" x14ac:dyDescent="0.35">
      <c r="A1501" s="4" t="s">
        <v>1350</v>
      </c>
      <c r="B1501" s="5">
        <f t="shared" si="493"/>
        <v>3</v>
      </c>
      <c r="C1501" s="5">
        <f t="shared" si="494"/>
        <v>2023</v>
      </c>
      <c r="D1501" s="5" t="s">
        <v>1349</v>
      </c>
      <c r="E1501" s="5" t="str">
        <f>VLOOKUP(F1501,'Set up'!$A$2:$C$43,2,FALSE)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up'!$A$2:$C$43,3,FALSE)</f>
        <v>Cash</v>
      </c>
      <c r="J1501" s="5">
        <f>VLOOKUP(F1501,'Set up'!$A$2:$D$43,4,FALSE)</f>
        <v>0</v>
      </c>
      <c r="K1501" s="4">
        <f t="shared" si="501"/>
        <v>45008</v>
      </c>
      <c r="L1501" s="5">
        <f t="shared" si="496"/>
        <v>3</v>
      </c>
      <c r="M1501" s="5">
        <f t="shared" si="497"/>
        <v>2023</v>
      </c>
      <c r="N1501" s="6">
        <v>1000</v>
      </c>
      <c r="P1501" s="6">
        <f t="shared" si="498"/>
        <v>1000</v>
      </c>
      <c r="Q1501" s="7">
        <f t="shared" si="499"/>
        <v>2797975.0500000003</v>
      </c>
      <c r="R1501" s="44" t="str">
        <f>VLOOKUP(F1501,'Set up'!$A$2:$E$43,5,FALSE)</f>
        <v>Trsf</v>
      </c>
    </row>
    <row r="1502" spans="1:19" x14ac:dyDescent="0.35">
      <c r="A1502" s="4" t="s">
        <v>1352</v>
      </c>
      <c r="B1502" s="5">
        <f t="shared" si="493"/>
        <v>3</v>
      </c>
      <c r="C1502" s="5">
        <f t="shared" si="494"/>
        <v>2023</v>
      </c>
      <c r="D1502" s="5" t="s">
        <v>1351</v>
      </c>
      <c r="E1502" s="5" t="str">
        <f>VLOOKUP(F1502,'Set up'!$A$2:$C$43,2,FALSE)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up'!$A$2:$C$43,3,FALSE)</f>
        <v>Cash</v>
      </c>
      <c r="J1502" s="5">
        <f>VLOOKUP(F1502,'Set up'!$A$2:$D$43,4,FALSE)</f>
        <v>0</v>
      </c>
      <c r="K1502" s="4">
        <f t="shared" si="501"/>
        <v>45010</v>
      </c>
      <c r="L1502" s="5">
        <f t="shared" si="496"/>
        <v>3</v>
      </c>
      <c r="M1502" s="5">
        <f t="shared" si="497"/>
        <v>2023</v>
      </c>
      <c r="N1502" s="6">
        <v>1870</v>
      </c>
      <c r="P1502" s="6">
        <f t="shared" si="498"/>
        <v>1870</v>
      </c>
      <c r="Q1502" s="7">
        <f t="shared" si="499"/>
        <v>2799845.0500000003</v>
      </c>
      <c r="R1502" s="44" t="str">
        <f>VLOOKUP(F1502,'Set up'!$A$2:$E$43,5,FALSE)</f>
        <v>PD Chq</v>
      </c>
    </row>
    <row r="1503" spans="1:19" x14ac:dyDescent="0.35">
      <c r="A1503" s="4" t="s">
        <v>1352</v>
      </c>
      <c r="B1503" s="5">
        <f t="shared" si="493"/>
        <v>3</v>
      </c>
      <c r="C1503" s="5">
        <f t="shared" si="494"/>
        <v>2023</v>
      </c>
      <c r="D1503" s="5" t="s">
        <v>1351</v>
      </c>
      <c r="E1503" s="5" t="str">
        <f>VLOOKUP(F1503,'Set up'!$A$2:$C$43,2,FALSE)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up'!$A$2:$C$43,3,FALSE)</f>
        <v>Cash</v>
      </c>
      <c r="J1503" s="5">
        <f>VLOOKUP(F1503,'Set up'!$A$2:$D$43,4,FALSE)</f>
        <v>0</v>
      </c>
      <c r="K1503" s="4">
        <f t="shared" si="501"/>
        <v>45010</v>
      </c>
      <c r="L1503" s="5">
        <f t="shared" si="496"/>
        <v>3</v>
      </c>
      <c r="M1503" s="5">
        <f t="shared" si="497"/>
        <v>2023</v>
      </c>
      <c r="N1503" s="6">
        <v>1275</v>
      </c>
      <c r="P1503" s="6">
        <f t="shared" si="498"/>
        <v>1275</v>
      </c>
      <c r="Q1503" s="7">
        <f t="shared" si="499"/>
        <v>2801120.0500000003</v>
      </c>
      <c r="R1503" s="44" t="str">
        <f>VLOOKUP(F1503,'Set up'!$A$2:$E$43,5,FALSE)</f>
        <v>PD Chq</v>
      </c>
    </row>
    <row r="1504" spans="1:19" x14ac:dyDescent="0.35">
      <c r="A1504" s="4" t="s">
        <v>1352</v>
      </c>
      <c r="B1504" s="5">
        <f t="shared" si="493"/>
        <v>3</v>
      </c>
      <c r="C1504" s="5">
        <f t="shared" si="494"/>
        <v>2023</v>
      </c>
      <c r="D1504" s="5" t="s">
        <v>1351</v>
      </c>
      <c r="E1504" s="5" t="str">
        <f>VLOOKUP(F1504,'Set up'!$A$2:$C$43,2,FALSE)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up'!$A$2:$C$43,3,FALSE)</f>
        <v>Cash</v>
      </c>
      <c r="J1504" s="5">
        <f>VLOOKUP(F1504,'Set up'!$A$2:$D$43,4,FALSE)</f>
        <v>0</v>
      </c>
      <c r="K1504" s="4">
        <f t="shared" si="501"/>
        <v>45010</v>
      </c>
      <c r="L1504" s="5">
        <f t="shared" si="496"/>
        <v>3</v>
      </c>
      <c r="M1504" s="5">
        <f t="shared" si="497"/>
        <v>2023</v>
      </c>
      <c r="N1504" s="6">
        <v>95</v>
      </c>
      <c r="P1504" s="6">
        <f t="shared" si="498"/>
        <v>95</v>
      </c>
      <c r="Q1504" s="7">
        <f t="shared" si="499"/>
        <v>2801215.0500000003</v>
      </c>
      <c r="R1504" s="44" t="str">
        <f>VLOOKUP(F1504,'Set up'!$A$2:$E$43,5,FALSE)</f>
        <v>PD Chq</v>
      </c>
    </row>
    <row r="1505" spans="1:19" x14ac:dyDescent="0.35">
      <c r="A1505" s="4" t="s">
        <v>1352</v>
      </c>
      <c r="B1505" s="5">
        <f t="shared" si="493"/>
        <v>3</v>
      </c>
      <c r="C1505" s="5">
        <f t="shared" si="494"/>
        <v>2023</v>
      </c>
      <c r="D1505" s="5" t="s">
        <v>1355</v>
      </c>
      <c r="E1505" s="5" t="str">
        <f>VLOOKUP(F1505,'Set up'!$A$2:$C$43,2,FALSE)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up'!$A$2:$C$43,3,FALSE)</f>
        <v>Cash</v>
      </c>
      <c r="J1505" s="5">
        <f>VLOOKUP(F1505,'Set up'!$A$2:$D$43,4,FALSE)</f>
        <v>0</v>
      </c>
      <c r="K1505" s="4">
        <f t="shared" si="501"/>
        <v>45010</v>
      </c>
      <c r="L1505" s="5">
        <f t="shared" si="496"/>
        <v>3</v>
      </c>
      <c r="M1505" s="5">
        <f t="shared" si="497"/>
        <v>2023</v>
      </c>
      <c r="N1505" s="6">
        <v>1350</v>
      </c>
      <c r="O1505" s="6">
        <f t="shared" ref="O1505:O1510" si="502">-N1505</f>
        <v>-1350</v>
      </c>
      <c r="P1505" s="6">
        <f t="shared" si="498"/>
        <v>0</v>
      </c>
      <c r="Q1505" s="7">
        <f t="shared" si="499"/>
        <v>2802565.0500000003</v>
      </c>
      <c r="R1505" s="44" t="str">
        <f>VLOOKUP(F1505,'Set up'!$A$2:$E$43,5,FALSE)</f>
        <v>Trsf</v>
      </c>
      <c r="S1505" s="1" t="s">
        <v>1381</v>
      </c>
    </row>
    <row r="1506" spans="1:19" x14ac:dyDescent="0.35">
      <c r="A1506" s="4" t="s">
        <v>1352</v>
      </c>
      <c r="B1506" s="5">
        <f t="shared" si="493"/>
        <v>3</v>
      </c>
      <c r="C1506" s="5">
        <f t="shared" si="494"/>
        <v>2023</v>
      </c>
      <c r="D1506" s="5" t="s">
        <v>1355</v>
      </c>
      <c r="E1506" s="5" t="str">
        <f>VLOOKUP(F1506,'Set up'!$A$2:$C$43,2,FALSE)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up'!$A$2:$C$43,3,FALSE)</f>
        <v>Cash</v>
      </c>
      <c r="J1506" s="5">
        <f>VLOOKUP(F1506,'Set up'!$A$2:$D$43,4,FALSE)</f>
        <v>0</v>
      </c>
      <c r="K1506" s="4">
        <f t="shared" si="501"/>
        <v>45010</v>
      </c>
      <c r="L1506" s="5">
        <f t="shared" si="496"/>
        <v>3</v>
      </c>
      <c r="M1506" s="5">
        <f t="shared" si="497"/>
        <v>2023</v>
      </c>
      <c r="N1506" s="6">
        <v>225</v>
      </c>
      <c r="O1506" s="6">
        <f t="shared" si="502"/>
        <v>-225</v>
      </c>
      <c r="P1506" s="6">
        <f t="shared" si="498"/>
        <v>0</v>
      </c>
      <c r="Q1506" s="7">
        <f t="shared" si="499"/>
        <v>2802790.0500000003</v>
      </c>
      <c r="R1506" s="44" t="str">
        <f>VLOOKUP(F1506,'Set up'!$A$2:$E$43,5,FALSE)</f>
        <v>Trsf</v>
      </c>
      <c r="S1506" s="1" t="s">
        <v>1381</v>
      </c>
    </row>
    <row r="1507" spans="1:19" x14ac:dyDescent="0.35">
      <c r="A1507" s="4" t="s">
        <v>1357</v>
      </c>
      <c r="B1507" s="5">
        <f t="shared" si="493"/>
        <v>3</v>
      </c>
      <c r="C1507" s="5">
        <f t="shared" si="494"/>
        <v>2023</v>
      </c>
      <c r="D1507" s="5" t="s">
        <v>1356</v>
      </c>
      <c r="E1507" s="5" t="str">
        <f>VLOOKUP(F1507,'Set up'!$A$2:$C$43,2,FALSE)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up'!$A$2:$C$43,3,FALSE)</f>
        <v>Cash</v>
      </c>
      <c r="J1507" s="5">
        <f>VLOOKUP(F1507,'Set up'!$A$2:$D$43,4,FALSE)</f>
        <v>0</v>
      </c>
      <c r="K1507" s="4">
        <f t="shared" si="501"/>
        <v>45012</v>
      </c>
      <c r="L1507" s="5">
        <f t="shared" si="496"/>
        <v>3</v>
      </c>
      <c r="M1507" s="5">
        <f t="shared" si="497"/>
        <v>2023</v>
      </c>
      <c r="N1507" s="6">
        <v>3608</v>
      </c>
      <c r="O1507" s="6">
        <f t="shared" si="502"/>
        <v>-3608</v>
      </c>
      <c r="P1507" s="6">
        <f t="shared" si="498"/>
        <v>0</v>
      </c>
      <c r="Q1507" s="7">
        <f t="shared" si="499"/>
        <v>2806398.0500000003</v>
      </c>
      <c r="R1507" s="44" t="str">
        <f>VLOOKUP(F1507,'Set up'!$A$2:$E$43,5,FALSE)</f>
        <v>Trsf</v>
      </c>
      <c r="S1507" s="1" t="s">
        <v>1382</v>
      </c>
    </row>
    <row r="1508" spans="1:19" x14ac:dyDescent="0.35">
      <c r="A1508" s="4" t="s">
        <v>1357</v>
      </c>
      <c r="B1508" s="5">
        <f t="shared" si="493"/>
        <v>3</v>
      </c>
      <c r="C1508" s="5">
        <f t="shared" si="494"/>
        <v>2023</v>
      </c>
      <c r="D1508" s="5" t="s">
        <v>1356</v>
      </c>
      <c r="E1508" s="5" t="str">
        <f>VLOOKUP(F1508,'Set up'!$A$2:$C$43,2,FALSE)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up'!$A$2:$C$43,3,FALSE)</f>
        <v>Cash</v>
      </c>
      <c r="J1508" s="5">
        <f>VLOOKUP(F1508,'Set up'!$A$2:$D$43,4,FALSE)</f>
        <v>0</v>
      </c>
      <c r="K1508" s="4">
        <f t="shared" si="501"/>
        <v>45012</v>
      </c>
      <c r="L1508" s="5">
        <f t="shared" si="496"/>
        <v>3</v>
      </c>
      <c r="M1508" s="5">
        <f t="shared" si="497"/>
        <v>2023</v>
      </c>
      <c r="N1508" s="6">
        <v>450</v>
      </c>
      <c r="O1508" s="6">
        <f t="shared" si="502"/>
        <v>-450</v>
      </c>
      <c r="P1508" s="6">
        <f t="shared" si="498"/>
        <v>0</v>
      </c>
      <c r="Q1508" s="7">
        <f t="shared" si="499"/>
        <v>2806848.0500000003</v>
      </c>
      <c r="R1508" s="44" t="str">
        <f>VLOOKUP(F1508,'Set up'!$A$2:$E$43,5,FALSE)</f>
        <v>Trsf</v>
      </c>
      <c r="S1508" s="1" t="s">
        <v>1382</v>
      </c>
    </row>
    <row r="1509" spans="1:19" x14ac:dyDescent="0.35">
      <c r="A1509" s="4" t="s">
        <v>1357</v>
      </c>
      <c r="B1509" s="5">
        <f t="shared" ref="B1509:B1526" si="503">MONTH(A1509)</f>
        <v>3</v>
      </c>
      <c r="C1509" s="5">
        <f t="shared" ref="C1509:C1526" si="504">YEAR(A1509)</f>
        <v>2023</v>
      </c>
      <c r="D1509" s="5" t="s">
        <v>1356</v>
      </c>
      <c r="E1509" s="5" t="str">
        <f>VLOOKUP(F1509,'Set up'!$A$2:$C$43,2,FALSE)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up'!$A$2:$C$43,3,FALSE)</f>
        <v>Cash</v>
      </c>
      <c r="J1509" s="5">
        <f>VLOOKUP(F1509,'Set up'!$A$2:$D$43,4,FALSE)</f>
        <v>0</v>
      </c>
      <c r="K1509" s="4">
        <f t="shared" si="501"/>
        <v>45012</v>
      </c>
      <c r="L1509" s="5">
        <f t="shared" si="496"/>
        <v>3</v>
      </c>
      <c r="M1509" s="5">
        <f t="shared" si="497"/>
        <v>2023</v>
      </c>
      <c r="N1509" s="6">
        <v>472</v>
      </c>
      <c r="O1509" s="6">
        <f t="shared" si="502"/>
        <v>-472</v>
      </c>
      <c r="P1509" s="6">
        <f t="shared" si="498"/>
        <v>0</v>
      </c>
      <c r="Q1509" s="7">
        <f t="shared" si="499"/>
        <v>2807320.0500000003</v>
      </c>
      <c r="R1509" s="44" t="str">
        <f>VLOOKUP(F1509,'Set up'!$A$2:$E$43,5,FALSE)</f>
        <v>Trsf</v>
      </c>
      <c r="S1509" s="1" t="s">
        <v>1382</v>
      </c>
    </row>
    <row r="1510" spans="1:19" x14ac:dyDescent="0.35">
      <c r="A1510" s="4" t="s">
        <v>1361</v>
      </c>
      <c r="B1510" s="5">
        <f t="shared" si="503"/>
        <v>3</v>
      </c>
      <c r="C1510" s="5">
        <f t="shared" si="504"/>
        <v>2023</v>
      </c>
      <c r="D1510" s="5" t="s">
        <v>1360</v>
      </c>
      <c r="E1510" s="5" t="str">
        <f>VLOOKUP(F1510,'Set up'!$A$2:$C$43,2,FALSE)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up'!$A$2:$C$43,3,FALSE)</f>
        <v>Cash</v>
      </c>
      <c r="J1510" s="5">
        <f>VLOOKUP(F1510,'Set up'!$A$2:$D$43,4,FALSE)</f>
        <v>0</v>
      </c>
      <c r="K1510" s="4">
        <f t="shared" si="501"/>
        <v>45013</v>
      </c>
      <c r="L1510" s="5">
        <f t="shared" ref="L1510:L1526" si="505">MONTH(K1510)</f>
        <v>3</v>
      </c>
      <c r="M1510" s="5">
        <f t="shared" ref="M1510:M1526" si="506">YEAR(K1510)</f>
        <v>2023</v>
      </c>
      <c r="N1510" s="6">
        <v>1870</v>
      </c>
      <c r="O1510" s="6">
        <f t="shared" si="502"/>
        <v>-1870</v>
      </c>
      <c r="P1510" s="6">
        <f t="shared" ref="P1510:P1526" si="507">SUM(N1510+O1510)</f>
        <v>0</v>
      </c>
      <c r="Q1510" s="7">
        <f t="shared" ref="Q1510:Q1526" si="508">SUM(Q1509+N1510)</f>
        <v>2809190.0500000003</v>
      </c>
      <c r="R1510" s="44" t="str">
        <f>VLOOKUP(F1510,'Set up'!$A$2:$E$43,5,FALSE)</f>
        <v>Trsf</v>
      </c>
      <c r="S1510" s="1" t="s">
        <v>1388</v>
      </c>
    </row>
    <row r="1511" spans="1:19" x14ac:dyDescent="0.35">
      <c r="A1511" s="4" t="s">
        <v>1361</v>
      </c>
      <c r="B1511" s="5">
        <f t="shared" si="503"/>
        <v>3</v>
      </c>
      <c r="C1511" s="5">
        <f t="shared" si="504"/>
        <v>2023</v>
      </c>
      <c r="D1511" s="5" t="s">
        <v>1360</v>
      </c>
      <c r="E1511" s="5" t="str">
        <f>VLOOKUP(F1511,'Set up'!$A$2:$C$43,2,FALSE)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up'!$A$2:$C$43,3,FALSE)</f>
        <v>Cash</v>
      </c>
      <c r="J1511" s="5">
        <f>VLOOKUP(F1511,'Set up'!$A$2:$D$43,4,FALSE)</f>
        <v>0</v>
      </c>
      <c r="K1511" s="4">
        <f t="shared" si="501"/>
        <v>45013</v>
      </c>
      <c r="L1511" s="5">
        <f t="shared" si="505"/>
        <v>3</v>
      </c>
      <c r="M1511" s="5">
        <f t="shared" si="506"/>
        <v>2023</v>
      </c>
      <c r="N1511" s="6">
        <v>448.2</v>
      </c>
      <c r="O1511" s="6">
        <f>-130-318.2</f>
        <v>-448.2</v>
      </c>
      <c r="P1511" s="6">
        <f t="shared" si="507"/>
        <v>0</v>
      </c>
      <c r="Q1511" s="7">
        <f t="shared" si="508"/>
        <v>2809638.2500000005</v>
      </c>
      <c r="R1511" s="44" t="str">
        <f>VLOOKUP(F1511,'Set up'!$A$2:$E$43,5,FALSE)</f>
        <v>Trsf</v>
      </c>
      <c r="S1511" s="1" t="s">
        <v>1482</v>
      </c>
    </row>
    <row r="1512" spans="1:19" x14ac:dyDescent="0.35">
      <c r="A1512" s="4" t="s">
        <v>1361</v>
      </c>
      <c r="B1512" s="5">
        <f t="shared" si="503"/>
        <v>3</v>
      </c>
      <c r="C1512" s="5">
        <f t="shared" si="504"/>
        <v>2023</v>
      </c>
      <c r="D1512" s="5" t="s">
        <v>1360</v>
      </c>
      <c r="E1512" s="5" t="str">
        <f>VLOOKUP(F1512,'Set up'!$A$2:$C$43,2,FALSE)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up'!$A$2:$C$43,3,FALSE)</f>
        <v>Cash</v>
      </c>
      <c r="J1512" s="5">
        <f>VLOOKUP(F1512,'Set up'!$A$2:$D$43,4,FALSE)</f>
        <v>0</v>
      </c>
      <c r="K1512" s="4">
        <f t="shared" si="501"/>
        <v>45013</v>
      </c>
      <c r="L1512" s="5">
        <f t="shared" si="505"/>
        <v>3</v>
      </c>
      <c r="M1512" s="5">
        <f t="shared" si="506"/>
        <v>2023</v>
      </c>
      <c r="N1512" s="6">
        <v>258</v>
      </c>
      <c r="O1512" s="6">
        <f t="shared" ref="O1512:O1519" si="509">-N1512</f>
        <v>-258</v>
      </c>
      <c r="P1512" s="6">
        <f t="shared" si="507"/>
        <v>0</v>
      </c>
      <c r="Q1512" s="7">
        <f t="shared" si="508"/>
        <v>2809896.2500000005</v>
      </c>
      <c r="R1512" s="44" t="str">
        <f>VLOOKUP(F1512,'Set up'!$A$2:$E$43,5,FALSE)</f>
        <v>Trsf</v>
      </c>
      <c r="S1512" s="1" t="s">
        <v>1483</v>
      </c>
    </row>
    <row r="1513" spans="1:19" x14ac:dyDescent="0.35">
      <c r="A1513" s="4" t="s">
        <v>1361</v>
      </c>
      <c r="B1513" s="5">
        <f t="shared" si="503"/>
        <v>3</v>
      </c>
      <c r="C1513" s="5">
        <f t="shared" si="504"/>
        <v>2023</v>
      </c>
      <c r="D1513" s="5" t="s">
        <v>1360</v>
      </c>
      <c r="E1513" s="5" t="str">
        <f>VLOOKUP(F1513,'Set up'!$A$2:$C$43,2,FALSE)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up'!$A$2:$C$43,3,FALSE)</f>
        <v>Cash</v>
      </c>
      <c r="J1513" s="5">
        <f>VLOOKUP(F1513,'Set up'!$A$2:$D$43,4,FALSE)</f>
        <v>0</v>
      </c>
      <c r="K1513" s="4">
        <f t="shared" si="501"/>
        <v>45013</v>
      </c>
      <c r="L1513" s="5">
        <f t="shared" si="505"/>
        <v>3</v>
      </c>
      <c r="M1513" s="5">
        <f t="shared" si="506"/>
        <v>2023</v>
      </c>
      <c r="N1513" s="6">
        <v>450</v>
      </c>
      <c r="O1513" s="6">
        <f t="shared" si="509"/>
        <v>-450</v>
      </c>
      <c r="P1513" s="6">
        <f t="shared" si="507"/>
        <v>0</v>
      </c>
      <c r="Q1513" s="7">
        <f t="shared" si="508"/>
        <v>2810346.2500000005</v>
      </c>
      <c r="R1513" s="44" t="str">
        <f>VLOOKUP(F1513,'Set up'!$A$2:$E$43,5,FALSE)</f>
        <v>Trsf</v>
      </c>
      <c r="S1513" s="1" t="s">
        <v>1484</v>
      </c>
    </row>
    <row r="1514" spans="1:19" x14ac:dyDescent="0.35">
      <c r="A1514" s="4" t="s">
        <v>1364</v>
      </c>
      <c r="B1514" s="5">
        <f t="shared" si="503"/>
        <v>3</v>
      </c>
      <c r="C1514" s="5">
        <f t="shared" si="504"/>
        <v>2023</v>
      </c>
      <c r="D1514" s="5" t="s">
        <v>1363</v>
      </c>
      <c r="E1514" s="5" t="str">
        <f>VLOOKUP(F1514,'Set up'!$A$2:$C$43,2,FALSE)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up'!$A$2:$C$43,3,FALSE)</f>
        <v>30</v>
      </c>
      <c r="J1514" s="5">
        <f>VLOOKUP(F1514,'Set up'!$A$2:$D$43,4,FALSE)</f>
        <v>30</v>
      </c>
      <c r="K1514" s="4">
        <f t="shared" si="501"/>
        <v>45045</v>
      </c>
      <c r="L1514" s="5">
        <f t="shared" si="505"/>
        <v>4</v>
      </c>
      <c r="M1514" s="5">
        <f t="shared" si="506"/>
        <v>2023</v>
      </c>
      <c r="N1514" s="6">
        <v>3608</v>
      </c>
      <c r="O1514" s="6">
        <f t="shared" si="509"/>
        <v>-3608</v>
      </c>
      <c r="P1514" s="6">
        <f t="shared" si="507"/>
        <v>0</v>
      </c>
      <c r="Q1514" s="7">
        <f t="shared" si="508"/>
        <v>2813954.2500000005</v>
      </c>
      <c r="R1514" s="44" t="str">
        <f>VLOOKUP(F1514,'Set up'!$A$2:$E$43,5,FALSE)</f>
        <v>Chq</v>
      </c>
      <c r="S1514" s="1" t="s">
        <v>1568</v>
      </c>
    </row>
    <row r="1515" spans="1:19" x14ac:dyDescent="0.35">
      <c r="A1515" s="4" t="s">
        <v>1364</v>
      </c>
      <c r="B1515" s="5">
        <f t="shared" si="503"/>
        <v>3</v>
      </c>
      <c r="C1515" s="5">
        <f t="shared" si="504"/>
        <v>2023</v>
      </c>
      <c r="D1515" s="5" t="s">
        <v>1363</v>
      </c>
      <c r="E1515" s="5" t="str">
        <f>VLOOKUP(F1515,'Set up'!$A$2:$C$43,2,FALSE)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up'!$A$2:$C$43,3,FALSE)</f>
        <v>30</v>
      </c>
      <c r="J1515" s="5">
        <f>VLOOKUP(F1515,'Set up'!$A$2:$D$43,4,FALSE)</f>
        <v>30</v>
      </c>
      <c r="K1515" s="4">
        <f t="shared" si="501"/>
        <v>45045</v>
      </c>
      <c r="L1515" s="5">
        <f t="shared" si="505"/>
        <v>4</v>
      </c>
      <c r="M1515" s="5">
        <f t="shared" si="506"/>
        <v>2023</v>
      </c>
      <c r="N1515" s="6">
        <v>1263.5999999999999</v>
      </c>
      <c r="O1515" s="6">
        <f t="shared" si="509"/>
        <v>-1263.5999999999999</v>
      </c>
      <c r="P1515" s="6">
        <f t="shared" si="507"/>
        <v>0</v>
      </c>
      <c r="Q1515" s="7">
        <f t="shared" si="508"/>
        <v>2815217.8500000006</v>
      </c>
      <c r="R1515" s="44" t="str">
        <f>VLOOKUP(F1515,'Set up'!$A$2:$E$43,5,FALSE)</f>
        <v>Chq</v>
      </c>
      <c r="S1515" s="1" t="s">
        <v>1568</v>
      </c>
    </row>
    <row r="1516" spans="1:19" x14ac:dyDescent="0.35">
      <c r="A1516" s="4" t="s">
        <v>1364</v>
      </c>
      <c r="B1516" s="5">
        <f t="shared" si="503"/>
        <v>3</v>
      </c>
      <c r="C1516" s="5">
        <f t="shared" si="504"/>
        <v>2023</v>
      </c>
      <c r="D1516" s="5" t="s">
        <v>1363</v>
      </c>
      <c r="E1516" s="5" t="str">
        <f>VLOOKUP(F1516,'Set up'!$A$2:$C$43,2,FALSE)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up'!$A$2:$C$43,3,FALSE)</f>
        <v>30</v>
      </c>
      <c r="J1516" s="5">
        <f>VLOOKUP(F1516,'Set up'!$A$2:$D$43,4,FALSE)</f>
        <v>30</v>
      </c>
      <c r="K1516" s="4">
        <f t="shared" si="501"/>
        <v>45045</v>
      </c>
      <c r="L1516" s="5">
        <f t="shared" si="505"/>
        <v>4</v>
      </c>
      <c r="M1516" s="5">
        <f t="shared" si="506"/>
        <v>2023</v>
      </c>
      <c r="N1516" s="6">
        <v>190</v>
      </c>
      <c r="O1516" s="6">
        <f t="shared" si="509"/>
        <v>-190</v>
      </c>
      <c r="P1516" s="6">
        <f t="shared" si="507"/>
        <v>0</v>
      </c>
      <c r="Q1516" s="7">
        <f t="shared" si="508"/>
        <v>2815407.8500000006</v>
      </c>
      <c r="R1516" s="44" t="str">
        <f>VLOOKUP(F1516,'Set up'!$A$2:$E$43,5,FALSE)</f>
        <v>Chq</v>
      </c>
      <c r="S1516" s="1" t="s">
        <v>1568</v>
      </c>
    </row>
    <row r="1517" spans="1:19" x14ac:dyDescent="0.35">
      <c r="A1517" s="4" t="s">
        <v>1364</v>
      </c>
      <c r="B1517" s="5">
        <f t="shared" si="503"/>
        <v>3</v>
      </c>
      <c r="C1517" s="5">
        <f t="shared" si="504"/>
        <v>2023</v>
      </c>
      <c r="D1517" s="5" t="s">
        <v>1363</v>
      </c>
      <c r="E1517" s="5" t="str">
        <f>VLOOKUP(F1517,'Set up'!$A$2:$C$43,2,FALSE)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up'!$A$2:$C$43,3,FALSE)</f>
        <v>30</v>
      </c>
      <c r="J1517" s="5">
        <f>VLOOKUP(F1517,'Set up'!$A$2:$D$43,4,FALSE)</f>
        <v>30</v>
      </c>
      <c r="K1517" s="4">
        <f t="shared" si="501"/>
        <v>45045</v>
      </c>
      <c r="L1517" s="5">
        <f t="shared" si="505"/>
        <v>4</v>
      </c>
      <c r="M1517" s="5">
        <f t="shared" si="506"/>
        <v>2023</v>
      </c>
      <c r="N1517" s="6">
        <v>520</v>
      </c>
      <c r="O1517" s="6">
        <f t="shared" si="509"/>
        <v>-520</v>
      </c>
      <c r="P1517" s="6">
        <f t="shared" si="507"/>
        <v>0</v>
      </c>
      <c r="Q1517" s="7">
        <f t="shared" si="508"/>
        <v>2815927.8500000006</v>
      </c>
      <c r="R1517" s="44" t="str">
        <f>VLOOKUP(F1517,'Set up'!$A$2:$E$43,5,FALSE)</f>
        <v>Chq</v>
      </c>
      <c r="S1517" s="1" t="s">
        <v>1568</v>
      </c>
    </row>
    <row r="1518" spans="1:19" x14ac:dyDescent="0.35">
      <c r="A1518" s="4" t="s">
        <v>1364</v>
      </c>
      <c r="B1518" s="5">
        <f t="shared" si="503"/>
        <v>3</v>
      </c>
      <c r="C1518" s="5">
        <f t="shared" si="504"/>
        <v>2023</v>
      </c>
      <c r="D1518" s="5" t="s">
        <v>1363</v>
      </c>
      <c r="E1518" s="5" t="str">
        <f>VLOOKUP(F1518,'Set up'!$A$2:$C$43,2,FALSE)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up'!$A$2:$C$43,3,FALSE)</f>
        <v>30</v>
      </c>
      <c r="J1518" s="5">
        <f>VLOOKUP(F1518,'Set up'!$A$2:$D$43,4,FALSE)</f>
        <v>30</v>
      </c>
      <c r="K1518" s="4">
        <f t="shared" si="501"/>
        <v>45045</v>
      </c>
      <c r="L1518" s="5">
        <f t="shared" si="505"/>
        <v>4</v>
      </c>
      <c r="M1518" s="5">
        <f t="shared" si="506"/>
        <v>2023</v>
      </c>
      <c r="N1518" s="6">
        <v>875</v>
      </c>
      <c r="O1518" s="6">
        <f t="shared" si="509"/>
        <v>-875</v>
      </c>
      <c r="P1518" s="6">
        <f t="shared" si="507"/>
        <v>0</v>
      </c>
      <c r="Q1518" s="7">
        <f t="shared" si="508"/>
        <v>2816802.8500000006</v>
      </c>
      <c r="R1518" s="44" t="str">
        <f>VLOOKUP(F1518,'Set up'!$A$2:$E$43,5,FALSE)</f>
        <v>Chq</v>
      </c>
      <c r="S1518" s="1" t="s">
        <v>1568</v>
      </c>
    </row>
    <row r="1519" spans="1:19" x14ac:dyDescent="0.35">
      <c r="A1519" s="4" t="s">
        <v>1364</v>
      </c>
      <c r="B1519" s="5">
        <f t="shared" si="503"/>
        <v>3</v>
      </c>
      <c r="C1519" s="5">
        <f t="shared" si="504"/>
        <v>2023</v>
      </c>
      <c r="D1519" s="5" t="s">
        <v>1363</v>
      </c>
      <c r="E1519" s="5" t="str">
        <f>VLOOKUP(F1519,'Set up'!$A$2:$C$43,2,FALSE)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up'!$A$2:$C$43,3,FALSE)</f>
        <v>30</v>
      </c>
      <c r="J1519" s="5">
        <f>VLOOKUP(F1519,'Set up'!$A$2:$D$43,4,FALSE)</f>
        <v>30</v>
      </c>
      <c r="K1519" s="4">
        <f t="shared" si="501"/>
        <v>45045</v>
      </c>
      <c r="L1519" s="5">
        <f t="shared" si="505"/>
        <v>4</v>
      </c>
      <c r="M1519" s="5">
        <f t="shared" si="506"/>
        <v>2023</v>
      </c>
      <c r="N1519" s="6">
        <v>187.5</v>
      </c>
      <c r="O1519" s="6">
        <f t="shared" si="509"/>
        <v>-187.5</v>
      </c>
      <c r="P1519" s="6">
        <f t="shared" si="507"/>
        <v>0</v>
      </c>
      <c r="Q1519" s="7">
        <f t="shared" si="508"/>
        <v>2816990.3500000006</v>
      </c>
      <c r="R1519" s="44" t="str">
        <f>VLOOKUP(F1519,'Set up'!$A$2:$E$43,5,FALSE)</f>
        <v>Chq</v>
      </c>
      <c r="S1519" s="1" t="s">
        <v>1568</v>
      </c>
    </row>
    <row r="1520" spans="1:19" x14ac:dyDescent="0.35">
      <c r="A1520" s="4" t="s">
        <v>1364</v>
      </c>
      <c r="B1520" s="5">
        <f t="shared" si="503"/>
        <v>3</v>
      </c>
      <c r="C1520" s="5">
        <f t="shared" si="504"/>
        <v>2023</v>
      </c>
      <c r="D1520" s="5" t="s">
        <v>1365</v>
      </c>
      <c r="E1520" s="5" t="str">
        <f>VLOOKUP(F1520,'Set up'!$A$2:$C$43,2,FALSE)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up'!$A$2:$C$43,3,FALSE)</f>
        <v>Cash</v>
      </c>
      <c r="J1520" s="5">
        <f>VLOOKUP(F1520,'Set up'!$A$2:$D$43,4,FALSE)</f>
        <v>0</v>
      </c>
      <c r="K1520" s="4">
        <f t="shared" si="501"/>
        <v>45015</v>
      </c>
      <c r="L1520" s="5">
        <f t="shared" si="505"/>
        <v>3</v>
      </c>
      <c r="M1520" s="5">
        <f t="shared" si="506"/>
        <v>2023</v>
      </c>
      <c r="N1520" s="6">
        <v>300</v>
      </c>
      <c r="O1520" s="6">
        <f t="shared" ref="O1520:O1521" si="510">-N1520</f>
        <v>-300</v>
      </c>
      <c r="P1520" s="6">
        <f t="shared" si="507"/>
        <v>0</v>
      </c>
      <c r="Q1520" s="7">
        <f t="shared" si="508"/>
        <v>2817290.3500000006</v>
      </c>
      <c r="R1520" s="44" t="str">
        <f>VLOOKUP(F1520,'Set up'!$A$2:$E$43,5,FALSE)</f>
        <v>Trsf</v>
      </c>
      <c r="S1520" s="1" t="s">
        <v>1383</v>
      </c>
    </row>
    <row r="1521" spans="1:19" x14ac:dyDescent="0.35">
      <c r="A1521" s="4" t="s">
        <v>1364</v>
      </c>
      <c r="B1521" s="5">
        <f t="shared" si="503"/>
        <v>3</v>
      </c>
      <c r="C1521" s="5">
        <f t="shared" si="504"/>
        <v>2023</v>
      </c>
      <c r="D1521" s="5" t="s">
        <v>1366</v>
      </c>
      <c r="E1521" s="5" t="str">
        <f>VLOOKUP(F1521,'Set up'!$A$2:$C$43,2,FALSE)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up'!$A$2:$C$43,3,FALSE)</f>
        <v>Cash</v>
      </c>
      <c r="J1521" s="5">
        <f>VLOOKUP(F1521,'Set up'!$A$2:$D$43,4,FALSE)</f>
        <v>0</v>
      </c>
      <c r="K1521" s="4">
        <f t="shared" si="501"/>
        <v>45015</v>
      </c>
      <c r="L1521" s="5">
        <f t="shared" si="505"/>
        <v>3</v>
      </c>
      <c r="M1521" s="5">
        <f t="shared" si="506"/>
        <v>2023</v>
      </c>
      <c r="N1521" s="6">
        <v>187.5</v>
      </c>
      <c r="O1521" s="6">
        <f t="shared" si="510"/>
        <v>-187.5</v>
      </c>
      <c r="P1521" s="6">
        <f t="shared" si="507"/>
        <v>0</v>
      </c>
      <c r="Q1521" s="7">
        <f t="shared" si="508"/>
        <v>2817477.8500000006</v>
      </c>
      <c r="R1521" s="44" t="str">
        <f>VLOOKUP(F1521,'Set up'!$A$2:$E$43,5,FALSE)</f>
        <v>Trsf</v>
      </c>
      <c r="S1521" s="1" t="s">
        <v>1383</v>
      </c>
    </row>
    <row r="1522" spans="1:19" x14ac:dyDescent="0.35">
      <c r="A1522" s="4" t="s">
        <v>1364</v>
      </c>
      <c r="B1522" s="5">
        <f t="shared" si="503"/>
        <v>3</v>
      </c>
      <c r="C1522" s="5">
        <f t="shared" si="504"/>
        <v>2023</v>
      </c>
      <c r="D1522" s="5" t="s">
        <v>1367</v>
      </c>
      <c r="E1522" s="5" t="str">
        <f>VLOOKUP(F1522,'Set up'!$A$2:$C$43,2,FALSE)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up'!$A$2:$C$43,3,FALSE)</f>
        <v>Cash</v>
      </c>
      <c r="J1522" s="5">
        <f>VLOOKUP(F1522,'Set up'!$A$2:$D$43,4,FALSE)</f>
        <v>0</v>
      </c>
      <c r="K1522" s="4">
        <f t="shared" si="501"/>
        <v>45015</v>
      </c>
      <c r="L1522" s="5">
        <f t="shared" si="505"/>
        <v>3</v>
      </c>
      <c r="M1522" s="5">
        <f t="shared" si="506"/>
        <v>2023</v>
      </c>
      <c r="N1522" s="6">
        <v>312.5</v>
      </c>
      <c r="P1522" s="6">
        <f t="shared" si="507"/>
        <v>312.5</v>
      </c>
      <c r="Q1522" s="7">
        <f t="shared" si="508"/>
        <v>2817790.3500000006</v>
      </c>
      <c r="R1522" s="44" t="str">
        <f>VLOOKUP(F1522,'Set up'!$A$2:$E$43,5,FALSE)</f>
        <v>Trsf</v>
      </c>
    </row>
    <row r="1523" spans="1:19" x14ac:dyDescent="0.35">
      <c r="A1523" s="4" t="s">
        <v>1364</v>
      </c>
      <c r="B1523" s="5">
        <f t="shared" si="503"/>
        <v>3</v>
      </c>
      <c r="C1523" s="5">
        <f t="shared" si="504"/>
        <v>2023</v>
      </c>
      <c r="D1523" s="5" t="s">
        <v>1368</v>
      </c>
      <c r="E1523" s="5" t="str">
        <f>VLOOKUP(F1523,'Set up'!$A$2:$C$43,2,FALSE)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up'!$A$2:$C$43,3,FALSE)</f>
        <v>Cash</v>
      </c>
      <c r="J1523" s="5">
        <f>VLOOKUP(F1523,'Set up'!$A$2:$D$43,4,FALSE)</f>
        <v>0</v>
      </c>
      <c r="K1523" s="4">
        <f t="shared" si="501"/>
        <v>45015</v>
      </c>
      <c r="L1523" s="5">
        <f t="shared" si="505"/>
        <v>3</v>
      </c>
      <c r="M1523" s="5">
        <f t="shared" si="506"/>
        <v>2023</v>
      </c>
      <c r="N1523" s="6">
        <v>8690</v>
      </c>
      <c r="P1523" s="6">
        <f t="shared" si="507"/>
        <v>8690</v>
      </c>
      <c r="Q1523" s="7">
        <f t="shared" si="508"/>
        <v>2826480.3500000006</v>
      </c>
      <c r="R1523" s="44" t="str">
        <f>VLOOKUP(F1523,'Set up'!$A$2:$E$43,5,FALSE)</f>
        <v>Trsf</v>
      </c>
    </row>
    <row r="1524" spans="1:19" x14ac:dyDescent="0.35">
      <c r="A1524" s="4" t="s">
        <v>1364</v>
      </c>
      <c r="B1524" s="5">
        <f t="shared" si="503"/>
        <v>3</v>
      </c>
      <c r="C1524" s="5">
        <f t="shared" si="504"/>
        <v>2023</v>
      </c>
      <c r="D1524" s="5" t="s">
        <v>1368</v>
      </c>
      <c r="E1524" s="5" t="str">
        <f>VLOOKUP(F1524,'Set up'!$A$2:$C$43,2,FALSE)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up'!$A$2:$C$43,3,FALSE)</f>
        <v>Cash</v>
      </c>
      <c r="J1524" s="5">
        <f>VLOOKUP(F1524,'Set up'!$A$2:$D$43,4,FALSE)</f>
        <v>0</v>
      </c>
      <c r="K1524" s="4">
        <f t="shared" si="501"/>
        <v>45015</v>
      </c>
      <c r="L1524" s="5">
        <f t="shared" si="505"/>
        <v>3</v>
      </c>
      <c r="M1524" s="5">
        <f t="shared" si="506"/>
        <v>2023</v>
      </c>
      <c r="N1524" s="6">
        <v>2280</v>
      </c>
      <c r="P1524" s="6">
        <f t="shared" si="507"/>
        <v>2280</v>
      </c>
      <c r="Q1524" s="7">
        <f t="shared" si="508"/>
        <v>2828760.3500000006</v>
      </c>
      <c r="R1524" s="44" t="str">
        <f>VLOOKUP(F1524,'Set up'!$A$2:$E$43,5,FALSE)</f>
        <v>Trsf</v>
      </c>
    </row>
    <row r="1525" spans="1:19" x14ac:dyDescent="0.35">
      <c r="A1525" s="4" t="s">
        <v>1364</v>
      </c>
      <c r="B1525" s="5">
        <f t="shared" si="503"/>
        <v>3</v>
      </c>
      <c r="C1525" s="5">
        <f t="shared" si="504"/>
        <v>2023</v>
      </c>
      <c r="D1525" s="5" t="s">
        <v>1368</v>
      </c>
      <c r="E1525" s="5" t="str">
        <f>VLOOKUP(F1525,'Set up'!$A$2:$C$43,2,FALSE)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up'!$A$2:$C$43,3,FALSE)</f>
        <v>Cash</v>
      </c>
      <c r="J1525" s="5">
        <f>VLOOKUP(F1525,'Set up'!$A$2:$D$43,4,FALSE)</f>
        <v>0</v>
      </c>
      <c r="K1525" s="4">
        <f t="shared" si="501"/>
        <v>45015</v>
      </c>
      <c r="L1525" s="5">
        <f t="shared" si="505"/>
        <v>3</v>
      </c>
      <c r="M1525" s="5">
        <f t="shared" si="506"/>
        <v>2023</v>
      </c>
      <c r="N1525" s="6">
        <v>1260</v>
      </c>
      <c r="P1525" s="6">
        <f t="shared" si="507"/>
        <v>1260</v>
      </c>
      <c r="Q1525" s="7">
        <f t="shared" si="508"/>
        <v>2830020.3500000006</v>
      </c>
      <c r="R1525" s="44" t="str">
        <f>VLOOKUP(F1525,'Set up'!$A$2:$E$43,5,FALSE)</f>
        <v>Trsf</v>
      </c>
    </row>
    <row r="1526" spans="1:19" x14ac:dyDescent="0.35">
      <c r="A1526" s="4" t="s">
        <v>1364</v>
      </c>
      <c r="B1526" s="5">
        <f t="shared" si="503"/>
        <v>3</v>
      </c>
      <c r="C1526" s="5">
        <f t="shared" si="504"/>
        <v>2023</v>
      </c>
      <c r="D1526" s="5" t="s">
        <v>1368</v>
      </c>
      <c r="E1526" s="5" t="str">
        <f>VLOOKUP(F1526,'Set up'!$A$2:$C$43,2,FALSE)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up'!$A$2:$C$43,3,FALSE)</f>
        <v>Cash</v>
      </c>
      <c r="J1526" s="5">
        <f>VLOOKUP(F1526,'Set up'!$A$2:$D$43,4,FALSE)</f>
        <v>0</v>
      </c>
      <c r="K1526" s="4">
        <f t="shared" si="501"/>
        <v>45015</v>
      </c>
      <c r="L1526" s="5">
        <f t="shared" si="505"/>
        <v>3</v>
      </c>
      <c r="M1526" s="5">
        <f t="shared" si="506"/>
        <v>2023</v>
      </c>
      <c r="N1526" s="6">
        <v>380</v>
      </c>
      <c r="P1526" s="6">
        <f t="shared" si="507"/>
        <v>380</v>
      </c>
      <c r="Q1526" s="7">
        <f t="shared" si="508"/>
        <v>2830400.3500000006</v>
      </c>
      <c r="R1526" s="44" t="str">
        <f>VLOOKUP(F1526,'Set up'!$A$2:$E$43,5,FALSE)</f>
        <v>Trsf</v>
      </c>
    </row>
    <row r="1527" spans="1:19" x14ac:dyDescent="0.35">
      <c r="A1527" s="4">
        <v>45019</v>
      </c>
      <c r="B1527" s="5">
        <f t="shared" ref="B1527:B1577" si="511">MONTH(A1527)</f>
        <v>4</v>
      </c>
      <c r="C1527" s="5">
        <f t="shared" ref="C1527:C1577" si="512">YEAR(A1527)</f>
        <v>2023</v>
      </c>
      <c r="D1527" s="5" t="s">
        <v>1393</v>
      </c>
      <c r="E1527" s="5" t="str">
        <f>VLOOKUP(F1527,'Set up'!$A$2:$C$43,2,FALSE)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up'!$A$2:$C$43,3,FALSE)</f>
        <v>Cash</v>
      </c>
      <c r="J1527" s="5">
        <f>VLOOKUP(F1527,'Set up'!$A$2:$D$43,4,FALSE)</f>
        <v>0</v>
      </c>
      <c r="K1527" s="4">
        <f t="shared" si="501"/>
        <v>45019</v>
      </c>
      <c r="L1527" s="5">
        <f t="shared" ref="L1527:L1577" si="513">MONTH(K1527)</f>
        <v>4</v>
      </c>
      <c r="M1527" s="5">
        <f t="shared" ref="M1527:M1577" si="514">YEAR(K1527)</f>
        <v>2023</v>
      </c>
      <c r="N1527" s="6">
        <v>475.2</v>
      </c>
      <c r="O1527" s="6">
        <f t="shared" ref="O1527" si="515">-N1527</f>
        <v>-475.2</v>
      </c>
      <c r="P1527" s="6">
        <f t="shared" ref="P1527:P1577" si="516">SUM(N1527+O1527)</f>
        <v>0</v>
      </c>
      <c r="Q1527" s="7">
        <f t="shared" ref="Q1527:Q1577" si="517">SUM(Q1526+N1527)</f>
        <v>2830875.5500000007</v>
      </c>
      <c r="R1527" s="44" t="str">
        <f>VLOOKUP(F1527,'Set up'!$A$2:$E$43,5,FALSE)</f>
        <v>Trsf</v>
      </c>
      <c r="S1527" s="1" t="s">
        <v>1990</v>
      </c>
    </row>
    <row r="1528" spans="1:19" x14ac:dyDescent="0.35">
      <c r="A1528" s="4">
        <v>45019</v>
      </c>
      <c r="B1528" s="5">
        <f t="shared" si="511"/>
        <v>4</v>
      </c>
      <c r="C1528" s="5">
        <f t="shared" si="512"/>
        <v>2023</v>
      </c>
      <c r="D1528" s="5" t="s">
        <v>1396</v>
      </c>
      <c r="E1528" s="5" t="str">
        <f>VLOOKUP(F1528,'Set up'!$A$2:$C$43,2,FALSE)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up'!$A$2:$C$43,3,FALSE)</f>
        <v>Cash</v>
      </c>
      <c r="J1528" s="5">
        <f>VLOOKUP(F1528,'Set up'!$A$2:$D$43,4,FALSE)</f>
        <v>0</v>
      </c>
      <c r="K1528" s="4">
        <f t="shared" si="501"/>
        <v>45019</v>
      </c>
      <c r="L1528" s="5">
        <f t="shared" si="513"/>
        <v>4</v>
      </c>
      <c r="M1528" s="5">
        <f t="shared" si="514"/>
        <v>2023</v>
      </c>
      <c r="N1528" s="6">
        <v>1848</v>
      </c>
      <c r="O1528" s="6">
        <f t="shared" ref="O1528:O1537" si="518">-N1528</f>
        <v>-1848</v>
      </c>
      <c r="P1528" s="6">
        <f t="shared" si="516"/>
        <v>0</v>
      </c>
      <c r="Q1528" s="7">
        <f t="shared" si="517"/>
        <v>2832723.5500000007</v>
      </c>
      <c r="R1528" s="44" t="str">
        <f>VLOOKUP(F1528,'Set up'!$A$2:$E$43,5,FALSE)</f>
        <v>Trsf</v>
      </c>
      <c r="S1528" s="1" t="s">
        <v>1472</v>
      </c>
    </row>
    <row r="1529" spans="1:19" x14ac:dyDescent="0.35">
      <c r="A1529" s="4">
        <v>45019</v>
      </c>
      <c r="B1529" s="5">
        <f t="shared" si="511"/>
        <v>4</v>
      </c>
      <c r="C1529" s="5">
        <f t="shared" si="512"/>
        <v>2023</v>
      </c>
      <c r="D1529" s="5" t="s">
        <v>1396</v>
      </c>
      <c r="E1529" s="5" t="str">
        <f>VLOOKUP(F1529,'Set up'!$A$2:$C$43,2,FALSE)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up'!$A$2:$C$43,3,FALSE)</f>
        <v>Cash</v>
      </c>
      <c r="J1529" s="5">
        <f>VLOOKUP(F1529,'Set up'!$A$2:$D$43,4,FALSE)</f>
        <v>0</v>
      </c>
      <c r="K1529" s="4">
        <f t="shared" si="501"/>
        <v>45019</v>
      </c>
      <c r="L1529" s="5">
        <f t="shared" si="513"/>
        <v>4</v>
      </c>
      <c r="M1529" s="5">
        <f t="shared" si="514"/>
        <v>2023</v>
      </c>
      <c r="N1529" s="6">
        <v>1125</v>
      </c>
      <c r="O1529" s="6">
        <f t="shared" si="518"/>
        <v>-1125</v>
      </c>
      <c r="P1529" s="6">
        <f t="shared" si="516"/>
        <v>0</v>
      </c>
      <c r="Q1529" s="7">
        <f t="shared" si="517"/>
        <v>2833848.5500000007</v>
      </c>
      <c r="R1529" s="44" t="str">
        <f>VLOOKUP(F1529,'Set up'!$A$2:$E$43,5,FALSE)</f>
        <v>Trsf</v>
      </c>
      <c r="S1529" s="1" t="s">
        <v>1473</v>
      </c>
    </row>
    <row r="1530" spans="1:19" x14ac:dyDescent="0.35">
      <c r="A1530" s="4">
        <v>45019</v>
      </c>
      <c r="B1530" s="5">
        <f t="shared" si="511"/>
        <v>4</v>
      </c>
      <c r="C1530" s="5">
        <f t="shared" si="512"/>
        <v>2023</v>
      </c>
      <c r="D1530" s="5" t="s">
        <v>1396</v>
      </c>
      <c r="E1530" s="5" t="str">
        <f>VLOOKUP(F1530,'Set up'!$A$2:$C$43,2,FALSE)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up'!$A$2:$C$43,3,FALSE)</f>
        <v>Cash</v>
      </c>
      <c r="J1530" s="5">
        <f>VLOOKUP(F1530,'Set up'!$A$2:$D$43,4,FALSE)</f>
        <v>0</v>
      </c>
      <c r="K1530" s="4">
        <f t="shared" si="501"/>
        <v>45019</v>
      </c>
      <c r="L1530" s="5">
        <f t="shared" si="513"/>
        <v>4</v>
      </c>
      <c r="M1530" s="5">
        <f t="shared" si="514"/>
        <v>2023</v>
      </c>
      <c r="N1530" s="6">
        <v>225</v>
      </c>
      <c r="O1530" s="6">
        <f t="shared" si="518"/>
        <v>-225</v>
      </c>
      <c r="P1530" s="6">
        <f t="shared" si="516"/>
        <v>0</v>
      </c>
      <c r="Q1530" s="7">
        <f t="shared" si="517"/>
        <v>2834073.5500000007</v>
      </c>
      <c r="R1530" s="44" t="str">
        <f>VLOOKUP(F1530,'Set up'!$A$2:$E$43,5,FALSE)</f>
        <v>Trsf</v>
      </c>
      <c r="S1530" s="1" t="s">
        <v>1474</v>
      </c>
    </row>
    <row r="1531" spans="1:19" x14ac:dyDescent="0.35">
      <c r="A1531" s="4">
        <v>45019</v>
      </c>
      <c r="B1531" s="5">
        <f t="shared" si="511"/>
        <v>4</v>
      </c>
      <c r="C1531" s="5">
        <f t="shared" si="512"/>
        <v>2023</v>
      </c>
      <c r="D1531" s="5" t="s">
        <v>1396</v>
      </c>
      <c r="E1531" s="5" t="str">
        <f>VLOOKUP(F1531,'Set up'!$A$2:$C$43,2,FALSE)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up'!$A$2:$C$43,3,FALSE)</f>
        <v>Cash</v>
      </c>
      <c r="J1531" s="5">
        <f>VLOOKUP(F1531,'Set up'!$A$2:$D$43,4,FALSE)</f>
        <v>0</v>
      </c>
      <c r="K1531" s="4">
        <f t="shared" si="501"/>
        <v>45019</v>
      </c>
      <c r="L1531" s="5">
        <f t="shared" si="513"/>
        <v>4</v>
      </c>
      <c r="M1531" s="5">
        <f t="shared" si="514"/>
        <v>2023</v>
      </c>
      <c r="N1531" s="6">
        <v>472</v>
      </c>
      <c r="O1531" s="6">
        <f t="shared" si="518"/>
        <v>-472</v>
      </c>
      <c r="P1531" s="6">
        <f t="shared" si="516"/>
        <v>0</v>
      </c>
      <c r="Q1531" s="7">
        <f t="shared" si="517"/>
        <v>2834545.5500000007</v>
      </c>
      <c r="R1531" s="44" t="str">
        <f>VLOOKUP(F1531,'Set up'!$A$2:$E$43,5,FALSE)</f>
        <v>Trsf</v>
      </c>
      <c r="S1531" s="1" t="s">
        <v>1475</v>
      </c>
    </row>
    <row r="1532" spans="1:19" x14ac:dyDescent="0.35">
      <c r="A1532" s="4">
        <v>45019</v>
      </c>
      <c r="B1532" s="5">
        <f t="shared" si="511"/>
        <v>4</v>
      </c>
      <c r="C1532" s="5">
        <f t="shared" si="512"/>
        <v>2023</v>
      </c>
      <c r="D1532" s="5" t="s">
        <v>1396</v>
      </c>
      <c r="E1532" s="5" t="str">
        <f>VLOOKUP(F1532,'Set up'!$A$2:$C$43,2,FALSE)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up'!$A$2:$C$43,3,FALSE)</f>
        <v>Cash</v>
      </c>
      <c r="J1532" s="5">
        <f>VLOOKUP(F1532,'Set up'!$A$2:$D$43,4,FALSE)</f>
        <v>0</v>
      </c>
      <c r="K1532" s="4">
        <f t="shared" si="501"/>
        <v>45019</v>
      </c>
      <c r="L1532" s="5">
        <f t="shared" si="513"/>
        <v>4</v>
      </c>
      <c r="M1532" s="5">
        <f t="shared" si="514"/>
        <v>2023</v>
      </c>
      <c r="N1532" s="6">
        <v>100</v>
      </c>
      <c r="O1532" s="6">
        <f t="shared" si="518"/>
        <v>-100</v>
      </c>
      <c r="P1532" s="6">
        <f t="shared" si="516"/>
        <v>0</v>
      </c>
      <c r="Q1532" s="7">
        <f t="shared" si="517"/>
        <v>2834645.5500000007</v>
      </c>
      <c r="R1532" s="44" t="str">
        <f>VLOOKUP(F1532,'Set up'!$A$2:$E$43,5,FALSE)</f>
        <v>Trsf</v>
      </c>
      <c r="S1532" s="1" t="s">
        <v>1476</v>
      </c>
    </row>
    <row r="1533" spans="1:19" x14ac:dyDescent="0.35">
      <c r="A1533" s="4">
        <v>45019</v>
      </c>
      <c r="B1533" s="5">
        <f t="shared" si="511"/>
        <v>4</v>
      </c>
      <c r="C1533" s="5">
        <f t="shared" si="512"/>
        <v>2023</v>
      </c>
      <c r="D1533" s="5" t="s">
        <v>1396</v>
      </c>
      <c r="E1533" s="5" t="str">
        <f>VLOOKUP(F1533,'Set up'!$A$2:$C$43,2,FALSE)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up'!$A$2:$C$43,3,FALSE)</f>
        <v>Cash</v>
      </c>
      <c r="J1533" s="5">
        <f>VLOOKUP(F1533,'Set up'!$A$2:$D$43,4,FALSE)</f>
        <v>0</v>
      </c>
      <c r="K1533" s="4">
        <f t="shared" si="501"/>
        <v>45019</v>
      </c>
      <c r="L1533" s="5">
        <f t="shared" si="513"/>
        <v>4</v>
      </c>
      <c r="M1533" s="5">
        <f t="shared" si="514"/>
        <v>2023</v>
      </c>
      <c r="N1533" s="6">
        <v>420</v>
      </c>
      <c r="O1533" s="6">
        <f t="shared" si="518"/>
        <v>-420</v>
      </c>
      <c r="P1533" s="6">
        <f t="shared" si="516"/>
        <v>0</v>
      </c>
      <c r="Q1533" s="7">
        <f t="shared" si="517"/>
        <v>2835065.5500000007</v>
      </c>
      <c r="R1533" s="44" t="str">
        <f>VLOOKUP(F1533,'Set up'!$A$2:$E$43,5,FALSE)</f>
        <v>Trsf</v>
      </c>
      <c r="S1533" s="1" t="s">
        <v>1477</v>
      </c>
    </row>
    <row r="1534" spans="1:19" x14ac:dyDescent="0.35">
      <c r="A1534" s="4">
        <v>45019</v>
      </c>
      <c r="B1534" s="5">
        <f t="shared" si="511"/>
        <v>4</v>
      </c>
      <c r="C1534" s="5">
        <f t="shared" si="512"/>
        <v>2023</v>
      </c>
      <c r="D1534" s="5" t="s">
        <v>1396</v>
      </c>
      <c r="E1534" s="5" t="str">
        <f>VLOOKUP(F1534,'Set up'!$A$2:$C$43,2,FALSE)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up'!$A$2:$C$43,3,FALSE)</f>
        <v>Cash</v>
      </c>
      <c r="J1534" s="5">
        <f>VLOOKUP(F1534,'Set up'!$A$2:$D$43,4,FALSE)</f>
        <v>0</v>
      </c>
      <c r="K1534" s="4">
        <f t="shared" si="501"/>
        <v>45019</v>
      </c>
      <c r="L1534" s="5">
        <f t="shared" si="513"/>
        <v>4</v>
      </c>
      <c r="M1534" s="5">
        <f t="shared" si="514"/>
        <v>2023</v>
      </c>
      <c r="N1534" s="6">
        <v>250</v>
      </c>
      <c r="O1534" s="6">
        <f t="shared" si="518"/>
        <v>-250</v>
      </c>
      <c r="P1534" s="6">
        <f t="shared" si="516"/>
        <v>0</v>
      </c>
      <c r="Q1534" s="7">
        <f t="shared" si="517"/>
        <v>2835315.5500000007</v>
      </c>
      <c r="R1534" s="44" t="str">
        <f>VLOOKUP(F1534,'Set up'!$A$2:$E$43,5,FALSE)</f>
        <v>Trsf</v>
      </c>
      <c r="S1534" s="1" t="s">
        <v>1478</v>
      </c>
    </row>
    <row r="1535" spans="1:19" x14ac:dyDescent="0.35">
      <c r="A1535" s="4" t="s">
        <v>1400</v>
      </c>
      <c r="B1535" s="5">
        <f t="shared" si="511"/>
        <v>4</v>
      </c>
      <c r="C1535" s="5">
        <f t="shared" si="512"/>
        <v>2023</v>
      </c>
      <c r="D1535" s="5" t="s">
        <v>1397</v>
      </c>
      <c r="E1535" s="5" t="str">
        <f>VLOOKUP(F1535,'Set up'!$A$2:$C$43,2,FALSE)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up'!$A$2:$C$43,3,FALSE)</f>
        <v>Cash</v>
      </c>
      <c r="J1535" s="5">
        <f>VLOOKUP(F1535,'Set up'!$A$2:$D$43,4,FALSE)</f>
        <v>0</v>
      </c>
      <c r="K1535" s="4">
        <f t="shared" si="501"/>
        <v>45019</v>
      </c>
      <c r="L1535" s="5">
        <f t="shared" si="513"/>
        <v>4</v>
      </c>
      <c r="M1535" s="5">
        <f t="shared" si="514"/>
        <v>2023</v>
      </c>
      <c r="N1535" s="6">
        <v>264</v>
      </c>
      <c r="O1535" s="6">
        <f t="shared" si="518"/>
        <v>-264</v>
      </c>
      <c r="P1535" s="6">
        <f t="shared" si="516"/>
        <v>0</v>
      </c>
      <c r="Q1535" s="7">
        <f t="shared" si="517"/>
        <v>2835579.5500000007</v>
      </c>
      <c r="R1535" s="44" t="str">
        <f>VLOOKUP(F1535,'Set up'!$A$2:$E$43,5,FALSE)</f>
        <v>Trsf</v>
      </c>
      <c r="S1535" s="1" t="s">
        <v>1481</v>
      </c>
    </row>
    <row r="1536" spans="1:19" x14ac:dyDescent="0.35">
      <c r="A1536" s="4" t="s">
        <v>1400</v>
      </c>
      <c r="B1536" s="5">
        <f t="shared" si="511"/>
        <v>4</v>
      </c>
      <c r="C1536" s="5">
        <f t="shared" si="512"/>
        <v>2023</v>
      </c>
      <c r="D1536" s="5" t="s">
        <v>1397</v>
      </c>
      <c r="E1536" s="5" t="str">
        <f>VLOOKUP(F1536,'Set up'!$A$2:$C$43,2,FALSE)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up'!$A$2:$C$43,3,FALSE)</f>
        <v>Cash</v>
      </c>
      <c r="J1536" s="5">
        <f>VLOOKUP(F1536,'Set up'!$A$2:$D$43,4,FALSE)</f>
        <v>0</v>
      </c>
      <c r="K1536" s="4">
        <f t="shared" si="501"/>
        <v>45019</v>
      </c>
      <c r="L1536" s="5">
        <f t="shared" si="513"/>
        <v>4</v>
      </c>
      <c r="M1536" s="5">
        <f t="shared" si="514"/>
        <v>2023</v>
      </c>
      <c r="N1536" s="6">
        <v>70</v>
      </c>
      <c r="O1536" s="6">
        <f t="shared" si="518"/>
        <v>-70</v>
      </c>
      <c r="P1536" s="6">
        <f t="shared" si="516"/>
        <v>0</v>
      </c>
      <c r="Q1536" s="7">
        <f t="shared" si="517"/>
        <v>2835649.5500000007</v>
      </c>
      <c r="R1536" s="44" t="str">
        <f>VLOOKUP(F1536,'Set up'!$A$2:$E$43,5,FALSE)</f>
        <v>Trsf</v>
      </c>
      <c r="S1536" s="1" t="s">
        <v>1481</v>
      </c>
    </row>
    <row r="1537" spans="1:19" x14ac:dyDescent="0.35">
      <c r="A1537" s="4" t="s">
        <v>1400</v>
      </c>
      <c r="B1537" s="5">
        <f t="shared" si="511"/>
        <v>4</v>
      </c>
      <c r="C1537" s="5">
        <f t="shared" si="512"/>
        <v>2023</v>
      </c>
      <c r="D1537" s="5" t="s">
        <v>1397</v>
      </c>
      <c r="E1537" s="5" t="str">
        <f>VLOOKUP(F1537,'Set up'!$A$2:$C$43,2,FALSE)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up'!$A$2:$C$43,3,FALSE)</f>
        <v>Cash</v>
      </c>
      <c r="J1537" s="5">
        <f>VLOOKUP(F1537,'Set up'!$A$2:$D$43,4,FALSE)</f>
        <v>0</v>
      </c>
      <c r="K1537" s="4">
        <f t="shared" si="501"/>
        <v>45019</v>
      </c>
      <c r="L1537" s="5">
        <f t="shared" si="513"/>
        <v>4</v>
      </c>
      <c r="M1537" s="5">
        <f t="shared" si="514"/>
        <v>2023</v>
      </c>
      <c r="N1537" s="6">
        <v>118</v>
      </c>
      <c r="O1537" s="6">
        <f t="shared" si="518"/>
        <v>-118</v>
      </c>
      <c r="P1537" s="6">
        <f t="shared" si="516"/>
        <v>0</v>
      </c>
      <c r="Q1537" s="7">
        <f t="shared" si="517"/>
        <v>2835767.5500000007</v>
      </c>
      <c r="R1537" s="44" t="str">
        <f>VLOOKUP(F1537,'Set up'!$A$2:$E$43,5,FALSE)</f>
        <v>Trsf</v>
      </c>
      <c r="S1537" s="1" t="s">
        <v>1481</v>
      </c>
    </row>
    <row r="1538" spans="1:19" x14ac:dyDescent="0.35">
      <c r="A1538" s="4">
        <v>45020</v>
      </c>
      <c r="B1538" s="5">
        <f t="shared" si="511"/>
        <v>4</v>
      </c>
      <c r="C1538" s="5">
        <f t="shared" si="512"/>
        <v>2023</v>
      </c>
      <c r="D1538" s="5" t="s">
        <v>1402</v>
      </c>
      <c r="E1538" s="5" t="str">
        <f>VLOOKUP(F1538,'Set up'!$A$2:$C$43,2,FALSE)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up'!$A$2:$C$43,3,FALSE)</f>
        <v>Cash</v>
      </c>
      <c r="J1538" s="5">
        <f>VLOOKUP(F1538,'Set up'!$A$2:$D$43,4,FALSE)</f>
        <v>0</v>
      </c>
      <c r="K1538" s="4">
        <f t="shared" si="501"/>
        <v>45020</v>
      </c>
      <c r="L1538" s="5">
        <f t="shared" si="513"/>
        <v>4</v>
      </c>
      <c r="M1538" s="5">
        <f t="shared" si="514"/>
        <v>2023</v>
      </c>
      <c r="N1538" s="6">
        <v>7480</v>
      </c>
      <c r="P1538" s="6">
        <f t="shared" si="516"/>
        <v>7480</v>
      </c>
      <c r="Q1538" s="7">
        <f t="shared" si="517"/>
        <v>2843247.5500000007</v>
      </c>
      <c r="R1538" s="44" t="str">
        <f>VLOOKUP(F1538,'Set up'!$A$2:$E$43,5,FALSE)</f>
        <v>Trsf</v>
      </c>
    </row>
    <row r="1539" spans="1:19" x14ac:dyDescent="0.35">
      <c r="A1539" s="4" t="s">
        <v>1403</v>
      </c>
      <c r="B1539" s="5">
        <f t="shared" si="511"/>
        <v>4</v>
      </c>
      <c r="C1539" s="5">
        <f t="shared" si="512"/>
        <v>2023</v>
      </c>
      <c r="D1539" s="5" t="s">
        <v>1402</v>
      </c>
      <c r="E1539" s="5" t="str">
        <f>VLOOKUP(F1539,'Set up'!$A$2:$C$43,2,FALSE)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up'!$A$2:$C$43,3,FALSE)</f>
        <v>Cash</v>
      </c>
      <c r="J1539" s="5">
        <f>VLOOKUP(F1539,'Set up'!$A$2:$D$43,4,FALSE)</f>
        <v>0</v>
      </c>
      <c r="K1539" s="4">
        <f t="shared" si="501"/>
        <v>45020</v>
      </c>
      <c r="L1539" s="5">
        <f t="shared" si="513"/>
        <v>4</v>
      </c>
      <c r="M1539" s="5">
        <f t="shared" si="514"/>
        <v>2023</v>
      </c>
      <c r="N1539" s="6">
        <v>1263.5999999999999</v>
      </c>
      <c r="P1539" s="6">
        <f t="shared" si="516"/>
        <v>1263.5999999999999</v>
      </c>
      <c r="Q1539" s="7">
        <f t="shared" si="517"/>
        <v>2844511.1500000008</v>
      </c>
      <c r="R1539" s="44" t="str">
        <f>VLOOKUP(F1539,'Set up'!$A$2:$E$43,5,FALSE)</f>
        <v>Trsf</v>
      </c>
    </row>
    <row r="1540" spans="1:19" x14ac:dyDescent="0.35">
      <c r="A1540" s="4" t="s">
        <v>1403</v>
      </c>
      <c r="B1540" s="5">
        <f t="shared" si="511"/>
        <v>4</v>
      </c>
      <c r="C1540" s="5">
        <f t="shared" si="512"/>
        <v>2023</v>
      </c>
      <c r="D1540" s="5" t="s">
        <v>1402</v>
      </c>
      <c r="E1540" s="5" t="str">
        <f>VLOOKUP(F1540,'Set up'!$A$2:$C$43,2,FALSE)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up'!$A$2:$C$43,3,FALSE)</f>
        <v>Cash</v>
      </c>
      <c r="J1540" s="5">
        <f>VLOOKUP(F1540,'Set up'!$A$2:$D$43,4,FALSE)</f>
        <v>0</v>
      </c>
      <c r="K1540" s="4">
        <f t="shared" si="501"/>
        <v>45020</v>
      </c>
      <c r="L1540" s="5">
        <f t="shared" si="513"/>
        <v>4</v>
      </c>
      <c r="M1540" s="5">
        <f t="shared" si="514"/>
        <v>2023</v>
      </c>
      <c r="N1540" s="6">
        <v>2106</v>
      </c>
      <c r="P1540" s="6">
        <f t="shared" si="516"/>
        <v>2106</v>
      </c>
      <c r="Q1540" s="7">
        <f t="shared" si="517"/>
        <v>2846617.1500000008</v>
      </c>
      <c r="R1540" s="44" t="str">
        <f>VLOOKUP(F1540,'Set up'!$A$2:$E$43,5,FALSE)</f>
        <v>Trsf</v>
      </c>
    </row>
    <row r="1541" spans="1:19" x14ac:dyDescent="0.35">
      <c r="A1541" s="4" t="s">
        <v>1403</v>
      </c>
      <c r="B1541" s="5">
        <f t="shared" si="511"/>
        <v>4</v>
      </c>
      <c r="C1541" s="5">
        <f t="shared" si="512"/>
        <v>2023</v>
      </c>
      <c r="D1541" s="5" t="s">
        <v>1402</v>
      </c>
      <c r="E1541" s="5" t="str">
        <f>VLOOKUP(F1541,'Set up'!$A$2:$C$43,2,FALSE)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up'!$A$2:$C$43,3,FALSE)</f>
        <v>Cash</v>
      </c>
      <c r="J1541" s="5">
        <f>VLOOKUP(F1541,'Set up'!$A$2:$D$43,4,FALSE)</f>
        <v>0</v>
      </c>
      <c r="K1541" s="4">
        <f t="shared" si="501"/>
        <v>45020</v>
      </c>
      <c r="L1541" s="5">
        <f t="shared" si="513"/>
        <v>4</v>
      </c>
      <c r="M1541" s="5">
        <f t="shared" si="514"/>
        <v>2023</v>
      </c>
      <c r="N1541" s="6">
        <v>260</v>
      </c>
      <c r="P1541" s="6">
        <f t="shared" si="516"/>
        <v>260</v>
      </c>
      <c r="Q1541" s="7">
        <f t="shared" si="517"/>
        <v>2846877.1500000008</v>
      </c>
      <c r="R1541" s="44" t="str">
        <f>VLOOKUP(F1541,'Set up'!$A$2:$E$43,5,FALSE)</f>
        <v>Trsf</v>
      </c>
    </row>
    <row r="1542" spans="1:19" x14ac:dyDescent="0.35">
      <c r="A1542" s="4" t="s">
        <v>1403</v>
      </c>
      <c r="B1542" s="5">
        <f t="shared" si="511"/>
        <v>4</v>
      </c>
      <c r="C1542" s="5">
        <f t="shared" si="512"/>
        <v>2023</v>
      </c>
      <c r="D1542" s="5" t="s">
        <v>1402</v>
      </c>
      <c r="E1542" s="5" t="str">
        <f>VLOOKUP(F1542,'Set up'!$A$2:$C$43,2,FALSE)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up'!$A$2:$C$43,3,FALSE)</f>
        <v>Cash</v>
      </c>
      <c r="J1542" s="5">
        <f>VLOOKUP(F1542,'Set up'!$A$2:$D$43,4,FALSE)</f>
        <v>0</v>
      </c>
      <c r="K1542" s="4">
        <f t="shared" si="501"/>
        <v>45020</v>
      </c>
      <c r="L1542" s="5">
        <f t="shared" si="513"/>
        <v>4</v>
      </c>
      <c r="M1542" s="5">
        <f t="shared" si="514"/>
        <v>2023</v>
      </c>
      <c r="N1542" s="6">
        <v>640</v>
      </c>
      <c r="P1542" s="6">
        <f t="shared" si="516"/>
        <v>640</v>
      </c>
      <c r="Q1542" s="7">
        <f t="shared" si="517"/>
        <v>2847517.1500000008</v>
      </c>
      <c r="R1542" s="44" t="str">
        <f>VLOOKUP(F1542,'Set up'!$A$2:$E$43,5,FALSE)</f>
        <v>Trsf</v>
      </c>
    </row>
    <row r="1543" spans="1:19" x14ac:dyDescent="0.35">
      <c r="A1543" s="4" t="s">
        <v>1403</v>
      </c>
      <c r="B1543" s="5">
        <f t="shared" si="511"/>
        <v>4</v>
      </c>
      <c r="C1543" s="5">
        <f t="shared" si="512"/>
        <v>2023</v>
      </c>
      <c r="D1543" s="5" t="s">
        <v>1402</v>
      </c>
      <c r="E1543" s="5" t="str">
        <f>VLOOKUP(F1543,'Set up'!$A$2:$C$43,2,FALSE)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up'!$A$2:$C$43,3,FALSE)</f>
        <v>Cash</v>
      </c>
      <c r="J1543" s="5">
        <f>VLOOKUP(F1543,'Set up'!$A$2:$D$43,4,FALSE)</f>
        <v>0</v>
      </c>
      <c r="K1543" s="4">
        <f t="shared" si="501"/>
        <v>45020</v>
      </c>
      <c r="L1543" s="5">
        <f t="shared" si="513"/>
        <v>4</v>
      </c>
      <c r="M1543" s="5">
        <f t="shared" si="514"/>
        <v>2023</v>
      </c>
      <c r="N1543" s="6">
        <v>380</v>
      </c>
      <c r="P1543" s="6">
        <f t="shared" si="516"/>
        <v>380</v>
      </c>
      <c r="Q1543" s="7">
        <f t="shared" si="517"/>
        <v>2847897.1500000008</v>
      </c>
      <c r="R1543" s="44" t="str">
        <f>VLOOKUP(F1543,'Set up'!$A$2:$E$43,5,FALSE)</f>
        <v>Trsf</v>
      </c>
    </row>
    <row r="1544" spans="1:19" x14ac:dyDescent="0.35">
      <c r="A1544" s="4" t="s">
        <v>1403</v>
      </c>
      <c r="B1544" s="5">
        <f t="shared" si="511"/>
        <v>4</v>
      </c>
      <c r="C1544" s="5">
        <f t="shared" si="512"/>
        <v>2023</v>
      </c>
      <c r="D1544" s="5" t="s">
        <v>1402</v>
      </c>
      <c r="E1544" s="5" t="str">
        <f>VLOOKUP(F1544,'Set up'!$A$2:$C$43,2,FALSE)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up'!$A$2:$C$43,3,FALSE)</f>
        <v>Cash</v>
      </c>
      <c r="J1544" s="5">
        <f>VLOOKUP(F1544,'Set up'!$A$2:$D$43,4,FALSE)</f>
        <v>0</v>
      </c>
      <c r="K1544" s="4">
        <f t="shared" si="501"/>
        <v>45020</v>
      </c>
      <c r="L1544" s="5">
        <f t="shared" si="513"/>
        <v>4</v>
      </c>
      <c r="M1544" s="5">
        <f t="shared" si="514"/>
        <v>2023</v>
      </c>
      <c r="N1544" s="6">
        <v>540</v>
      </c>
      <c r="P1544" s="6">
        <f t="shared" si="516"/>
        <v>540</v>
      </c>
      <c r="Q1544" s="7">
        <f t="shared" si="517"/>
        <v>2848437.1500000008</v>
      </c>
      <c r="R1544" s="44" t="str">
        <f>VLOOKUP(F1544,'Set up'!$A$2:$E$43,5,FALSE)</f>
        <v>Trsf</v>
      </c>
    </row>
    <row r="1545" spans="1:19" x14ac:dyDescent="0.35">
      <c r="A1545" s="4" t="s">
        <v>1403</v>
      </c>
      <c r="B1545" s="5">
        <f t="shared" si="511"/>
        <v>4</v>
      </c>
      <c r="C1545" s="5">
        <f t="shared" si="512"/>
        <v>2023</v>
      </c>
      <c r="D1545" s="5" t="s">
        <v>1402</v>
      </c>
      <c r="E1545" s="5" t="str">
        <f>VLOOKUP(F1545,'Set up'!$A$2:$C$43,2,FALSE)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up'!$A$2:$C$43,3,FALSE)</f>
        <v>Cash</v>
      </c>
      <c r="J1545" s="5">
        <f>VLOOKUP(F1545,'Set up'!$A$2:$D$43,4,FALSE)</f>
        <v>0</v>
      </c>
      <c r="K1545" s="4">
        <f t="shared" si="501"/>
        <v>45020</v>
      </c>
      <c r="L1545" s="5">
        <f t="shared" si="513"/>
        <v>4</v>
      </c>
      <c r="M1545" s="5">
        <f t="shared" si="514"/>
        <v>2023</v>
      </c>
      <c r="N1545" s="6">
        <v>1270</v>
      </c>
      <c r="P1545" s="6">
        <f t="shared" si="516"/>
        <v>1270</v>
      </c>
      <c r="Q1545" s="7">
        <f t="shared" si="517"/>
        <v>2849707.1500000008</v>
      </c>
      <c r="R1545" s="44" t="str">
        <f>VLOOKUP(F1545,'Set up'!$A$2:$E$43,5,FALSE)</f>
        <v>Trsf</v>
      </c>
    </row>
    <row r="1546" spans="1:19" x14ac:dyDescent="0.35">
      <c r="A1546" s="4" t="s">
        <v>1403</v>
      </c>
      <c r="B1546" s="5">
        <f t="shared" si="511"/>
        <v>4</v>
      </c>
      <c r="C1546" s="5">
        <f t="shared" si="512"/>
        <v>2023</v>
      </c>
      <c r="D1546" s="5" t="s">
        <v>1402</v>
      </c>
      <c r="E1546" s="5" t="str">
        <f>VLOOKUP(F1546,'Set up'!$A$2:$C$43,2,FALSE)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up'!$A$2:$C$43,3,FALSE)</f>
        <v>Cash</v>
      </c>
      <c r="J1546" s="5">
        <f>VLOOKUP(F1546,'Set up'!$A$2:$D$43,4,FALSE)</f>
        <v>0</v>
      </c>
      <c r="K1546" s="4">
        <f t="shared" si="501"/>
        <v>45020</v>
      </c>
      <c r="L1546" s="5">
        <f t="shared" si="513"/>
        <v>4</v>
      </c>
      <c r="M1546" s="5">
        <f t="shared" si="514"/>
        <v>2023</v>
      </c>
      <c r="N1546" s="6">
        <v>1059.5</v>
      </c>
      <c r="P1546" s="6">
        <f t="shared" si="516"/>
        <v>1059.5</v>
      </c>
      <c r="Q1546" s="7">
        <f t="shared" si="517"/>
        <v>2850766.6500000008</v>
      </c>
      <c r="R1546" s="44" t="str">
        <f>VLOOKUP(F1546,'Set up'!$A$2:$E$43,5,FALSE)</f>
        <v>Trsf</v>
      </c>
    </row>
    <row r="1547" spans="1:19" x14ac:dyDescent="0.35">
      <c r="A1547" s="4" t="s">
        <v>1405</v>
      </c>
      <c r="B1547" s="5">
        <f t="shared" si="511"/>
        <v>4</v>
      </c>
      <c r="C1547" s="5">
        <f t="shared" si="512"/>
        <v>2023</v>
      </c>
      <c r="D1547" s="5" t="s">
        <v>1406</v>
      </c>
      <c r="E1547" s="5" t="str">
        <f>VLOOKUP(F1547,'Set up'!$A$2:$C$43,2,FALSE)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up'!$A$2:$C$43,3,FALSE)</f>
        <v>120</v>
      </c>
      <c r="J1547" s="5">
        <f>VLOOKUP(F1547,'Set up'!$A$2:$D$43,4,FALSE)</f>
        <v>120</v>
      </c>
      <c r="K1547" s="4">
        <f t="shared" si="501"/>
        <v>45142</v>
      </c>
      <c r="L1547" s="5">
        <f t="shared" si="513"/>
        <v>8</v>
      </c>
      <c r="M1547" s="5">
        <f t="shared" si="514"/>
        <v>2023</v>
      </c>
      <c r="N1547" s="6">
        <v>9900</v>
      </c>
      <c r="O1547" s="6">
        <f t="shared" ref="O1547:O1551" si="519">-N1547</f>
        <v>-9900</v>
      </c>
      <c r="P1547" s="6">
        <f t="shared" si="516"/>
        <v>0</v>
      </c>
      <c r="Q1547" s="7">
        <f t="shared" si="517"/>
        <v>2860666.6500000008</v>
      </c>
      <c r="R1547" s="44" t="str">
        <f>VLOOKUP(F1547,'Set up'!$A$2:$E$43,5,FALSE)</f>
        <v>Trsf</v>
      </c>
      <c r="S1547" s="1" t="s">
        <v>1790</v>
      </c>
    </row>
    <row r="1548" spans="1:19" x14ac:dyDescent="0.35">
      <c r="A1548" s="4" t="s">
        <v>1405</v>
      </c>
      <c r="B1548" s="5">
        <f t="shared" si="511"/>
        <v>4</v>
      </c>
      <c r="C1548" s="5">
        <f t="shared" si="512"/>
        <v>2023</v>
      </c>
      <c r="D1548" s="5" t="s">
        <v>1406</v>
      </c>
      <c r="E1548" s="5" t="str">
        <f>VLOOKUP(F1548,'Set up'!$A$2:$C$43,2,FALSE)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up'!$A$2:$C$43,3,FALSE)</f>
        <v>120</v>
      </c>
      <c r="J1548" s="5">
        <f>VLOOKUP(F1548,'Set up'!$A$2:$D$43,4,FALSE)</f>
        <v>120</v>
      </c>
      <c r="K1548" s="4">
        <f t="shared" si="501"/>
        <v>45142</v>
      </c>
      <c r="L1548" s="5">
        <f t="shared" si="513"/>
        <v>8</v>
      </c>
      <c r="M1548" s="5">
        <f t="shared" si="514"/>
        <v>2023</v>
      </c>
      <c r="N1548" s="6">
        <v>2070</v>
      </c>
      <c r="O1548" s="6">
        <f t="shared" si="519"/>
        <v>-2070</v>
      </c>
      <c r="P1548" s="6">
        <f t="shared" si="516"/>
        <v>0</v>
      </c>
      <c r="Q1548" s="7">
        <f t="shared" si="517"/>
        <v>2862736.6500000008</v>
      </c>
      <c r="R1548" s="44" t="str">
        <f>VLOOKUP(F1548,'Set up'!$A$2:$E$43,5,FALSE)</f>
        <v>Trsf</v>
      </c>
      <c r="S1548" s="1" t="s">
        <v>1790</v>
      </c>
    </row>
    <row r="1549" spans="1:19" x14ac:dyDescent="0.35">
      <c r="A1549" s="4" t="s">
        <v>1405</v>
      </c>
      <c r="B1549" s="5">
        <f t="shared" si="511"/>
        <v>4</v>
      </c>
      <c r="C1549" s="5">
        <f t="shared" si="512"/>
        <v>2023</v>
      </c>
      <c r="D1549" s="5" t="s">
        <v>1406</v>
      </c>
      <c r="E1549" s="5" t="str">
        <f>VLOOKUP(F1549,'Set up'!$A$2:$C$43,2,FALSE)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up'!$A$2:$C$43,3,FALSE)</f>
        <v>120</v>
      </c>
      <c r="J1549" s="5">
        <f>VLOOKUP(F1549,'Set up'!$A$2:$D$43,4,FALSE)</f>
        <v>120</v>
      </c>
      <c r="K1549" s="4">
        <f t="shared" si="501"/>
        <v>45142</v>
      </c>
      <c r="L1549" s="5">
        <f t="shared" si="513"/>
        <v>8</v>
      </c>
      <c r="M1549" s="5">
        <f t="shared" si="514"/>
        <v>2023</v>
      </c>
      <c r="N1549" s="6">
        <v>287.5</v>
      </c>
      <c r="O1549" s="6">
        <f t="shared" si="519"/>
        <v>-287.5</v>
      </c>
      <c r="P1549" s="6">
        <f t="shared" si="516"/>
        <v>0</v>
      </c>
      <c r="Q1549" s="7">
        <f t="shared" si="517"/>
        <v>2863024.1500000008</v>
      </c>
      <c r="R1549" s="44" t="str">
        <f>VLOOKUP(F1549,'Set up'!$A$2:$E$43,5,FALSE)</f>
        <v>Trsf</v>
      </c>
      <c r="S1549" s="1" t="s">
        <v>1790</v>
      </c>
    </row>
    <row r="1550" spans="1:19" x14ac:dyDescent="0.35">
      <c r="A1550" s="4" t="s">
        <v>1405</v>
      </c>
      <c r="B1550" s="5">
        <f t="shared" si="511"/>
        <v>4</v>
      </c>
      <c r="C1550" s="5">
        <f t="shared" si="512"/>
        <v>2023</v>
      </c>
      <c r="D1550" s="5" t="s">
        <v>1406</v>
      </c>
      <c r="E1550" s="5" t="str">
        <f>VLOOKUP(F1550,'Set up'!$A$2:$C$43,2,FALSE)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up'!$A$2:$C$43,3,FALSE)</f>
        <v>120</v>
      </c>
      <c r="J1550" s="5">
        <f>VLOOKUP(F1550,'Set up'!$A$2:$D$43,4,FALSE)</f>
        <v>120</v>
      </c>
      <c r="K1550" s="4">
        <f t="shared" si="501"/>
        <v>45142</v>
      </c>
      <c r="L1550" s="5">
        <f t="shared" si="513"/>
        <v>8</v>
      </c>
      <c r="M1550" s="5">
        <f t="shared" si="514"/>
        <v>2023</v>
      </c>
      <c r="N1550" s="6">
        <v>420</v>
      </c>
      <c r="O1550" s="6">
        <f t="shared" si="519"/>
        <v>-420</v>
      </c>
      <c r="P1550" s="6">
        <f t="shared" si="516"/>
        <v>0</v>
      </c>
      <c r="Q1550" s="7">
        <f t="shared" si="517"/>
        <v>2863444.1500000008</v>
      </c>
      <c r="R1550" s="44" t="str">
        <f>VLOOKUP(F1550,'Set up'!$A$2:$E$43,5,FALSE)</f>
        <v>Trsf</v>
      </c>
      <c r="S1550" s="1" t="s">
        <v>1790</v>
      </c>
    </row>
    <row r="1551" spans="1:19" x14ac:dyDescent="0.35">
      <c r="A1551" s="4" t="s">
        <v>1405</v>
      </c>
      <c r="B1551" s="5">
        <f t="shared" si="511"/>
        <v>4</v>
      </c>
      <c r="C1551" s="5">
        <f t="shared" si="512"/>
        <v>2023</v>
      </c>
      <c r="D1551" s="5" t="s">
        <v>1406</v>
      </c>
      <c r="E1551" s="5" t="str">
        <f>VLOOKUP(F1551,'Set up'!$A$2:$C$43,2,FALSE)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up'!$A$2:$C$43,3,FALSE)</f>
        <v>120</v>
      </c>
      <c r="J1551" s="5">
        <f>VLOOKUP(F1551,'Set up'!$A$2:$D$43,4,FALSE)</f>
        <v>120</v>
      </c>
      <c r="K1551" s="4">
        <f t="shared" si="501"/>
        <v>45142</v>
      </c>
      <c r="L1551" s="5">
        <f t="shared" si="513"/>
        <v>8</v>
      </c>
      <c r="M1551" s="5">
        <f t="shared" si="514"/>
        <v>2023</v>
      </c>
      <c r="N1551" s="6">
        <v>420</v>
      </c>
      <c r="O1551" s="6">
        <f t="shared" si="519"/>
        <v>-420</v>
      </c>
      <c r="P1551" s="6">
        <f t="shared" si="516"/>
        <v>0</v>
      </c>
      <c r="Q1551" s="7">
        <f t="shared" si="517"/>
        <v>2863864.1500000008</v>
      </c>
      <c r="R1551" s="44" t="str">
        <f>VLOOKUP(F1551,'Set up'!$A$2:$E$43,5,FALSE)</f>
        <v>Trsf</v>
      </c>
      <c r="S1551" s="1" t="s">
        <v>1790</v>
      </c>
    </row>
    <row r="1552" spans="1:19" x14ac:dyDescent="0.35">
      <c r="A1552" s="4" t="s">
        <v>1405</v>
      </c>
      <c r="B1552" s="5">
        <f t="shared" si="511"/>
        <v>4</v>
      </c>
      <c r="C1552" s="5">
        <f t="shared" si="512"/>
        <v>2023</v>
      </c>
      <c r="D1552" s="5" t="s">
        <v>1406</v>
      </c>
      <c r="E1552" s="5" t="str">
        <f>VLOOKUP(F1552,'Set up'!$A$2:$C$43,2,FALSE)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up'!$A$2:$C$43,3,FALSE)</f>
        <v>120</v>
      </c>
      <c r="J1552" s="5">
        <f>VLOOKUP(F1552,'Set up'!$A$2:$D$43,4,FALSE)</f>
        <v>120</v>
      </c>
      <c r="K1552" s="4">
        <f t="shared" si="501"/>
        <v>45142</v>
      </c>
      <c r="L1552" s="5">
        <f t="shared" si="513"/>
        <v>8</v>
      </c>
      <c r="M1552" s="5">
        <f t="shared" si="514"/>
        <v>2023</v>
      </c>
      <c r="N1552" s="6">
        <v>200</v>
      </c>
      <c r="O1552" s="6">
        <f>-N1552</f>
        <v>-200</v>
      </c>
      <c r="P1552" s="6">
        <f t="shared" ref="P1552:P1557" si="520">SUM(N1552+O1552)</f>
        <v>0</v>
      </c>
      <c r="Q1552" s="7">
        <f t="shared" si="517"/>
        <v>2864064.1500000008</v>
      </c>
      <c r="R1552" s="44" t="str">
        <f>VLOOKUP(F1552,'Set up'!$A$2:$E$43,5,FALSE)</f>
        <v>Trsf</v>
      </c>
      <c r="S1552" s="1" t="s">
        <v>1790</v>
      </c>
    </row>
    <row r="1553" spans="1:19" x14ac:dyDescent="0.35">
      <c r="A1553" s="4" t="s">
        <v>1405</v>
      </c>
      <c r="B1553" s="5">
        <f t="shared" si="511"/>
        <v>4</v>
      </c>
      <c r="C1553" s="5">
        <f t="shared" si="512"/>
        <v>2023</v>
      </c>
      <c r="D1553" s="5" t="s">
        <v>1408</v>
      </c>
      <c r="E1553" s="5" t="str">
        <f>VLOOKUP(F1553,'Set up'!$A$2:$C$43,2,FALSE)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up'!$A$2:$C$43,3,FALSE)</f>
        <v>Cash</v>
      </c>
      <c r="J1553" s="5">
        <f>VLOOKUP(F1553,'Set up'!$A$2:$D$43,4,FALSE)</f>
        <v>0</v>
      </c>
      <c r="K1553" s="4">
        <f t="shared" si="501"/>
        <v>45022</v>
      </c>
      <c r="L1553" s="5">
        <f t="shared" si="513"/>
        <v>4</v>
      </c>
      <c r="M1553" s="5">
        <f t="shared" si="514"/>
        <v>2023</v>
      </c>
      <c r="N1553" s="6">
        <v>1870</v>
      </c>
      <c r="P1553" s="6">
        <f t="shared" si="520"/>
        <v>1870</v>
      </c>
      <c r="Q1553" s="7">
        <f>SUM(Q1552+N1553)</f>
        <v>2865934.1500000008</v>
      </c>
      <c r="R1553" s="44" t="str">
        <f>VLOOKUP(F1553,'Set up'!$A$2:$E$43,5,FALSE)</f>
        <v>PD Chq</v>
      </c>
    </row>
    <row r="1554" spans="1:19" x14ac:dyDescent="0.35">
      <c r="A1554" s="4" t="s">
        <v>1405</v>
      </c>
      <c r="B1554" s="5">
        <f t="shared" si="511"/>
        <v>4</v>
      </c>
      <c r="C1554" s="5">
        <f t="shared" si="512"/>
        <v>2023</v>
      </c>
      <c r="D1554" s="5" t="s">
        <v>1408</v>
      </c>
      <c r="E1554" s="5" t="str">
        <f>VLOOKUP(F1554,'Set up'!$A$2:$C$43,2,FALSE)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up'!$A$2:$C$43,3,FALSE)</f>
        <v>Cash</v>
      </c>
      <c r="J1554" s="5">
        <f>VLOOKUP(F1554,'Set up'!$A$2:$D$43,4,FALSE)</f>
        <v>0</v>
      </c>
      <c r="K1554" s="4">
        <f t="shared" si="501"/>
        <v>45022</v>
      </c>
      <c r="L1554" s="5">
        <f t="shared" si="513"/>
        <v>4</v>
      </c>
      <c r="M1554" s="5">
        <f t="shared" si="514"/>
        <v>2023</v>
      </c>
      <c r="N1554" s="6">
        <v>95</v>
      </c>
      <c r="P1554" s="6">
        <f t="shared" si="520"/>
        <v>95</v>
      </c>
      <c r="Q1554" s="7">
        <f>SUM(Q1553+N1554)</f>
        <v>2866029.1500000008</v>
      </c>
      <c r="R1554" s="44" t="str">
        <f>VLOOKUP(F1554,'Set up'!$A$2:$E$43,5,FALSE)</f>
        <v>PD Chq</v>
      </c>
    </row>
    <row r="1555" spans="1:19" x14ac:dyDescent="0.35">
      <c r="A1555" s="4" t="s">
        <v>1405</v>
      </c>
      <c r="B1555" s="5">
        <f t="shared" si="511"/>
        <v>4</v>
      </c>
      <c r="C1555" s="5">
        <f t="shared" si="512"/>
        <v>2023</v>
      </c>
      <c r="D1555" s="5" t="s">
        <v>1408</v>
      </c>
      <c r="E1555" s="5" t="str">
        <f>VLOOKUP(F1555,'Set up'!$A$2:$C$43,2,FALSE)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up'!$A$2:$C$43,3,FALSE)</f>
        <v>Cash</v>
      </c>
      <c r="J1555" s="5">
        <f>VLOOKUP(F1555,'Set up'!$A$2:$D$43,4,FALSE)</f>
        <v>0</v>
      </c>
      <c r="K1555" s="4">
        <f t="shared" si="501"/>
        <v>45022</v>
      </c>
      <c r="L1555" s="5">
        <f t="shared" si="513"/>
        <v>4</v>
      </c>
      <c r="M1555" s="5">
        <f t="shared" si="514"/>
        <v>2023</v>
      </c>
      <c r="N1555" s="6">
        <v>312.5</v>
      </c>
      <c r="P1555" s="6">
        <f t="shared" si="520"/>
        <v>312.5</v>
      </c>
      <c r="Q1555" s="7">
        <f>SUM(Q1554+N1555)</f>
        <v>2866341.6500000008</v>
      </c>
      <c r="R1555" s="44" t="str">
        <f>VLOOKUP(F1555,'Set up'!$A$2:$E$43,5,FALSE)</f>
        <v>PD Chq</v>
      </c>
    </row>
    <row r="1556" spans="1:19" x14ac:dyDescent="0.35">
      <c r="A1556" s="4" t="s">
        <v>1405</v>
      </c>
      <c r="B1556" s="5">
        <f t="shared" si="511"/>
        <v>4</v>
      </c>
      <c r="C1556" s="5">
        <f t="shared" si="512"/>
        <v>2023</v>
      </c>
      <c r="D1556" s="5" t="s">
        <v>1408</v>
      </c>
      <c r="E1556" s="5" t="str">
        <f>VLOOKUP(F1556,'Set up'!$A$2:$C$43,2,FALSE)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up'!$A$2:$C$43,3,FALSE)</f>
        <v>Cash</v>
      </c>
      <c r="J1556" s="5">
        <f>VLOOKUP(F1556,'Set up'!$A$2:$D$43,4,FALSE)</f>
        <v>0</v>
      </c>
      <c r="K1556" s="4">
        <f t="shared" si="501"/>
        <v>45022</v>
      </c>
      <c r="L1556" s="5">
        <f t="shared" si="513"/>
        <v>4</v>
      </c>
      <c r="M1556" s="5">
        <f t="shared" si="514"/>
        <v>2023</v>
      </c>
      <c r="N1556" s="6">
        <v>225</v>
      </c>
      <c r="P1556" s="6">
        <f t="shared" si="520"/>
        <v>225</v>
      </c>
      <c r="Q1556" s="7">
        <f>SUM(Q1555+N1556)</f>
        <v>2866566.6500000008</v>
      </c>
      <c r="R1556" s="44" t="str">
        <f>VLOOKUP(F1556,'Set up'!$A$2:$E$43,5,FALSE)</f>
        <v>PD Chq</v>
      </c>
    </row>
    <row r="1557" spans="1:19" x14ac:dyDescent="0.35">
      <c r="A1557" s="4" t="s">
        <v>1405</v>
      </c>
      <c r="B1557" s="5">
        <f t="shared" si="511"/>
        <v>4</v>
      </c>
      <c r="C1557" s="5">
        <f t="shared" si="512"/>
        <v>2023</v>
      </c>
      <c r="D1557" s="5" t="s">
        <v>1408</v>
      </c>
      <c r="E1557" s="5" t="str">
        <f>VLOOKUP(F1557,'Set up'!$A$2:$C$43,2,FALSE)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up'!$A$2:$C$43,3,FALSE)</f>
        <v>Cash</v>
      </c>
      <c r="J1557" s="5">
        <f>VLOOKUP(F1557,'Set up'!$A$2:$D$43,4,FALSE)</f>
        <v>0</v>
      </c>
      <c r="K1557" s="4">
        <f t="shared" si="501"/>
        <v>45022</v>
      </c>
      <c r="L1557" s="5">
        <f t="shared" si="513"/>
        <v>4</v>
      </c>
      <c r="M1557" s="5">
        <f t="shared" si="514"/>
        <v>2023</v>
      </c>
      <c r="N1557" s="6">
        <v>576</v>
      </c>
      <c r="P1557" s="6">
        <f t="shared" si="520"/>
        <v>576</v>
      </c>
      <c r="Q1557" s="7">
        <f>SUM(Q1556+N1557)</f>
        <v>2867142.6500000008</v>
      </c>
      <c r="R1557" s="44" t="str">
        <f>VLOOKUP(F1557,'Set up'!$A$2:$E$43,5,FALSE)</f>
        <v>PD Chq</v>
      </c>
    </row>
    <row r="1558" spans="1:19" x14ac:dyDescent="0.35">
      <c r="A1558" s="4" t="s">
        <v>1411</v>
      </c>
      <c r="B1558" s="5">
        <f t="shared" si="511"/>
        <v>4</v>
      </c>
      <c r="C1558" s="5">
        <f t="shared" si="512"/>
        <v>2023</v>
      </c>
      <c r="D1558" s="5" t="s">
        <v>1409</v>
      </c>
      <c r="E1558" s="5" t="str">
        <f>VLOOKUP(F1558,'Set up'!$A$2:$C$43,2,FALSE)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up'!$A$2:$C$43,3,FALSE)</f>
        <v>Cash</v>
      </c>
      <c r="J1558" s="5">
        <f>VLOOKUP(F1558,'Set up'!$A$2:$D$43,4,FALSE)</f>
        <v>0</v>
      </c>
      <c r="K1558" s="4">
        <f t="shared" si="501"/>
        <v>45023</v>
      </c>
      <c r="L1558" s="5">
        <f t="shared" si="513"/>
        <v>4</v>
      </c>
      <c r="M1558" s="5">
        <f t="shared" si="514"/>
        <v>2023</v>
      </c>
      <c r="N1558" s="6">
        <v>625</v>
      </c>
      <c r="P1558" s="6">
        <f t="shared" si="516"/>
        <v>625</v>
      </c>
      <c r="Q1558" s="7">
        <f t="shared" si="517"/>
        <v>2867767.6500000008</v>
      </c>
      <c r="R1558" s="44" t="str">
        <f>VLOOKUP(F1558,'Set up'!$A$2:$E$43,5,FALSE)</f>
        <v>Trsf</v>
      </c>
    </row>
    <row r="1559" spans="1:19" x14ac:dyDescent="0.35">
      <c r="A1559" s="4" t="s">
        <v>1411</v>
      </c>
      <c r="B1559" s="5">
        <f t="shared" si="511"/>
        <v>4</v>
      </c>
      <c r="C1559" s="5">
        <f t="shared" si="512"/>
        <v>2023</v>
      </c>
      <c r="D1559" s="5" t="s">
        <v>1409</v>
      </c>
      <c r="E1559" s="5" t="str">
        <f>VLOOKUP(F1559,'Set up'!$A$2:$C$43,2,FALSE)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up'!$A$2:$C$43,3,FALSE)</f>
        <v>Cash</v>
      </c>
      <c r="J1559" s="5">
        <f>VLOOKUP(F1559,'Set up'!$A$2:$D$43,4,FALSE)</f>
        <v>0</v>
      </c>
      <c r="K1559" s="4">
        <f t="shared" si="501"/>
        <v>45023</v>
      </c>
      <c r="L1559" s="5">
        <f t="shared" si="513"/>
        <v>4</v>
      </c>
      <c r="M1559" s="5">
        <f t="shared" si="514"/>
        <v>2023</v>
      </c>
      <c r="N1559" s="6">
        <v>17820</v>
      </c>
      <c r="P1559" s="6">
        <f t="shared" si="516"/>
        <v>17820</v>
      </c>
      <c r="Q1559" s="7">
        <f t="shared" si="517"/>
        <v>2885587.6500000008</v>
      </c>
      <c r="R1559" s="44" t="str">
        <f>VLOOKUP(F1559,'Set up'!$A$2:$E$43,5,FALSE)</f>
        <v>Trsf</v>
      </c>
    </row>
    <row r="1560" spans="1:19" x14ac:dyDescent="0.35">
      <c r="A1560" s="4" t="s">
        <v>1411</v>
      </c>
      <c r="B1560" s="5">
        <f t="shared" si="511"/>
        <v>4</v>
      </c>
      <c r="C1560" s="5">
        <f t="shared" si="512"/>
        <v>2023</v>
      </c>
      <c r="D1560" s="5" t="s">
        <v>1409</v>
      </c>
      <c r="E1560" s="5" t="str">
        <f>VLOOKUP(F1560,'Set up'!$A$2:$C$43,2,FALSE)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up'!$A$2:$C$43,3,FALSE)</f>
        <v>Cash</v>
      </c>
      <c r="J1560" s="5">
        <f>VLOOKUP(F1560,'Set up'!$A$2:$D$43,4,FALSE)</f>
        <v>0</v>
      </c>
      <c r="K1560" s="4">
        <f t="shared" ref="K1560:K1623" si="521">A1560+J1560</f>
        <v>45023</v>
      </c>
      <c r="L1560" s="5">
        <f t="shared" si="513"/>
        <v>4</v>
      </c>
      <c r="M1560" s="5">
        <f t="shared" si="514"/>
        <v>2023</v>
      </c>
      <c r="N1560" s="6">
        <v>6840</v>
      </c>
      <c r="P1560" s="6">
        <f t="shared" si="516"/>
        <v>6840</v>
      </c>
      <c r="Q1560" s="7">
        <f t="shared" si="517"/>
        <v>2892427.6500000008</v>
      </c>
      <c r="R1560" s="44" t="str">
        <f>VLOOKUP(F1560,'Set up'!$A$2:$E$43,5,FALSE)</f>
        <v>Trsf</v>
      </c>
    </row>
    <row r="1561" spans="1:19" x14ac:dyDescent="0.35">
      <c r="A1561" s="4" t="s">
        <v>1411</v>
      </c>
      <c r="B1561" s="5">
        <f t="shared" si="511"/>
        <v>4</v>
      </c>
      <c r="C1561" s="5">
        <f t="shared" si="512"/>
        <v>2023</v>
      </c>
      <c r="D1561" s="5" t="s">
        <v>1409</v>
      </c>
      <c r="E1561" s="5" t="str">
        <f>VLOOKUP(F1561,'Set up'!$A$2:$C$43,2,FALSE)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up'!$A$2:$C$43,3,FALSE)</f>
        <v>Cash</v>
      </c>
      <c r="J1561" s="5">
        <f>VLOOKUP(F1561,'Set up'!$A$2:$D$43,4,FALSE)</f>
        <v>0</v>
      </c>
      <c r="K1561" s="4">
        <f t="shared" si="521"/>
        <v>45023</v>
      </c>
      <c r="L1561" s="5">
        <f t="shared" si="513"/>
        <v>4</v>
      </c>
      <c r="M1561" s="5">
        <f t="shared" si="514"/>
        <v>2023</v>
      </c>
      <c r="N1561" s="6">
        <v>3780</v>
      </c>
      <c r="P1561" s="6">
        <f t="shared" si="516"/>
        <v>3780</v>
      </c>
      <c r="Q1561" s="7">
        <f t="shared" si="517"/>
        <v>2896207.6500000008</v>
      </c>
      <c r="R1561" s="44" t="str">
        <f>VLOOKUP(F1561,'Set up'!$A$2:$E$43,5,FALSE)</f>
        <v>Trsf</v>
      </c>
    </row>
    <row r="1562" spans="1:19" x14ac:dyDescent="0.35">
      <c r="A1562" s="4" t="s">
        <v>1411</v>
      </c>
      <c r="B1562" s="5">
        <f t="shared" si="511"/>
        <v>4</v>
      </c>
      <c r="C1562" s="5">
        <f t="shared" si="512"/>
        <v>2023</v>
      </c>
      <c r="D1562" s="5" t="s">
        <v>1409</v>
      </c>
      <c r="E1562" s="5" t="str">
        <f>VLOOKUP(F1562,'Set up'!$A$2:$C$43,2,FALSE)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up'!$A$2:$C$43,3,FALSE)</f>
        <v>Cash</v>
      </c>
      <c r="J1562" s="5">
        <f>VLOOKUP(F1562,'Set up'!$A$2:$D$43,4,FALSE)</f>
        <v>0</v>
      </c>
      <c r="K1562" s="4">
        <f t="shared" si="521"/>
        <v>45023</v>
      </c>
      <c r="L1562" s="5">
        <f t="shared" si="513"/>
        <v>4</v>
      </c>
      <c r="M1562" s="5">
        <f t="shared" si="514"/>
        <v>2023</v>
      </c>
      <c r="N1562" s="6">
        <v>380</v>
      </c>
      <c r="P1562" s="6">
        <f t="shared" si="516"/>
        <v>380</v>
      </c>
      <c r="Q1562" s="7">
        <f t="shared" si="517"/>
        <v>2896587.6500000008</v>
      </c>
      <c r="R1562" s="44" t="str">
        <f>VLOOKUP(F1562,'Set up'!$A$2:$E$43,5,FALSE)</f>
        <v>Trsf</v>
      </c>
    </row>
    <row r="1563" spans="1:19" x14ac:dyDescent="0.35">
      <c r="A1563" s="4" t="s">
        <v>1411</v>
      </c>
      <c r="B1563" s="5">
        <f t="shared" si="511"/>
        <v>4</v>
      </c>
      <c r="C1563" s="5">
        <f t="shared" si="512"/>
        <v>2023</v>
      </c>
      <c r="D1563" s="5" t="s">
        <v>1409</v>
      </c>
      <c r="E1563" s="5" t="str">
        <f>VLOOKUP(F1563,'Set up'!$A$2:$C$43,2,FALSE)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up'!$A$2:$C$43,3,FALSE)</f>
        <v>Cash</v>
      </c>
      <c r="J1563" s="5">
        <f>VLOOKUP(F1563,'Set up'!$A$2:$D$43,4,FALSE)</f>
        <v>0</v>
      </c>
      <c r="K1563" s="4">
        <f t="shared" si="521"/>
        <v>45023</v>
      </c>
      <c r="L1563" s="5">
        <f t="shared" si="513"/>
        <v>4</v>
      </c>
      <c r="M1563" s="5">
        <f t="shared" si="514"/>
        <v>2023</v>
      </c>
      <c r="N1563" s="6">
        <v>1000</v>
      </c>
      <c r="P1563" s="6">
        <f t="shared" si="516"/>
        <v>1000</v>
      </c>
      <c r="Q1563" s="7">
        <f t="shared" si="517"/>
        <v>2897587.6500000008</v>
      </c>
      <c r="R1563" s="44" t="str">
        <f>VLOOKUP(F1563,'Set up'!$A$2:$E$43,5,FALSE)</f>
        <v>Trsf</v>
      </c>
    </row>
    <row r="1564" spans="1:19" x14ac:dyDescent="0.35">
      <c r="A1564" s="4" t="s">
        <v>1405</v>
      </c>
      <c r="B1564" s="5">
        <f t="shared" si="511"/>
        <v>4</v>
      </c>
      <c r="C1564" s="5">
        <f t="shared" si="512"/>
        <v>2023</v>
      </c>
      <c r="D1564" s="5" t="s">
        <v>1412</v>
      </c>
      <c r="E1564" s="5" t="str">
        <f>VLOOKUP(F1564,'Set up'!$A$2:$C$43,2,FALSE)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up'!$A$2:$C$43,3,FALSE)</f>
        <v>60</v>
      </c>
      <c r="J1564" s="5">
        <f>VLOOKUP(F1564,'Set up'!$A$2:$D$43,4,FALSE)</f>
        <v>60</v>
      </c>
      <c r="K1564" s="4">
        <f t="shared" si="521"/>
        <v>45082</v>
      </c>
      <c r="L1564" s="5">
        <f t="shared" si="513"/>
        <v>6</v>
      </c>
      <c r="M1564" s="5">
        <f t="shared" si="514"/>
        <v>2023</v>
      </c>
      <c r="N1564" s="6">
        <v>220</v>
      </c>
      <c r="O1564" s="6">
        <f t="shared" ref="O1564" si="522">-N1564</f>
        <v>-220</v>
      </c>
      <c r="P1564" s="6">
        <f t="shared" si="516"/>
        <v>0</v>
      </c>
      <c r="Q1564" s="7">
        <f t="shared" si="517"/>
        <v>2897807.6500000008</v>
      </c>
      <c r="R1564" s="44" t="str">
        <f>VLOOKUP(F1564,'Set up'!$A$2:$E$43,5,FALSE)</f>
        <v>Chq</v>
      </c>
      <c r="S1564" s="1" t="s">
        <v>1848</v>
      </c>
    </row>
    <row r="1565" spans="1:19" x14ac:dyDescent="0.35">
      <c r="A1565" s="4">
        <v>45023</v>
      </c>
      <c r="B1565" s="5">
        <f t="shared" si="511"/>
        <v>4</v>
      </c>
      <c r="C1565" s="5">
        <f t="shared" si="512"/>
        <v>2023</v>
      </c>
      <c r="D1565" s="5" t="s">
        <v>1414</v>
      </c>
      <c r="E1565" s="5" t="str">
        <f>VLOOKUP(F1565,'Set up'!$A$2:$C$43,2,FALSE)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up'!$A$2:$C$43,3,FALSE)</f>
        <v>Cash</v>
      </c>
      <c r="J1565" s="5">
        <f>VLOOKUP(F1565,'Set up'!$A$2:$D$43,4,FALSE)</f>
        <v>0</v>
      </c>
      <c r="K1565" s="4">
        <f t="shared" si="521"/>
        <v>45023</v>
      </c>
      <c r="L1565" s="5">
        <f t="shared" si="513"/>
        <v>4</v>
      </c>
      <c r="M1565" s="5">
        <f t="shared" si="514"/>
        <v>2023</v>
      </c>
      <c r="N1565" s="6">
        <v>3608</v>
      </c>
      <c r="O1565" s="6">
        <f>-151.8-1000-1000-1000-456.2</f>
        <v>-3608</v>
      </c>
      <c r="P1565" s="6">
        <f t="shared" si="516"/>
        <v>0</v>
      </c>
      <c r="Q1565" s="7">
        <f t="shared" si="517"/>
        <v>2901415.6500000008</v>
      </c>
      <c r="R1565" s="44" t="str">
        <f>VLOOKUP(F1565,'Set up'!$A$2:$E$43,5,FALSE)</f>
        <v>Trsf</v>
      </c>
      <c r="S1565" s="1" t="s">
        <v>1839</v>
      </c>
    </row>
    <row r="1566" spans="1:19" x14ac:dyDescent="0.35">
      <c r="A1566" s="4">
        <v>45023</v>
      </c>
      <c r="B1566" s="5">
        <f t="shared" si="511"/>
        <v>4</v>
      </c>
      <c r="C1566" s="5">
        <f t="shared" si="512"/>
        <v>2023</v>
      </c>
      <c r="D1566" s="5" t="s">
        <v>1414</v>
      </c>
      <c r="E1566" s="5" t="str">
        <f>VLOOKUP(F1566,'Set up'!$A$2:$C$43,2,FALSE)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up'!$A$2:$C$43,3,FALSE)</f>
        <v>Cash</v>
      </c>
      <c r="J1566" s="5">
        <f>VLOOKUP(F1566,'Set up'!$A$2:$D$43,4,FALSE)</f>
        <v>0</v>
      </c>
      <c r="K1566" s="4">
        <f t="shared" si="521"/>
        <v>45023</v>
      </c>
      <c r="L1566" s="5">
        <f t="shared" si="513"/>
        <v>4</v>
      </c>
      <c r="M1566" s="5">
        <f t="shared" si="514"/>
        <v>2023</v>
      </c>
      <c r="N1566" s="6">
        <v>842.4</v>
      </c>
      <c r="O1566" s="6">
        <f t="shared" ref="O1566:O1571" si="523">-N1566</f>
        <v>-842.4</v>
      </c>
      <c r="P1566" s="6">
        <f t="shared" si="516"/>
        <v>0</v>
      </c>
      <c r="Q1566" s="7">
        <f t="shared" si="517"/>
        <v>2902258.0500000007</v>
      </c>
      <c r="R1566" s="44" t="str">
        <f>VLOOKUP(F1566,'Set up'!$A$2:$E$43,5,FALSE)</f>
        <v>Trsf</v>
      </c>
      <c r="S1566" s="1" t="s">
        <v>1840</v>
      </c>
    </row>
    <row r="1567" spans="1:19" x14ac:dyDescent="0.35">
      <c r="A1567" s="4">
        <v>45023</v>
      </c>
      <c r="B1567" s="5">
        <f t="shared" si="511"/>
        <v>4</v>
      </c>
      <c r="C1567" s="5">
        <f t="shared" si="512"/>
        <v>2023</v>
      </c>
      <c r="D1567" s="5" t="s">
        <v>1414</v>
      </c>
      <c r="E1567" s="5" t="str">
        <f>VLOOKUP(F1567,'Set up'!$A$2:$C$43,2,FALSE)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up'!$A$2:$C$43,3,FALSE)</f>
        <v>Cash</v>
      </c>
      <c r="J1567" s="5">
        <f>VLOOKUP(F1567,'Set up'!$A$2:$D$43,4,FALSE)</f>
        <v>0</v>
      </c>
      <c r="K1567" s="4">
        <f t="shared" si="521"/>
        <v>45023</v>
      </c>
      <c r="L1567" s="5">
        <f t="shared" si="513"/>
        <v>4</v>
      </c>
      <c r="M1567" s="5">
        <f t="shared" si="514"/>
        <v>2023</v>
      </c>
      <c r="N1567" s="6">
        <v>105</v>
      </c>
      <c r="O1567" s="6">
        <f t="shared" si="523"/>
        <v>-105</v>
      </c>
      <c r="P1567" s="6">
        <f t="shared" si="516"/>
        <v>0</v>
      </c>
      <c r="Q1567" s="7">
        <f t="shared" si="517"/>
        <v>2902363.0500000007</v>
      </c>
      <c r="R1567" s="44" t="str">
        <f>VLOOKUP(F1567,'Set up'!$A$2:$E$43,5,FALSE)</f>
        <v>Trsf</v>
      </c>
      <c r="S1567" s="1" t="s">
        <v>1841</v>
      </c>
    </row>
    <row r="1568" spans="1:19" x14ac:dyDescent="0.35">
      <c r="A1568" s="4">
        <v>45023</v>
      </c>
      <c r="B1568" s="5">
        <f t="shared" si="511"/>
        <v>4</v>
      </c>
      <c r="C1568" s="5">
        <f t="shared" si="512"/>
        <v>2023</v>
      </c>
      <c r="D1568" s="5" t="s">
        <v>1414</v>
      </c>
      <c r="E1568" s="5" t="str">
        <f>VLOOKUP(F1568,'Set up'!$A$2:$C$43,2,FALSE)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up'!$A$2:$C$43,3,FALSE)</f>
        <v>Cash</v>
      </c>
      <c r="J1568" s="5">
        <f>VLOOKUP(F1568,'Set up'!$A$2:$D$43,4,FALSE)</f>
        <v>0</v>
      </c>
      <c r="K1568" s="4">
        <f t="shared" si="521"/>
        <v>45023</v>
      </c>
      <c r="L1568" s="5">
        <f t="shared" si="513"/>
        <v>4</v>
      </c>
      <c r="M1568" s="5">
        <f t="shared" si="514"/>
        <v>2023</v>
      </c>
      <c r="N1568" s="6">
        <v>450</v>
      </c>
      <c r="O1568" s="6">
        <f t="shared" si="523"/>
        <v>-450</v>
      </c>
      <c r="P1568" s="6">
        <f t="shared" si="516"/>
        <v>0</v>
      </c>
      <c r="Q1568" s="7">
        <f t="shared" si="517"/>
        <v>2902813.0500000007</v>
      </c>
      <c r="R1568" s="44" t="str">
        <f>VLOOKUP(F1568,'Set up'!$A$2:$E$43,5,FALSE)</f>
        <v>Trsf</v>
      </c>
      <c r="S1568" s="1" t="s">
        <v>1842</v>
      </c>
    </row>
    <row r="1569" spans="1:19" x14ac:dyDescent="0.35">
      <c r="A1569" s="4">
        <v>45023</v>
      </c>
      <c r="B1569" s="5">
        <f t="shared" si="511"/>
        <v>4</v>
      </c>
      <c r="C1569" s="5">
        <f t="shared" si="512"/>
        <v>2023</v>
      </c>
      <c r="D1569" s="5" t="s">
        <v>1414</v>
      </c>
      <c r="E1569" s="5" t="str">
        <f>VLOOKUP(F1569,'Set up'!$A$2:$C$43,2,FALSE)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up'!$A$2:$C$43,3,FALSE)</f>
        <v>Cash</v>
      </c>
      <c r="J1569" s="5">
        <f>VLOOKUP(F1569,'Set up'!$A$2:$D$43,4,FALSE)</f>
        <v>0</v>
      </c>
      <c r="K1569" s="4">
        <f t="shared" si="521"/>
        <v>45023</v>
      </c>
      <c r="L1569" s="5">
        <f t="shared" si="513"/>
        <v>4</v>
      </c>
      <c r="M1569" s="5">
        <f t="shared" si="514"/>
        <v>2023</v>
      </c>
      <c r="N1569" s="6">
        <v>440</v>
      </c>
      <c r="O1569" s="6">
        <f t="shared" si="523"/>
        <v>-440</v>
      </c>
      <c r="P1569" s="6">
        <f t="shared" si="516"/>
        <v>0</v>
      </c>
      <c r="Q1569" s="7">
        <f t="shared" si="517"/>
        <v>2903253.0500000007</v>
      </c>
      <c r="R1569" s="44" t="str">
        <f>VLOOKUP(F1569,'Set up'!$A$2:$E$43,5,FALSE)</f>
        <v>Trsf</v>
      </c>
      <c r="S1569" s="1" t="s">
        <v>1843</v>
      </c>
    </row>
    <row r="1570" spans="1:19" x14ac:dyDescent="0.35">
      <c r="A1570" s="4">
        <v>45023</v>
      </c>
      <c r="B1570" s="5">
        <f t="shared" si="511"/>
        <v>4</v>
      </c>
      <c r="C1570" s="5">
        <f t="shared" si="512"/>
        <v>2023</v>
      </c>
      <c r="D1570" s="5" t="s">
        <v>1414</v>
      </c>
      <c r="E1570" s="5" t="str">
        <f>VLOOKUP(F1570,'Set up'!$A$2:$C$43,2,FALSE)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up'!$A$2:$C$43,3,FALSE)</f>
        <v>Cash</v>
      </c>
      <c r="J1570" s="5">
        <f>VLOOKUP(F1570,'Set up'!$A$2:$D$43,4,FALSE)</f>
        <v>0</v>
      </c>
      <c r="K1570" s="4">
        <f t="shared" si="521"/>
        <v>45023</v>
      </c>
      <c r="L1570" s="5">
        <f t="shared" si="513"/>
        <v>4</v>
      </c>
      <c r="M1570" s="5">
        <f t="shared" si="514"/>
        <v>2023</v>
      </c>
      <c r="N1570" s="6">
        <v>187.5</v>
      </c>
      <c r="O1570" s="6">
        <f t="shared" si="523"/>
        <v>-187.5</v>
      </c>
      <c r="P1570" s="6">
        <f t="shared" si="516"/>
        <v>0</v>
      </c>
      <c r="Q1570" s="7">
        <f t="shared" si="517"/>
        <v>2903440.5500000007</v>
      </c>
      <c r="R1570" s="44" t="str">
        <f>VLOOKUP(F1570,'Set up'!$A$2:$E$43,5,FALSE)</f>
        <v>Trsf</v>
      </c>
      <c r="S1570" s="1" t="s">
        <v>1844</v>
      </c>
    </row>
    <row r="1571" spans="1:19" x14ac:dyDescent="0.35">
      <c r="A1571" s="4" t="s">
        <v>1416</v>
      </c>
      <c r="B1571" s="5">
        <f t="shared" si="511"/>
        <v>4</v>
      </c>
      <c r="C1571" s="5">
        <f t="shared" si="512"/>
        <v>2023</v>
      </c>
      <c r="D1571" s="5" t="s">
        <v>1415</v>
      </c>
      <c r="E1571" s="5" t="str">
        <f>VLOOKUP(F1571,'Set up'!$A$2:$C$43,2,FALSE)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up'!$A$2:$C$43,3,FALSE)</f>
        <v>Cash</v>
      </c>
      <c r="J1571" s="5">
        <f>VLOOKUP(F1571,'Set up'!$A$2:$D$43,4,FALSE)</f>
        <v>0</v>
      </c>
      <c r="K1571" s="4">
        <f t="shared" si="521"/>
        <v>45024</v>
      </c>
      <c r="L1571" s="5">
        <f t="shared" si="513"/>
        <v>4</v>
      </c>
      <c r="M1571" s="5">
        <f t="shared" si="514"/>
        <v>2023</v>
      </c>
      <c r="N1571" s="6">
        <v>1892</v>
      </c>
      <c r="O1571" s="6">
        <f t="shared" si="523"/>
        <v>-1892</v>
      </c>
      <c r="P1571" s="6">
        <f t="shared" si="516"/>
        <v>0</v>
      </c>
      <c r="Q1571" s="7">
        <f t="shared" si="517"/>
        <v>2905332.5500000007</v>
      </c>
      <c r="R1571" s="44" t="str">
        <f>VLOOKUP(F1571,'Set up'!$A$2:$E$43,5,FALSE)</f>
        <v>Trsf</v>
      </c>
      <c r="S1571" s="1" t="s">
        <v>1991</v>
      </c>
    </row>
    <row r="1572" spans="1:19" x14ac:dyDescent="0.35">
      <c r="A1572" s="4" t="s">
        <v>1416</v>
      </c>
      <c r="B1572" s="5">
        <f t="shared" si="511"/>
        <v>4</v>
      </c>
      <c r="C1572" s="5">
        <f t="shared" si="512"/>
        <v>2023</v>
      </c>
      <c r="D1572" s="5" t="s">
        <v>1417</v>
      </c>
      <c r="E1572" s="5" t="str">
        <f>VLOOKUP(F1572,'Set up'!$A$2:$C$43,2,FALSE)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up'!$A$2:$C$43,3,FALSE)</f>
        <v>Cash</v>
      </c>
      <c r="J1572" s="5">
        <f>VLOOKUP(F1572,'Set up'!$A$2:$D$43,4,FALSE)</f>
        <v>0</v>
      </c>
      <c r="K1572" s="4">
        <f t="shared" si="521"/>
        <v>45024</v>
      </c>
      <c r="L1572" s="5">
        <f t="shared" si="513"/>
        <v>4</v>
      </c>
      <c r="M1572" s="5">
        <f t="shared" si="514"/>
        <v>2023</v>
      </c>
      <c r="N1572" s="6">
        <v>1870</v>
      </c>
      <c r="O1572" s="6">
        <f>-N1572</f>
        <v>-1870</v>
      </c>
      <c r="P1572" s="6">
        <f t="shared" si="516"/>
        <v>0</v>
      </c>
      <c r="Q1572" s="7">
        <f t="shared" si="517"/>
        <v>2907202.5500000007</v>
      </c>
      <c r="R1572" s="44" t="str">
        <f>VLOOKUP(F1572,'Set up'!$A$2:$E$43,5,FALSE)</f>
        <v>Chq</v>
      </c>
      <c r="S1572" s="1" t="s">
        <v>1686</v>
      </c>
    </row>
    <row r="1573" spans="1:19" x14ac:dyDescent="0.35">
      <c r="A1573" s="4" t="s">
        <v>1416</v>
      </c>
      <c r="B1573" s="5">
        <f t="shared" si="511"/>
        <v>4</v>
      </c>
      <c r="C1573" s="5">
        <f t="shared" si="512"/>
        <v>2023</v>
      </c>
      <c r="D1573" s="5" t="s">
        <v>1417</v>
      </c>
      <c r="E1573" s="5" t="str">
        <f>VLOOKUP(F1573,'Set up'!$A$2:$C$43,2,FALSE)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up'!$A$2:$C$43,3,FALSE)</f>
        <v>Cash</v>
      </c>
      <c r="J1573" s="5">
        <f>VLOOKUP(F1573,'Set up'!$A$2:$D$43,4,FALSE)</f>
        <v>0</v>
      </c>
      <c r="K1573" s="4">
        <f t="shared" si="521"/>
        <v>45024</v>
      </c>
      <c r="L1573" s="5">
        <f t="shared" si="513"/>
        <v>4</v>
      </c>
      <c r="M1573" s="5">
        <f t="shared" si="514"/>
        <v>2023</v>
      </c>
      <c r="N1573" s="6">
        <v>234</v>
      </c>
      <c r="O1573" s="6">
        <f>-N1573</f>
        <v>-234</v>
      </c>
      <c r="P1573" s="6">
        <f t="shared" si="516"/>
        <v>0</v>
      </c>
      <c r="Q1573" s="7">
        <f t="shared" si="517"/>
        <v>2907436.5500000007</v>
      </c>
      <c r="R1573" s="44" t="str">
        <f>VLOOKUP(F1573,'Set up'!$A$2:$E$43,5,FALSE)</f>
        <v>Chq</v>
      </c>
      <c r="S1573" s="1" t="s">
        <v>1686</v>
      </c>
    </row>
    <row r="1574" spans="1:19" x14ac:dyDescent="0.35">
      <c r="A1574" s="4" t="s">
        <v>1419</v>
      </c>
      <c r="B1574" s="5">
        <f t="shared" si="511"/>
        <v>4</v>
      </c>
      <c r="C1574" s="5">
        <f t="shared" si="512"/>
        <v>2023</v>
      </c>
      <c r="D1574" s="5" t="s">
        <v>1418</v>
      </c>
      <c r="E1574" s="5" t="str">
        <f>VLOOKUP(F1574,'Set up'!$A$2:$C$43,2,FALSE)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up'!$A$2:$C$43,3,FALSE)</f>
        <v>Cash</v>
      </c>
      <c r="J1574" s="5">
        <f>VLOOKUP(F1574,'Set up'!$A$2:$D$43,4,FALSE)</f>
        <v>0</v>
      </c>
      <c r="K1574" s="4">
        <f t="shared" si="521"/>
        <v>45026</v>
      </c>
      <c r="L1574" s="5">
        <f t="shared" si="513"/>
        <v>4</v>
      </c>
      <c r="M1574" s="5">
        <f t="shared" si="514"/>
        <v>2023</v>
      </c>
      <c r="N1574" s="6">
        <v>1755</v>
      </c>
      <c r="O1574" s="6">
        <f t="shared" ref="O1574:O1577" si="524">-N1574</f>
        <v>-1755</v>
      </c>
      <c r="P1574" s="6">
        <f t="shared" si="516"/>
        <v>0</v>
      </c>
      <c r="Q1574" s="7">
        <f t="shared" si="517"/>
        <v>2909191.5500000007</v>
      </c>
      <c r="R1574" s="44" t="str">
        <f>VLOOKUP(F1574,'Set up'!$A$2:$E$43,5,FALSE)</f>
        <v>Trsf</v>
      </c>
      <c r="S1574" s="1" t="s">
        <v>1526</v>
      </c>
    </row>
    <row r="1575" spans="1:19" x14ac:dyDescent="0.35">
      <c r="A1575" s="4" t="s">
        <v>1419</v>
      </c>
      <c r="B1575" s="5">
        <f t="shared" si="511"/>
        <v>4</v>
      </c>
      <c r="C1575" s="5">
        <f t="shared" si="512"/>
        <v>2023</v>
      </c>
      <c r="D1575" s="5" t="s">
        <v>1418</v>
      </c>
      <c r="E1575" s="5" t="str">
        <f>VLOOKUP(F1575,'Set up'!$A$2:$C$43,2,FALSE)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up'!$A$2:$C$43,3,FALSE)</f>
        <v>Cash</v>
      </c>
      <c r="J1575" s="5">
        <f>VLOOKUP(F1575,'Set up'!$A$2:$D$43,4,FALSE)</f>
        <v>0</v>
      </c>
      <c r="K1575" s="4">
        <f t="shared" si="521"/>
        <v>45026</v>
      </c>
      <c r="L1575" s="5">
        <f t="shared" si="513"/>
        <v>4</v>
      </c>
      <c r="M1575" s="5">
        <f t="shared" si="514"/>
        <v>2023</v>
      </c>
      <c r="N1575" s="6">
        <v>3696</v>
      </c>
      <c r="O1575" s="6">
        <f t="shared" si="524"/>
        <v>-3696</v>
      </c>
      <c r="P1575" s="6">
        <f t="shared" si="516"/>
        <v>0</v>
      </c>
      <c r="Q1575" s="7">
        <f t="shared" si="517"/>
        <v>2912887.5500000007</v>
      </c>
      <c r="R1575" s="44" t="str">
        <f>VLOOKUP(F1575,'Set up'!$A$2:$E$43,5,FALSE)</f>
        <v>Trsf</v>
      </c>
      <c r="S1575" s="1" t="s">
        <v>1526</v>
      </c>
    </row>
    <row r="1576" spans="1:19" x14ac:dyDescent="0.35">
      <c r="A1576" s="4" t="s">
        <v>1419</v>
      </c>
      <c r="B1576" s="5">
        <f t="shared" si="511"/>
        <v>4</v>
      </c>
      <c r="C1576" s="5">
        <f t="shared" si="512"/>
        <v>2023</v>
      </c>
      <c r="D1576" s="5" t="s">
        <v>1418</v>
      </c>
      <c r="E1576" s="5" t="str">
        <f>VLOOKUP(F1576,'Set up'!$A$2:$C$43,2,FALSE)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up'!$A$2:$C$43,3,FALSE)</f>
        <v>Cash</v>
      </c>
      <c r="J1576" s="5">
        <f>VLOOKUP(F1576,'Set up'!$A$2:$D$43,4,FALSE)</f>
        <v>0</v>
      </c>
      <c r="K1576" s="4">
        <f t="shared" si="521"/>
        <v>45026</v>
      </c>
      <c r="L1576" s="5">
        <f t="shared" si="513"/>
        <v>4</v>
      </c>
      <c r="M1576" s="5">
        <f t="shared" si="514"/>
        <v>2023</v>
      </c>
      <c r="N1576" s="6">
        <v>250</v>
      </c>
      <c r="O1576" s="6">
        <f t="shared" si="524"/>
        <v>-250</v>
      </c>
      <c r="P1576" s="6">
        <f t="shared" si="516"/>
        <v>0</v>
      </c>
      <c r="Q1576" s="7">
        <f t="shared" si="517"/>
        <v>2913137.5500000007</v>
      </c>
      <c r="R1576" s="44" t="str">
        <f>VLOOKUP(F1576,'Set up'!$A$2:$E$43,5,FALSE)</f>
        <v>Trsf</v>
      </c>
      <c r="S1576" s="1" t="s">
        <v>1526</v>
      </c>
    </row>
    <row r="1577" spans="1:19" x14ac:dyDescent="0.35">
      <c r="A1577" s="4" t="s">
        <v>1419</v>
      </c>
      <c r="B1577" s="5">
        <f t="shared" si="511"/>
        <v>4</v>
      </c>
      <c r="C1577" s="5">
        <f t="shared" si="512"/>
        <v>2023</v>
      </c>
      <c r="D1577" s="5" t="s">
        <v>1418</v>
      </c>
      <c r="E1577" s="5" t="str">
        <f>VLOOKUP(F1577,'Set up'!$A$2:$C$43,2,FALSE)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up'!$A$2:$C$43,3,FALSE)</f>
        <v>Cash</v>
      </c>
      <c r="J1577" s="5">
        <f>VLOOKUP(F1577,'Set up'!$A$2:$D$43,4,FALSE)</f>
        <v>0</v>
      </c>
      <c r="K1577" s="4">
        <f t="shared" si="521"/>
        <v>45026</v>
      </c>
      <c r="L1577" s="5">
        <f t="shared" si="513"/>
        <v>4</v>
      </c>
      <c r="M1577" s="5">
        <f t="shared" si="514"/>
        <v>2023</v>
      </c>
      <c r="N1577" s="6">
        <v>100</v>
      </c>
      <c r="O1577" s="6">
        <f t="shared" si="524"/>
        <v>-100</v>
      </c>
      <c r="P1577" s="6">
        <f t="shared" si="516"/>
        <v>0</v>
      </c>
      <c r="Q1577" s="7">
        <f t="shared" si="517"/>
        <v>2913237.5500000007</v>
      </c>
      <c r="R1577" s="44" t="str">
        <f>VLOOKUP(F1577,'Set up'!$A$2:$E$43,5,FALSE)</f>
        <v>Trsf</v>
      </c>
      <c r="S1577" s="1" t="s">
        <v>1526</v>
      </c>
    </row>
    <row r="1578" spans="1:19" x14ac:dyDescent="0.35">
      <c r="A1578" s="4" t="s">
        <v>1421</v>
      </c>
      <c r="B1578" s="5">
        <f t="shared" ref="B1578:B1595" si="525">MONTH(A1578)</f>
        <v>4</v>
      </c>
      <c r="C1578" s="5">
        <f t="shared" ref="C1578:C1595" si="526">YEAR(A1578)</f>
        <v>2023</v>
      </c>
      <c r="D1578" s="5" t="s">
        <v>1420</v>
      </c>
      <c r="E1578" s="5" t="str">
        <f>VLOOKUP(F1578,'Set up'!$A$2:$C$43,2,FALSE)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up'!$A$2:$C$43,3,FALSE)</f>
        <v>Cash</v>
      </c>
      <c r="J1578" s="5">
        <f>VLOOKUP(F1578,'Set up'!$A$2:$D$43,4,FALSE)</f>
        <v>0</v>
      </c>
      <c r="K1578" s="4">
        <f t="shared" si="521"/>
        <v>45025</v>
      </c>
      <c r="L1578" s="5">
        <f t="shared" ref="L1578:L1595" si="527">MONTH(K1578)</f>
        <v>4</v>
      </c>
      <c r="M1578" s="5">
        <f t="shared" ref="M1578:M1595" si="528">YEAR(K1578)</f>
        <v>2023</v>
      </c>
      <c r="N1578" s="6">
        <v>1000</v>
      </c>
      <c r="P1578" s="6">
        <f t="shared" ref="P1578:P1595" si="529">SUM(N1578+O1578)</f>
        <v>1000</v>
      </c>
      <c r="Q1578" s="7">
        <f t="shared" ref="Q1578:Q1595" si="530">SUM(Q1577+N1578)</f>
        <v>2914237.5500000007</v>
      </c>
      <c r="R1578" s="44" t="str">
        <f>VLOOKUP(F1578,'Set up'!$A$2:$E$43,5,FALSE)</f>
        <v>Trsf</v>
      </c>
    </row>
    <row r="1579" spans="1:19" x14ac:dyDescent="0.35">
      <c r="A1579" s="4" t="s">
        <v>1428</v>
      </c>
      <c r="B1579" s="5">
        <f t="shared" si="525"/>
        <v>4</v>
      </c>
      <c r="C1579" s="5">
        <f t="shared" si="526"/>
        <v>2023</v>
      </c>
      <c r="D1579" s="5" t="s">
        <v>1424</v>
      </c>
      <c r="E1579" s="5" t="str">
        <f>VLOOKUP(F1579,'Set up'!$A$2:$C$43,2,FALSE)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up'!$A$2:$C$43,3,FALSE)</f>
        <v>Cash</v>
      </c>
      <c r="J1579" s="5">
        <f>VLOOKUP(F1579,'Set up'!$A$2:$D$43,4,FALSE)</f>
        <v>0</v>
      </c>
      <c r="K1579" s="4">
        <f t="shared" si="521"/>
        <v>45027</v>
      </c>
      <c r="L1579" s="5">
        <f t="shared" si="527"/>
        <v>4</v>
      </c>
      <c r="M1579" s="5">
        <f t="shared" si="528"/>
        <v>2023</v>
      </c>
      <c r="N1579" s="6">
        <v>267</v>
      </c>
      <c r="O1579" s="6">
        <f t="shared" ref="O1579:O1582" si="531">-N1579</f>
        <v>-267</v>
      </c>
      <c r="P1579" s="6">
        <f t="shared" si="529"/>
        <v>0</v>
      </c>
      <c r="Q1579" s="7">
        <f t="shared" si="530"/>
        <v>2914504.5500000007</v>
      </c>
      <c r="R1579" s="44" t="str">
        <f>VLOOKUP(F1579,'Set up'!$A$2:$E$43,5,FALSE)</f>
        <v>Trsf</v>
      </c>
      <c r="S1579" s="1" t="s">
        <v>1487</v>
      </c>
    </row>
    <row r="1580" spans="1:19" x14ac:dyDescent="0.35">
      <c r="A1580" s="4" t="s">
        <v>1428</v>
      </c>
      <c r="B1580" s="5">
        <f t="shared" si="525"/>
        <v>4</v>
      </c>
      <c r="C1580" s="5">
        <f t="shared" si="526"/>
        <v>2023</v>
      </c>
      <c r="D1580" s="5" t="s">
        <v>1424</v>
      </c>
      <c r="E1580" s="5" t="str">
        <f>VLOOKUP(F1580,'Set up'!$A$2:$C$43,2,FALSE)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up'!$A$2:$C$43,3,FALSE)</f>
        <v>Cash</v>
      </c>
      <c r="J1580" s="5">
        <f>VLOOKUP(F1580,'Set up'!$A$2:$D$43,4,FALSE)</f>
        <v>0</v>
      </c>
      <c r="K1580" s="4">
        <f t="shared" si="521"/>
        <v>45027</v>
      </c>
      <c r="L1580" s="5">
        <f t="shared" si="527"/>
        <v>4</v>
      </c>
      <c r="M1580" s="5">
        <f t="shared" si="528"/>
        <v>2023</v>
      </c>
      <c r="N1580" s="6">
        <v>258</v>
      </c>
      <c r="O1580" s="6">
        <f t="shared" si="531"/>
        <v>-258</v>
      </c>
      <c r="P1580" s="6">
        <f t="shared" si="529"/>
        <v>0</v>
      </c>
      <c r="Q1580" s="7">
        <f t="shared" si="530"/>
        <v>2914762.5500000007</v>
      </c>
      <c r="R1580" s="44" t="str">
        <f>VLOOKUP(F1580,'Set up'!$A$2:$E$43,5,FALSE)</f>
        <v>Trsf</v>
      </c>
      <c r="S1580" s="1" t="s">
        <v>1487</v>
      </c>
    </row>
    <row r="1581" spans="1:19" x14ac:dyDescent="0.35">
      <c r="A1581" s="4" t="s">
        <v>1428</v>
      </c>
      <c r="B1581" s="5">
        <f t="shared" si="525"/>
        <v>4</v>
      </c>
      <c r="C1581" s="5">
        <f t="shared" si="526"/>
        <v>2023</v>
      </c>
      <c r="D1581" s="5" t="s">
        <v>1424</v>
      </c>
      <c r="E1581" s="5" t="str">
        <f>VLOOKUP(F1581,'Set up'!$A$2:$C$43,2,FALSE)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up'!$A$2:$C$43,3,FALSE)</f>
        <v>Cash</v>
      </c>
      <c r="J1581" s="5">
        <f>VLOOKUP(F1581,'Set up'!$A$2:$D$43,4,FALSE)</f>
        <v>0</v>
      </c>
      <c r="K1581" s="4">
        <f t="shared" si="521"/>
        <v>45027</v>
      </c>
      <c r="L1581" s="5">
        <f t="shared" si="527"/>
        <v>4</v>
      </c>
      <c r="M1581" s="5">
        <f t="shared" si="528"/>
        <v>2023</v>
      </c>
      <c r="N1581" s="6">
        <v>95</v>
      </c>
      <c r="O1581" s="6">
        <f t="shared" si="531"/>
        <v>-95</v>
      </c>
      <c r="P1581" s="6">
        <f t="shared" si="529"/>
        <v>0</v>
      </c>
      <c r="Q1581" s="7">
        <f t="shared" si="530"/>
        <v>2914857.5500000007</v>
      </c>
      <c r="R1581" s="44" t="str">
        <f>VLOOKUP(F1581,'Set up'!$A$2:$E$43,5,FALSE)</f>
        <v>Trsf</v>
      </c>
      <c r="S1581" s="1" t="s">
        <v>1487</v>
      </c>
    </row>
    <row r="1582" spans="1:19" x14ac:dyDescent="0.35">
      <c r="A1582" s="4" t="s">
        <v>1428</v>
      </c>
      <c r="B1582" s="5">
        <f t="shared" si="525"/>
        <v>4</v>
      </c>
      <c r="C1582" s="5">
        <f t="shared" si="526"/>
        <v>2023</v>
      </c>
      <c r="D1582" s="5" t="s">
        <v>1424</v>
      </c>
      <c r="E1582" s="5" t="str">
        <f>VLOOKUP(F1582,'Set up'!$A$2:$C$43,2,FALSE)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up'!$A$2:$C$43,3,FALSE)</f>
        <v>Cash</v>
      </c>
      <c r="J1582" s="5">
        <f>VLOOKUP(F1582,'Set up'!$A$2:$D$43,4,FALSE)</f>
        <v>0</v>
      </c>
      <c r="K1582" s="4">
        <f t="shared" si="521"/>
        <v>45027</v>
      </c>
      <c r="L1582" s="5">
        <f t="shared" si="527"/>
        <v>4</v>
      </c>
      <c r="M1582" s="5">
        <f t="shared" si="528"/>
        <v>2023</v>
      </c>
      <c r="N1582" s="6">
        <v>50</v>
      </c>
      <c r="O1582" s="6">
        <f t="shared" si="531"/>
        <v>-50</v>
      </c>
      <c r="P1582" s="6">
        <f t="shared" si="529"/>
        <v>0</v>
      </c>
      <c r="Q1582" s="7">
        <f t="shared" si="530"/>
        <v>2914907.5500000007</v>
      </c>
      <c r="R1582" s="44" t="str">
        <f>VLOOKUP(F1582,'Set up'!$A$2:$E$43,5,FALSE)</f>
        <v>Trsf</v>
      </c>
      <c r="S1582" s="1" t="s">
        <v>1487</v>
      </c>
    </row>
    <row r="1583" spans="1:19" x14ac:dyDescent="0.35">
      <c r="A1583" s="4" t="s">
        <v>1430</v>
      </c>
      <c r="B1583" s="5">
        <f t="shared" si="525"/>
        <v>4</v>
      </c>
      <c r="C1583" s="5">
        <f t="shared" si="526"/>
        <v>2023</v>
      </c>
      <c r="D1583" s="5" t="s">
        <v>1429</v>
      </c>
      <c r="E1583" s="5" t="str">
        <f>VLOOKUP(F1583,'Set up'!$A$2:$C$43,2,FALSE)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up'!$A$2:$C$43,3,FALSE)</f>
        <v>Cash</v>
      </c>
      <c r="J1583" s="5">
        <f>VLOOKUP(F1583,'Set up'!$A$2:$D$43,4,FALSE)</f>
        <v>0</v>
      </c>
      <c r="K1583" s="4">
        <f t="shared" si="521"/>
        <v>45028</v>
      </c>
      <c r="L1583" s="5">
        <f t="shared" si="527"/>
        <v>4</v>
      </c>
      <c r="M1583" s="5">
        <f t="shared" si="528"/>
        <v>2023</v>
      </c>
      <c r="N1583" s="6">
        <v>1870</v>
      </c>
      <c r="P1583" s="6">
        <f t="shared" si="529"/>
        <v>1870</v>
      </c>
      <c r="Q1583" s="7">
        <f t="shared" si="530"/>
        <v>2916777.5500000007</v>
      </c>
      <c r="R1583" s="44" t="str">
        <f>VLOOKUP(F1583,'Set up'!$A$2:$E$43,5,FALSE)</f>
        <v>PD Chq</v>
      </c>
    </row>
    <row r="1584" spans="1:19" x14ac:dyDescent="0.35">
      <c r="A1584" s="4" t="s">
        <v>1430</v>
      </c>
      <c r="B1584" s="5">
        <f t="shared" si="525"/>
        <v>4</v>
      </c>
      <c r="C1584" s="5">
        <f t="shared" si="526"/>
        <v>2023</v>
      </c>
      <c r="D1584" s="5" t="s">
        <v>1429</v>
      </c>
      <c r="E1584" s="5" t="str">
        <f>VLOOKUP(F1584,'Set up'!$A$2:$C$43,2,FALSE)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up'!$A$2:$C$43,3,FALSE)</f>
        <v>Cash</v>
      </c>
      <c r="J1584" s="5">
        <f>VLOOKUP(F1584,'Set up'!$A$2:$D$43,4,FALSE)</f>
        <v>0</v>
      </c>
      <c r="K1584" s="4">
        <f t="shared" si="521"/>
        <v>45028</v>
      </c>
      <c r="L1584" s="5">
        <f t="shared" si="527"/>
        <v>4</v>
      </c>
      <c r="M1584" s="5">
        <f t="shared" si="528"/>
        <v>2023</v>
      </c>
      <c r="N1584" s="6">
        <v>765</v>
      </c>
      <c r="P1584" s="6">
        <f t="shared" si="529"/>
        <v>765</v>
      </c>
      <c r="Q1584" s="7">
        <f t="shared" si="530"/>
        <v>2917542.5500000007</v>
      </c>
      <c r="R1584" s="44" t="str">
        <f>VLOOKUP(F1584,'Set up'!$A$2:$E$43,5,FALSE)</f>
        <v>PD Chq</v>
      </c>
    </row>
    <row r="1585" spans="1:19" x14ac:dyDescent="0.35">
      <c r="A1585" s="4" t="s">
        <v>1430</v>
      </c>
      <c r="B1585" s="5">
        <f t="shared" si="525"/>
        <v>4</v>
      </c>
      <c r="C1585" s="5">
        <f t="shared" si="526"/>
        <v>2023</v>
      </c>
      <c r="D1585" s="5" t="s">
        <v>1429</v>
      </c>
      <c r="E1585" s="5" t="str">
        <f>VLOOKUP(F1585,'Set up'!$A$2:$C$43,2,FALSE)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up'!$A$2:$C$43,3,FALSE)</f>
        <v>Cash</v>
      </c>
      <c r="J1585" s="5">
        <f>VLOOKUP(F1585,'Set up'!$A$2:$D$43,4,FALSE)</f>
        <v>0</v>
      </c>
      <c r="K1585" s="4">
        <f t="shared" si="521"/>
        <v>45028</v>
      </c>
      <c r="L1585" s="5">
        <f t="shared" si="527"/>
        <v>4</v>
      </c>
      <c r="M1585" s="5">
        <f t="shared" si="528"/>
        <v>2023</v>
      </c>
      <c r="N1585" s="6">
        <v>312.5</v>
      </c>
      <c r="P1585" s="6">
        <f t="shared" si="529"/>
        <v>312.5</v>
      </c>
      <c r="Q1585" s="7">
        <f t="shared" si="530"/>
        <v>2917855.0500000007</v>
      </c>
      <c r="R1585" s="44" t="str">
        <f>VLOOKUP(F1585,'Set up'!$A$2:$E$43,5,FALSE)</f>
        <v>PD Chq</v>
      </c>
    </row>
    <row r="1586" spans="1:19" x14ac:dyDescent="0.35">
      <c r="A1586" s="4" t="s">
        <v>1432</v>
      </c>
      <c r="B1586" s="5">
        <f t="shared" si="525"/>
        <v>4</v>
      </c>
      <c r="C1586" s="5">
        <f t="shared" si="526"/>
        <v>2023</v>
      </c>
      <c r="D1586" s="5" t="s">
        <v>1431</v>
      </c>
      <c r="E1586" s="5" t="str">
        <f>VLOOKUP(F1586,'Set up'!$A$2:$C$43,2,FALSE)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up'!$A$2:$C$43,3,FALSE)</f>
        <v>30</v>
      </c>
      <c r="J1586" s="5">
        <f>VLOOKUP(F1586,'Set up'!$A$2:$D$43,4,FALSE)</f>
        <v>30</v>
      </c>
      <c r="K1586" s="4">
        <f t="shared" si="521"/>
        <v>45059</v>
      </c>
      <c r="L1586" s="5">
        <f t="shared" si="527"/>
        <v>5</v>
      </c>
      <c r="M1586" s="5">
        <f t="shared" si="528"/>
        <v>2023</v>
      </c>
      <c r="N1586" s="6">
        <v>3696</v>
      </c>
      <c r="O1586" s="6">
        <f t="shared" ref="O1586:O1587" si="532">-N1586</f>
        <v>-3696</v>
      </c>
      <c r="P1586" s="6">
        <f t="shared" si="529"/>
        <v>0</v>
      </c>
      <c r="Q1586" s="7">
        <f t="shared" si="530"/>
        <v>2921551.0500000007</v>
      </c>
      <c r="R1586" s="44" t="str">
        <f>VLOOKUP(F1586,'Set up'!$A$2:$E$43,5,FALSE)</f>
        <v>Chq</v>
      </c>
      <c r="S1586" s="1" t="s">
        <v>1570</v>
      </c>
    </row>
    <row r="1587" spans="1:19" x14ac:dyDescent="0.35">
      <c r="A1587" s="4" t="s">
        <v>1432</v>
      </c>
      <c r="B1587" s="5">
        <f t="shared" si="525"/>
        <v>4</v>
      </c>
      <c r="C1587" s="5">
        <f t="shared" si="526"/>
        <v>2023</v>
      </c>
      <c r="D1587" s="5" t="s">
        <v>1431</v>
      </c>
      <c r="E1587" s="5" t="str">
        <f>VLOOKUP(F1587,'Set up'!$A$2:$C$43,2,FALSE)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up'!$A$2:$C$43,3,FALSE)</f>
        <v>30</v>
      </c>
      <c r="J1587" s="5">
        <f>VLOOKUP(F1587,'Set up'!$A$2:$D$43,4,FALSE)</f>
        <v>30</v>
      </c>
      <c r="K1587" s="4">
        <f t="shared" si="521"/>
        <v>45059</v>
      </c>
      <c r="L1587" s="5">
        <f t="shared" si="527"/>
        <v>5</v>
      </c>
      <c r="M1587" s="5">
        <f t="shared" si="528"/>
        <v>2023</v>
      </c>
      <c r="N1587" s="6">
        <v>1263.5999999999999</v>
      </c>
      <c r="O1587" s="6">
        <f t="shared" si="532"/>
        <v>-1263.5999999999999</v>
      </c>
      <c r="P1587" s="6">
        <f t="shared" si="529"/>
        <v>0</v>
      </c>
      <c r="Q1587" s="7">
        <f t="shared" si="530"/>
        <v>2922814.6500000008</v>
      </c>
      <c r="R1587" s="44" t="str">
        <f>VLOOKUP(F1587,'Set up'!$A$2:$E$43,5,FALSE)</f>
        <v>Chq</v>
      </c>
      <c r="S1587" s="1" t="s">
        <v>1570</v>
      </c>
    </row>
    <row r="1588" spans="1:19" x14ac:dyDescent="0.35">
      <c r="A1588" s="4">
        <v>45030</v>
      </c>
      <c r="B1588" s="5">
        <f t="shared" si="525"/>
        <v>4</v>
      </c>
      <c r="C1588" s="5">
        <f t="shared" si="526"/>
        <v>2023</v>
      </c>
      <c r="D1588" s="5" t="s">
        <v>1434</v>
      </c>
      <c r="E1588" s="5" t="str">
        <f>VLOOKUP(F1588,'Set up'!$A$2:$C$43,2,FALSE)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up'!$A$2:$C$43,3,FALSE)</f>
        <v>Cash</v>
      </c>
      <c r="J1588" s="5">
        <f>VLOOKUP(F1588,'Set up'!$A$2:$D$43,4,FALSE)</f>
        <v>0</v>
      </c>
      <c r="K1588" s="4">
        <f t="shared" si="521"/>
        <v>45030</v>
      </c>
      <c r="L1588" s="5">
        <f t="shared" si="527"/>
        <v>4</v>
      </c>
      <c r="M1588" s="5">
        <f t="shared" si="528"/>
        <v>2023</v>
      </c>
      <c r="N1588" s="6">
        <v>1892</v>
      </c>
      <c r="O1588" s="6">
        <f>-1642.8</f>
        <v>-1642.8</v>
      </c>
      <c r="P1588" s="6">
        <f t="shared" si="529"/>
        <v>249.20000000000005</v>
      </c>
      <c r="Q1588" s="7">
        <f t="shared" si="530"/>
        <v>2924706.6500000008</v>
      </c>
      <c r="R1588" s="44" t="str">
        <f>VLOOKUP(F1588,'Set up'!$A$2:$E$43,5,FALSE)</f>
        <v>Trsf</v>
      </c>
      <c r="S1588" s="1" t="s">
        <v>1992</v>
      </c>
    </row>
    <row r="1589" spans="1:19" x14ac:dyDescent="0.35">
      <c r="A1589" s="4">
        <v>45030</v>
      </c>
      <c r="B1589" s="5">
        <f t="shared" si="525"/>
        <v>4</v>
      </c>
      <c r="C1589" s="5">
        <f t="shared" si="526"/>
        <v>2023</v>
      </c>
      <c r="D1589" s="5" t="s">
        <v>1434</v>
      </c>
      <c r="E1589" s="5" t="str">
        <f>VLOOKUP(F1589,'Set up'!$A$2:$C$43,2,FALSE)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up'!$A$2:$C$43,3,FALSE)</f>
        <v>Cash</v>
      </c>
      <c r="J1589" s="5">
        <f>VLOOKUP(F1589,'Set up'!$A$2:$D$43,4,FALSE)</f>
        <v>0</v>
      </c>
      <c r="K1589" s="4">
        <f t="shared" si="521"/>
        <v>45030</v>
      </c>
      <c r="L1589" s="5">
        <f t="shared" si="527"/>
        <v>4</v>
      </c>
      <c r="M1589" s="5">
        <f t="shared" si="528"/>
        <v>2023</v>
      </c>
      <c r="N1589" s="6">
        <v>258</v>
      </c>
      <c r="P1589" s="6">
        <f t="shared" si="529"/>
        <v>258</v>
      </c>
      <c r="Q1589" s="7">
        <f t="shared" si="530"/>
        <v>2924964.6500000008</v>
      </c>
      <c r="R1589" s="44" t="str">
        <f>VLOOKUP(F1589,'Set up'!$A$2:$E$43,5,FALSE)</f>
        <v>Trsf</v>
      </c>
    </row>
    <row r="1590" spans="1:19" x14ac:dyDescent="0.35">
      <c r="A1590" s="4">
        <v>45030</v>
      </c>
      <c r="B1590" s="5">
        <f t="shared" si="525"/>
        <v>4</v>
      </c>
      <c r="C1590" s="5">
        <f t="shared" si="526"/>
        <v>2023</v>
      </c>
      <c r="D1590" s="5" t="s">
        <v>1434</v>
      </c>
      <c r="E1590" s="5" t="str">
        <f>VLOOKUP(F1590,'Set up'!$A$2:$C$43,2,FALSE)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up'!$A$2:$C$43,3,FALSE)</f>
        <v>Cash</v>
      </c>
      <c r="J1590" s="5">
        <f>VLOOKUP(F1590,'Set up'!$A$2:$D$43,4,FALSE)</f>
        <v>0</v>
      </c>
      <c r="K1590" s="4">
        <f t="shared" si="521"/>
        <v>45030</v>
      </c>
      <c r="L1590" s="5">
        <f t="shared" si="527"/>
        <v>4</v>
      </c>
      <c r="M1590" s="5">
        <f t="shared" si="528"/>
        <v>2023</v>
      </c>
      <c r="N1590" s="6">
        <v>110</v>
      </c>
      <c r="P1590" s="6">
        <f t="shared" si="529"/>
        <v>110</v>
      </c>
      <c r="Q1590" s="7">
        <f t="shared" si="530"/>
        <v>2925074.6500000008</v>
      </c>
      <c r="R1590" s="44" t="str">
        <f>VLOOKUP(F1590,'Set up'!$A$2:$E$43,5,FALSE)</f>
        <v>Trsf</v>
      </c>
    </row>
    <row r="1591" spans="1:19" x14ac:dyDescent="0.35">
      <c r="A1591" s="4" t="s">
        <v>1437</v>
      </c>
      <c r="B1591" s="5">
        <f t="shared" si="525"/>
        <v>4</v>
      </c>
      <c r="C1591" s="5">
        <f t="shared" si="526"/>
        <v>2023</v>
      </c>
      <c r="D1591" s="5" t="s">
        <v>1435</v>
      </c>
      <c r="E1591" s="5" t="str">
        <f>VLOOKUP(F1591,'Set up'!$A$2:$C$43,2,FALSE)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up'!$A$2:$C$43,3,FALSE)</f>
        <v>Cash</v>
      </c>
      <c r="J1591" s="5">
        <f>VLOOKUP(F1591,'Set up'!$A$2:$D$43,4,FALSE)</f>
        <v>0</v>
      </c>
      <c r="K1591" s="4">
        <f t="shared" si="521"/>
        <v>45031</v>
      </c>
      <c r="L1591" s="5">
        <f t="shared" si="527"/>
        <v>4</v>
      </c>
      <c r="M1591" s="5">
        <f t="shared" si="528"/>
        <v>2023</v>
      </c>
      <c r="N1591" s="6">
        <v>312.5</v>
      </c>
      <c r="P1591" s="6">
        <f t="shared" si="529"/>
        <v>312.5</v>
      </c>
      <c r="Q1591" s="7">
        <f t="shared" si="530"/>
        <v>2925387.1500000008</v>
      </c>
      <c r="R1591" s="44" t="str">
        <f>VLOOKUP(F1591,'Set up'!$A$2:$E$43,5,FALSE)</f>
        <v>Trsf</v>
      </c>
    </row>
    <row r="1592" spans="1:19" x14ac:dyDescent="0.35">
      <c r="A1592" s="4" t="s">
        <v>1437</v>
      </c>
      <c r="B1592" s="5">
        <f t="shared" si="525"/>
        <v>4</v>
      </c>
      <c r="C1592" s="5">
        <f t="shared" si="526"/>
        <v>2023</v>
      </c>
      <c r="D1592" s="5" t="s">
        <v>1436</v>
      </c>
      <c r="E1592" s="5" t="str">
        <f>VLOOKUP(F1592,'Set up'!$A$2:$C$43,2,FALSE)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up'!$A$2:$C$43,3,FALSE)</f>
        <v>Cash</v>
      </c>
      <c r="J1592" s="5">
        <f>VLOOKUP(F1592,'Set up'!$A$2:$D$43,4,FALSE)</f>
        <v>0</v>
      </c>
      <c r="K1592" s="4">
        <f t="shared" si="521"/>
        <v>45031</v>
      </c>
      <c r="L1592" s="5">
        <f t="shared" si="527"/>
        <v>4</v>
      </c>
      <c r="M1592" s="5">
        <f t="shared" si="528"/>
        <v>2023</v>
      </c>
      <c r="N1592" s="6">
        <v>8910</v>
      </c>
      <c r="P1592" s="6">
        <f t="shared" si="529"/>
        <v>8910</v>
      </c>
      <c r="Q1592" s="7">
        <f t="shared" si="530"/>
        <v>2934297.1500000008</v>
      </c>
      <c r="R1592" s="44" t="str">
        <f>VLOOKUP(F1592,'Set up'!$A$2:$E$43,5,FALSE)</f>
        <v>Trsf</v>
      </c>
    </row>
    <row r="1593" spans="1:19" x14ac:dyDescent="0.35">
      <c r="A1593" s="4" t="s">
        <v>1437</v>
      </c>
      <c r="B1593" s="5">
        <f t="shared" si="525"/>
        <v>4</v>
      </c>
      <c r="C1593" s="5">
        <f t="shared" si="526"/>
        <v>2023</v>
      </c>
      <c r="D1593" s="5" t="s">
        <v>1436</v>
      </c>
      <c r="E1593" s="5" t="str">
        <f>VLOOKUP(F1593,'Set up'!$A$2:$C$43,2,FALSE)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up'!$A$2:$C$43,3,FALSE)</f>
        <v>Cash</v>
      </c>
      <c r="J1593" s="5">
        <f>VLOOKUP(F1593,'Set up'!$A$2:$D$43,4,FALSE)</f>
        <v>0</v>
      </c>
      <c r="K1593" s="4">
        <f t="shared" si="521"/>
        <v>45031</v>
      </c>
      <c r="L1593" s="5">
        <f t="shared" si="527"/>
        <v>4</v>
      </c>
      <c r="M1593" s="5">
        <f t="shared" si="528"/>
        <v>2023</v>
      </c>
      <c r="N1593" s="6">
        <v>3420</v>
      </c>
      <c r="P1593" s="6">
        <f t="shared" si="529"/>
        <v>3420</v>
      </c>
      <c r="Q1593" s="7">
        <f t="shared" si="530"/>
        <v>2937717.1500000008</v>
      </c>
      <c r="R1593" s="44" t="str">
        <f>VLOOKUP(F1593,'Set up'!$A$2:$E$43,5,FALSE)</f>
        <v>Trsf</v>
      </c>
    </row>
    <row r="1594" spans="1:19" x14ac:dyDescent="0.35">
      <c r="A1594" s="4" t="s">
        <v>1437</v>
      </c>
      <c r="B1594" s="5">
        <f t="shared" si="525"/>
        <v>4</v>
      </c>
      <c r="C1594" s="5">
        <f t="shared" si="526"/>
        <v>2023</v>
      </c>
      <c r="D1594" s="5" t="s">
        <v>1436</v>
      </c>
      <c r="E1594" s="5" t="str">
        <f>VLOOKUP(F1594,'Set up'!$A$2:$C$43,2,FALSE)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up'!$A$2:$C$43,3,FALSE)</f>
        <v>Cash</v>
      </c>
      <c r="J1594" s="5">
        <f>VLOOKUP(F1594,'Set up'!$A$2:$D$43,4,FALSE)</f>
        <v>0</v>
      </c>
      <c r="K1594" s="4">
        <f t="shared" si="521"/>
        <v>45031</v>
      </c>
      <c r="L1594" s="5">
        <f t="shared" si="527"/>
        <v>4</v>
      </c>
      <c r="M1594" s="5">
        <f t="shared" si="528"/>
        <v>2023</v>
      </c>
      <c r="N1594" s="6">
        <v>1852.2000000000003</v>
      </c>
      <c r="P1594" s="6">
        <f t="shared" si="529"/>
        <v>1852.2000000000003</v>
      </c>
      <c r="Q1594" s="7">
        <f t="shared" si="530"/>
        <v>2939569.350000001</v>
      </c>
      <c r="R1594" s="44" t="str">
        <f>VLOOKUP(F1594,'Set up'!$A$2:$E$43,5,FALSE)</f>
        <v>Trsf</v>
      </c>
    </row>
    <row r="1595" spans="1:19" x14ac:dyDescent="0.35">
      <c r="A1595" s="4" t="s">
        <v>1437</v>
      </c>
      <c r="B1595" s="5">
        <f t="shared" si="525"/>
        <v>4</v>
      </c>
      <c r="C1595" s="5">
        <f t="shared" si="526"/>
        <v>2023</v>
      </c>
      <c r="D1595" s="5" t="s">
        <v>1436</v>
      </c>
      <c r="E1595" s="5" t="str">
        <f>VLOOKUP(F1595,'Set up'!$A$2:$C$43,2,FALSE)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up'!$A$2:$C$43,3,FALSE)</f>
        <v>Cash</v>
      </c>
      <c r="J1595" s="5">
        <f>VLOOKUP(F1595,'Set up'!$A$2:$D$43,4,FALSE)</f>
        <v>0</v>
      </c>
      <c r="K1595" s="4">
        <f t="shared" si="521"/>
        <v>45031</v>
      </c>
      <c r="L1595" s="5">
        <f t="shared" si="527"/>
        <v>4</v>
      </c>
      <c r="M1595" s="5">
        <f t="shared" si="528"/>
        <v>2023</v>
      </c>
      <c r="N1595" s="6">
        <v>1000</v>
      </c>
      <c r="P1595" s="6">
        <f t="shared" si="529"/>
        <v>1000</v>
      </c>
      <c r="Q1595" s="7">
        <f t="shared" si="530"/>
        <v>2940569.350000001</v>
      </c>
      <c r="R1595" s="44" t="str">
        <f>VLOOKUP(F1595,'Set up'!$A$2:$E$43,5,FALSE)</f>
        <v>Trsf</v>
      </c>
    </row>
    <row r="1596" spans="1:19" x14ac:dyDescent="0.35">
      <c r="A1596" s="4" t="s">
        <v>1441</v>
      </c>
      <c r="B1596" s="5">
        <f t="shared" ref="B1596:B1619" si="533">MONTH(A1596)</f>
        <v>4</v>
      </c>
      <c r="C1596" s="5">
        <f t="shared" ref="C1596:C1619" si="534">YEAR(A1596)</f>
        <v>2023</v>
      </c>
      <c r="D1596" s="5" t="s">
        <v>1440</v>
      </c>
      <c r="E1596" s="5" t="str">
        <f>VLOOKUP(F1596,'Set up'!$A$2:$C$43,2,FALSE)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up'!$A$2:$C$43,3,FALSE)</f>
        <v>Cash</v>
      </c>
      <c r="J1596" s="5">
        <f>VLOOKUP(F1596,'Set up'!$A$2:$D$43,4,FALSE)</f>
        <v>0</v>
      </c>
      <c r="K1596" s="4">
        <f t="shared" si="521"/>
        <v>45034</v>
      </c>
      <c r="L1596" s="5">
        <f t="shared" ref="L1596:L1620" si="535">MONTH(K1596)</f>
        <v>4</v>
      </c>
      <c r="M1596" s="5">
        <f t="shared" ref="M1596:M1620" si="536">YEAR(K1596)</f>
        <v>2023</v>
      </c>
      <c r="N1596" s="6">
        <v>1870</v>
      </c>
      <c r="P1596" s="6">
        <f t="shared" ref="P1596:P1620" si="537">SUM(N1596+O1596)</f>
        <v>1870</v>
      </c>
      <c r="Q1596" s="7">
        <f t="shared" ref="Q1596:Q1620" si="538">SUM(Q1595+N1596)</f>
        <v>2942439.350000001</v>
      </c>
      <c r="R1596" s="44" t="str">
        <f>VLOOKUP(F1596,'Set up'!$A$2:$E$43,5,FALSE)</f>
        <v>PD Chq</v>
      </c>
    </row>
    <row r="1597" spans="1:19" x14ac:dyDescent="0.35">
      <c r="A1597" s="4" t="s">
        <v>1441</v>
      </c>
      <c r="B1597" s="5">
        <f t="shared" si="533"/>
        <v>4</v>
      </c>
      <c r="C1597" s="5">
        <f t="shared" si="534"/>
        <v>2023</v>
      </c>
      <c r="D1597" s="5" t="s">
        <v>1440</v>
      </c>
      <c r="E1597" s="5" t="str">
        <f>VLOOKUP(F1597,'Set up'!$A$2:$C$43,2,FALSE)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up'!$A$2:$C$43,3,FALSE)</f>
        <v>Cash</v>
      </c>
      <c r="J1597" s="5">
        <f>VLOOKUP(F1597,'Set up'!$A$2:$D$43,4,FALSE)</f>
        <v>0</v>
      </c>
      <c r="K1597" s="4">
        <f t="shared" si="521"/>
        <v>45034</v>
      </c>
      <c r="L1597" s="5">
        <f t="shared" si="535"/>
        <v>4</v>
      </c>
      <c r="M1597" s="5">
        <f t="shared" si="536"/>
        <v>2023</v>
      </c>
      <c r="N1597" s="6">
        <v>765</v>
      </c>
      <c r="P1597" s="6">
        <f t="shared" si="537"/>
        <v>765</v>
      </c>
      <c r="Q1597" s="7">
        <f t="shared" si="538"/>
        <v>2943204.350000001</v>
      </c>
      <c r="R1597" s="44" t="str">
        <f>VLOOKUP(F1597,'Set up'!$A$2:$E$43,5,FALSE)</f>
        <v>PD Chq</v>
      </c>
    </row>
    <row r="1598" spans="1:19" x14ac:dyDescent="0.35">
      <c r="A1598" s="4" t="s">
        <v>1441</v>
      </c>
      <c r="B1598" s="5">
        <f t="shared" si="533"/>
        <v>4</v>
      </c>
      <c r="C1598" s="5">
        <f t="shared" si="534"/>
        <v>2023</v>
      </c>
      <c r="D1598" s="5" t="s">
        <v>1440</v>
      </c>
      <c r="E1598" s="5" t="str">
        <f>VLOOKUP(F1598,'Set up'!$A$2:$C$43,2,FALSE)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up'!$A$2:$C$43,3,FALSE)</f>
        <v>Cash</v>
      </c>
      <c r="J1598" s="5">
        <f>VLOOKUP(F1598,'Set up'!$A$2:$D$43,4,FALSE)</f>
        <v>0</v>
      </c>
      <c r="K1598" s="4">
        <f t="shared" si="521"/>
        <v>45034</v>
      </c>
      <c r="L1598" s="5">
        <f t="shared" si="535"/>
        <v>4</v>
      </c>
      <c r="M1598" s="5">
        <f t="shared" si="536"/>
        <v>2023</v>
      </c>
      <c r="N1598" s="6">
        <v>312.5</v>
      </c>
      <c r="P1598" s="6">
        <f t="shared" si="537"/>
        <v>312.5</v>
      </c>
      <c r="Q1598" s="7">
        <f t="shared" si="538"/>
        <v>2943516.850000001</v>
      </c>
      <c r="R1598" s="44" t="str">
        <f>VLOOKUP(F1598,'Set up'!$A$2:$E$43,5,FALSE)</f>
        <v>PD Chq</v>
      </c>
    </row>
    <row r="1599" spans="1:19" x14ac:dyDescent="0.35">
      <c r="A1599" s="4" t="s">
        <v>1441</v>
      </c>
      <c r="B1599" s="5">
        <f t="shared" si="533"/>
        <v>4</v>
      </c>
      <c r="C1599" s="5">
        <f t="shared" si="534"/>
        <v>2023</v>
      </c>
      <c r="D1599" s="5" t="s">
        <v>1440</v>
      </c>
      <c r="E1599" s="5" t="str">
        <f>VLOOKUP(F1599,'Set up'!$A$2:$C$43,2,FALSE)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up'!$A$2:$C$43,3,FALSE)</f>
        <v>Cash</v>
      </c>
      <c r="J1599" s="5">
        <f>VLOOKUP(F1599,'Set up'!$A$2:$D$43,4,FALSE)</f>
        <v>0</v>
      </c>
      <c r="K1599" s="4">
        <f t="shared" si="521"/>
        <v>45034</v>
      </c>
      <c r="L1599" s="5">
        <f t="shared" si="535"/>
        <v>4</v>
      </c>
      <c r="M1599" s="5">
        <f t="shared" si="536"/>
        <v>2023</v>
      </c>
      <c r="N1599" s="6">
        <v>190</v>
      </c>
      <c r="P1599" s="6">
        <f t="shared" si="537"/>
        <v>190</v>
      </c>
      <c r="Q1599" s="7">
        <f t="shared" si="538"/>
        <v>2943706.850000001</v>
      </c>
      <c r="R1599" s="44" t="str">
        <f>VLOOKUP(F1599,'Set up'!$A$2:$E$43,5,FALSE)</f>
        <v>PD Chq</v>
      </c>
    </row>
    <row r="1600" spans="1:19" x14ac:dyDescent="0.35">
      <c r="A1600" s="4" t="s">
        <v>1443</v>
      </c>
      <c r="B1600" s="5">
        <f t="shared" si="533"/>
        <v>4</v>
      </c>
      <c r="C1600" s="5">
        <f t="shared" si="534"/>
        <v>2023</v>
      </c>
      <c r="D1600" s="5" t="s">
        <v>1442</v>
      </c>
      <c r="E1600" s="5" t="str">
        <f>VLOOKUP(F1600,'Set up'!$A$2:$C$43,2,FALSE)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up'!$A$2:$C$43,3,FALSE)</f>
        <v>60</v>
      </c>
      <c r="J1600" s="5">
        <f>VLOOKUP(F1600,'Set up'!$A$2:$D$43,4,FALSE)</f>
        <v>60</v>
      </c>
      <c r="K1600" s="4">
        <f t="shared" si="521"/>
        <v>45095</v>
      </c>
      <c r="L1600" s="5">
        <f t="shared" si="535"/>
        <v>6</v>
      </c>
      <c r="M1600" s="5">
        <f t="shared" si="536"/>
        <v>2023</v>
      </c>
      <c r="N1600" s="6">
        <v>3388</v>
      </c>
      <c r="O1600" s="6">
        <f t="shared" ref="O1600:O1602" si="539">-N1600</f>
        <v>-3388</v>
      </c>
      <c r="P1600" s="6">
        <f t="shared" si="537"/>
        <v>0</v>
      </c>
      <c r="Q1600" s="7">
        <f t="shared" si="538"/>
        <v>2947094.850000001</v>
      </c>
      <c r="R1600" s="44" t="str">
        <f>VLOOKUP(F1600,'Set up'!$A$2:$E$43,5,FALSE)</f>
        <v>Chq</v>
      </c>
      <c r="S1600" s="1" t="s">
        <v>1848</v>
      </c>
    </row>
    <row r="1601" spans="1:19" x14ac:dyDescent="0.35">
      <c r="A1601" s="4" t="s">
        <v>1443</v>
      </c>
      <c r="B1601" s="5">
        <f t="shared" si="533"/>
        <v>4</v>
      </c>
      <c r="C1601" s="5">
        <f t="shared" si="534"/>
        <v>2023</v>
      </c>
      <c r="D1601" s="5" t="s">
        <v>1442</v>
      </c>
      <c r="E1601" s="5" t="str">
        <f>VLOOKUP(F1601,'Set up'!$A$2:$C$43,2,FALSE)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up'!$A$2:$C$43,3,FALSE)</f>
        <v>60</v>
      </c>
      <c r="J1601" s="5">
        <f>VLOOKUP(F1601,'Set up'!$A$2:$D$43,4,FALSE)</f>
        <v>60</v>
      </c>
      <c r="K1601" s="4">
        <f t="shared" si="521"/>
        <v>45095</v>
      </c>
      <c r="L1601" s="5">
        <f t="shared" si="535"/>
        <v>6</v>
      </c>
      <c r="M1601" s="5">
        <f t="shared" si="536"/>
        <v>2023</v>
      </c>
      <c r="N1601" s="6">
        <v>745.2</v>
      </c>
      <c r="O1601" s="6">
        <f t="shared" si="539"/>
        <v>-745.2</v>
      </c>
      <c r="P1601" s="6">
        <f t="shared" si="537"/>
        <v>0</v>
      </c>
      <c r="Q1601" s="7">
        <f t="shared" si="538"/>
        <v>2947840.0500000012</v>
      </c>
      <c r="R1601" s="44" t="str">
        <f>VLOOKUP(F1601,'Set up'!$A$2:$E$43,5,FALSE)</f>
        <v>Chq</v>
      </c>
      <c r="S1601" s="1" t="s">
        <v>1848</v>
      </c>
    </row>
    <row r="1602" spans="1:19" x14ac:dyDescent="0.35">
      <c r="A1602" s="4" t="s">
        <v>1443</v>
      </c>
      <c r="B1602" s="5">
        <f t="shared" si="533"/>
        <v>4</v>
      </c>
      <c r="C1602" s="5">
        <f t="shared" si="534"/>
        <v>2023</v>
      </c>
      <c r="D1602" s="5" t="s">
        <v>1442</v>
      </c>
      <c r="E1602" s="5" t="str">
        <f>VLOOKUP(F1602,'Set up'!$A$2:$C$43,2,FALSE)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up'!$A$2:$C$43,3,FALSE)</f>
        <v>60</v>
      </c>
      <c r="J1602" s="5">
        <f>VLOOKUP(F1602,'Set up'!$A$2:$D$43,4,FALSE)</f>
        <v>60</v>
      </c>
      <c r="K1602" s="4">
        <f t="shared" si="521"/>
        <v>45095</v>
      </c>
      <c r="L1602" s="5">
        <f t="shared" si="535"/>
        <v>6</v>
      </c>
      <c r="M1602" s="5">
        <f t="shared" si="536"/>
        <v>2023</v>
      </c>
      <c r="N1602" s="6">
        <v>745.2</v>
      </c>
      <c r="O1602" s="6">
        <f t="shared" si="539"/>
        <v>-745.2</v>
      </c>
      <c r="P1602" s="6">
        <f t="shared" si="537"/>
        <v>0</v>
      </c>
      <c r="Q1602" s="7">
        <f t="shared" si="538"/>
        <v>2948585.2500000014</v>
      </c>
      <c r="R1602" s="44" t="str">
        <f>VLOOKUP(F1602,'Set up'!$A$2:$E$43,5,FALSE)</f>
        <v>Chq</v>
      </c>
      <c r="S1602" s="1" t="s">
        <v>1848</v>
      </c>
    </row>
    <row r="1603" spans="1:19" x14ac:dyDescent="0.35">
      <c r="A1603" s="4" t="s">
        <v>1457</v>
      </c>
      <c r="B1603" s="5">
        <f t="shared" si="533"/>
        <v>4</v>
      </c>
      <c r="C1603" s="5">
        <f t="shared" si="534"/>
        <v>2023</v>
      </c>
      <c r="D1603" s="5" t="s">
        <v>1456</v>
      </c>
      <c r="E1603" s="5" t="str">
        <f>VLOOKUP(F1603,'Set up'!$A$2:$C$43,2,FALSE)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up'!$A$2:$C$43,3,FALSE)</f>
        <v>Cash</v>
      </c>
      <c r="J1603" s="5">
        <f>VLOOKUP(F1603,'Set up'!$A$2:$D$43,4,FALSE)</f>
        <v>0</v>
      </c>
      <c r="K1603" s="4">
        <f t="shared" si="521"/>
        <v>45036</v>
      </c>
      <c r="L1603" s="5">
        <f t="shared" si="535"/>
        <v>4</v>
      </c>
      <c r="M1603" s="5">
        <f t="shared" si="536"/>
        <v>2023</v>
      </c>
      <c r="N1603" s="6">
        <v>5478</v>
      </c>
      <c r="O1603" s="6">
        <f t="shared" ref="O1603:O1612" si="540">-N1603</f>
        <v>-5478</v>
      </c>
      <c r="P1603" s="6">
        <f t="shared" si="537"/>
        <v>0</v>
      </c>
      <c r="Q1603" s="7">
        <f t="shared" si="538"/>
        <v>2954063.2500000014</v>
      </c>
      <c r="R1603" s="44" t="str">
        <f>VLOOKUP(F1603,'Set up'!$A$2:$E$43,5,FALSE)</f>
        <v>Chq</v>
      </c>
      <c r="S1603" s="1" t="s">
        <v>1490</v>
      </c>
    </row>
    <row r="1604" spans="1:19" x14ac:dyDescent="0.35">
      <c r="A1604" s="4" t="s">
        <v>1457</v>
      </c>
      <c r="B1604" s="5">
        <f t="shared" si="533"/>
        <v>4</v>
      </c>
      <c r="C1604" s="5">
        <f t="shared" si="534"/>
        <v>2023</v>
      </c>
      <c r="D1604" s="5" t="s">
        <v>1456</v>
      </c>
      <c r="E1604" s="5" t="str">
        <f>VLOOKUP(F1604,'Set up'!$A$2:$C$43,2,FALSE)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up'!$A$2:$C$43,3,FALSE)</f>
        <v>Cash</v>
      </c>
      <c r="J1604" s="5">
        <f>VLOOKUP(F1604,'Set up'!$A$2:$D$43,4,FALSE)</f>
        <v>0</v>
      </c>
      <c r="K1604" s="4">
        <f t="shared" si="521"/>
        <v>45036</v>
      </c>
      <c r="L1604" s="5">
        <f t="shared" si="535"/>
        <v>4</v>
      </c>
      <c r="M1604" s="5">
        <f t="shared" si="536"/>
        <v>2023</v>
      </c>
      <c r="N1604" s="6">
        <v>2133</v>
      </c>
      <c r="O1604" s="6">
        <f t="shared" si="540"/>
        <v>-2133</v>
      </c>
      <c r="P1604" s="6">
        <f t="shared" si="537"/>
        <v>0</v>
      </c>
      <c r="Q1604" s="7">
        <f t="shared" si="538"/>
        <v>2956196.2500000014</v>
      </c>
      <c r="R1604" s="44" t="str">
        <f>VLOOKUP(F1604,'Set up'!$A$2:$E$43,5,FALSE)</f>
        <v>Chq</v>
      </c>
      <c r="S1604" s="1" t="s">
        <v>1491</v>
      </c>
    </row>
    <row r="1605" spans="1:19" x14ac:dyDescent="0.35">
      <c r="A1605" s="4" t="s">
        <v>1457</v>
      </c>
      <c r="B1605" s="5">
        <f t="shared" si="533"/>
        <v>4</v>
      </c>
      <c r="C1605" s="5">
        <f t="shared" si="534"/>
        <v>2023</v>
      </c>
      <c r="D1605" s="5" t="s">
        <v>1456</v>
      </c>
      <c r="E1605" s="5" t="str">
        <f>VLOOKUP(F1605,'Set up'!$A$2:$C$43,2,FALSE)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up'!$A$2:$C$43,3,FALSE)</f>
        <v>Cash</v>
      </c>
      <c r="J1605" s="5">
        <f>VLOOKUP(F1605,'Set up'!$A$2:$D$43,4,FALSE)</f>
        <v>0</v>
      </c>
      <c r="K1605" s="4">
        <f t="shared" si="521"/>
        <v>45036</v>
      </c>
      <c r="L1605" s="5">
        <f t="shared" si="535"/>
        <v>4</v>
      </c>
      <c r="M1605" s="5">
        <f t="shared" si="536"/>
        <v>2023</v>
      </c>
      <c r="N1605" s="6">
        <v>1279.8000000000002</v>
      </c>
      <c r="O1605" s="6">
        <f t="shared" si="540"/>
        <v>-1279.8000000000002</v>
      </c>
      <c r="P1605" s="6">
        <f t="shared" si="537"/>
        <v>0</v>
      </c>
      <c r="Q1605" s="7">
        <f t="shared" si="538"/>
        <v>2957476.0500000012</v>
      </c>
      <c r="R1605" s="44" t="str">
        <f>VLOOKUP(F1605,'Set up'!$A$2:$E$43,5,FALSE)</f>
        <v>Chq</v>
      </c>
      <c r="S1605" s="1" t="s">
        <v>1492</v>
      </c>
    </row>
    <row r="1606" spans="1:19" x14ac:dyDescent="0.35">
      <c r="A1606" s="4" t="s">
        <v>1457</v>
      </c>
      <c r="B1606" s="5">
        <f t="shared" si="533"/>
        <v>4</v>
      </c>
      <c r="C1606" s="5">
        <f t="shared" si="534"/>
        <v>2023</v>
      </c>
      <c r="D1606" s="5" t="s">
        <v>1456</v>
      </c>
      <c r="E1606" s="5" t="str">
        <f>VLOOKUP(F1606,'Set up'!$A$2:$C$43,2,FALSE)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up'!$A$2:$C$43,3,FALSE)</f>
        <v>Cash</v>
      </c>
      <c r="J1606" s="5">
        <f>VLOOKUP(F1606,'Set up'!$A$2:$D$43,4,FALSE)</f>
        <v>0</v>
      </c>
      <c r="K1606" s="4">
        <f t="shared" si="521"/>
        <v>45036</v>
      </c>
      <c r="L1606" s="5">
        <f t="shared" si="535"/>
        <v>4</v>
      </c>
      <c r="M1606" s="5">
        <f t="shared" si="536"/>
        <v>2023</v>
      </c>
      <c r="N1606" s="6">
        <v>1290</v>
      </c>
      <c r="O1606" s="6">
        <f t="shared" si="540"/>
        <v>-1290</v>
      </c>
      <c r="P1606" s="6">
        <f t="shared" si="537"/>
        <v>0</v>
      </c>
      <c r="Q1606" s="7">
        <f t="shared" si="538"/>
        <v>2958766.0500000012</v>
      </c>
      <c r="R1606" s="44" t="str">
        <f>VLOOKUP(F1606,'Set up'!$A$2:$E$43,5,FALSE)</f>
        <v>Chq</v>
      </c>
      <c r="S1606" s="1" t="s">
        <v>1493</v>
      </c>
    </row>
    <row r="1607" spans="1:19" x14ac:dyDescent="0.35">
      <c r="A1607" s="4" t="s">
        <v>1457</v>
      </c>
      <c r="B1607" s="5">
        <f t="shared" si="533"/>
        <v>4</v>
      </c>
      <c r="C1607" s="5">
        <f t="shared" si="534"/>
        <v>2023</v>
      </c>
      <c r="D1607" s="5" t="s">
        <v>1456</v>
      </c>
      <c r="E1607" s="5" t="str">
        <f>VLOOKUP(F1607,'Set up'!$A$2:$C$43,2,FALSE)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up'!$A$2:$C$43,3,FALSE)</f>
        <v>Cash</v>
      </c>
      <c r="J1607" s="5">
        <f>VLOOKUP(F1607,'Set up'!$A$2:$D$43,4,FALSE)</f>
        <v>0</v>
      </c>
      <c r="K1607" s="4">
        <f t="shared" si="521"/>
        <v>45036</v>
      </c>
      <c r="L1607" s="5">
        <f t="shared" si="535"/>
        <v>4</v>
      </c>
      <c r="M1607" s="5">
        <f t="shared" si="536"/>
        <v>2023</v>
      </c>
      <c r="N1607" s="6">
        <v>600</v>
      </c>
      <c r="O1607" s="6">
        <f t="shared" si="540"/>
        <v>-600</v>
      </c>
      <c r="P1607" s="6">
        <f t="shared" si="537"/>
        <v>0</v>
      </c>
      <c r="Q1607" s="7">
        <f t="shared" si="538"/>
        <v>2959366.0500000012</v>
      </c>
      <c r="R1607" s="44" t="str">
        <f>VLOOKUP(F1607,'Set up'!$A$2:$E$43,5,FALSE)</f>
        <v>Chq</v>
      </c>
      <c r="S1607" s="1" t="s">
        <v>1494</v>
      </c>
    </row>
    <row r="1608" spans="1:19" x14ac:dyDescent="0.35">
      <c r="A1608" s="4" t="s">
        <v>1457</v>
      </c>
      <c r="B1608" s="5">
        <f t="shared" si="533"/>
        <v>4</v>
      </c>
      <c r="C1608" s="5">
        <f t="shared" si="534"/>
        <v>2023</v>
      </c>
      <c r="D1608" s="5" t="s">
        <v>1456</v>
      </c>
      <c r="E1608" s="5" t="str">
        <f>VLOOKUP(F1608,'Set up'!$A$2:$C$43,2,FALSE)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up'!$A$2:$C$43,3,FALSE)</f>
        <v>Cash</v>
      </c>
      <c r="J1608" s="5">
        <f>VLOOKUP(F1608,'Set up'!$A$2:$D$43,4,FALSE)</f>
        <v>0</v>
      </c>
      <c r="K1608" s="4">
        <f t="shared" si="521"/>
        <v>45036</v>
      </c>
      <c r="L1608" s="5">
        <f t="shared" si="535"/>
        <v>4</v>
      </c>
      <c r="M1608" s="5">
        <f t="shared" si="536"/>
        <v>2023</v>
      </c>
      <c r="N1608" s="6">
        <v>800</v>
      </c>
      <c r="O1608" s="6">
        <f t="shared" si="540"/>
        <v>-800</v>
      </c>
      <c r="P1608" s="6">
        <f t="shared" si="537"/>
        <v>0</v>
      </c>
      <c r="Q1608" s="7">
        <f t="shared" si="538"/>
        <v>2960166.0500000012</v>
      </c>
      <c r="R1608" s="44" t="str">
        <f>VLOOKUP(F1608,'Set up'!$A$2:$E$43,5,FALSE)</f>
        <v>Chq</v>
      </c>
      <c r="S1608" s="1" t="s">
        <v>1495</v>
      </c>
    </row>
    <row r="1609" spans="1:19" x14ac:dyDescent="0.35">
      <c r="A1609" s="4" t="s">
        <v>1457</v>
      </c>
      <c r="B1609" s="5">
        <f t="shared" si="533"/>
        <v>4</v>
      </c>
      <c r="C1609" s="5">
        <f t="shared" si="534"/>
        <v>2023</v>
      </c>
      <c r="D1609" s="5" t="s">
        <v>1456</v>
      </c>
      <c r="E1609" s="5" t="str">
        <f>VLOOKUP(F1609,'Set up'!$A$2:$C$43,2,FALSE)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up'!$A$2:$C$43,3,FALSE)</f>
        <v>Cash</v>
      </c>
      <c r="J1609" s="5">
        <f>VLOOKUP(F1609,'Set up'!$A$2:$D$43,4,FALSE)</f>
        <v>0</v>
      </c>
      <c r="K1609" s="4">
        <f t="shared" si="521"/>
        <v>45036</v>
      </c>
      <c r="L1609" s="5">
        <f t="shared" si="535"/>
        <v>4</v>
      </c>
      <c r="M1609" s="5">
        <f t="shared" si="536"/>
        <v>2023</v>
      </c>
      <c r="N1609" s="6">
        <v>860</v>
      </c>
      <c r="O1609" s="6">
        <f t="shared" si="540"/>
        <v>-860</v>
      </c>
      <c r="P1609" s="6">
        <f t="shared" si="537"/>
        <v>0</v>
      </c>
      <c r="Q1609" s="7">
        <f t="shared" si="538"/>
        <v>2961026.0500000012</v>
      </c>
      <c r="R1609" s="44" t="str">
        <f>VLOOKUP(F1609,'Set up'!$A$2:$E$43,5,FALSE)</f>
        <v>Chq</v>
      </c>
      <c r="S1609" s="1" t="s">
        <v>1496</v>
      </c>
    </row>
    <row r="1610" spans="1:19" x14ac:dyDescent="0.35">
      <c r="A1610" s="4" t="s">
        <v>1457</v>
      </c>
      <c r="B1610" s="5">
        <f t="shared" si="533"/>
        <v>4</v>
      </c>
      <c r="C1610" s="5">
        <f t="shared" si="534"/>
        <v>2023</v>
      </c>
      <c r="D1610" s="5" t="s">
        <v>1456</v>
      </c>
      <c r="E1610" s="5" t="str">
        <f>VLOOKUP(F1610,'Set up'!$A$2:$C$43,2,FALSE)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up'!$A$2:$C$43,3,FALSE)</f>
        <v>Cash</v>
      </c>
      <c r="J1610" s="5">
        <f>VLOOKUP(F1610,'Set up'!$A$2:$D$43,4,FALSE)</f>
        <v>0</v>
      </c>
      <c r="K1610" s="4">
        <f t="shared" si="521"/>
        <v>45036</v>
      </c>
      <c r="L1610" s="5">
        <f t="shared" si="535"/>
        <v>4</v>
      </c>
      <c r="M1610" s="5">
        <f t="shared" si="536"/>
        <v>2023</v>
      </c>
      <c r="N1610" s="6">
        <v>440</v>
      </c>
      <c r="O1610" s="6">
        <f t="shared" si="540"/>
        <v>-440</v>
      </c>
      <c r="P1610" s="6">
        <f t="shared" si="537"/>
        <v>0</v>
      </c>
      <c r="Q1610" s="7">
        <f t="shared" si="538"/>
        <v>2961466.0500000012</v>
      </c>
      <c r="R1610" s="44" t="str">
        <f>VLOOKUP(F1610,'Set up'!$A$2:$E$43,5,FALSE)</f>
        <v>Chq</v>
      </c>
      <c r="S1610" s="1" t="s">
        <v>1497</v>
      </c>
    </row>
    <row r="1611" spans="1:19" x14ac:dyDescent="0.35">
      <c r="A1611" s="4" t="s">
        <v>1457</v>
      </c>
      <c r="B1611" s="5">
        <f t="shared" si="533"/>
        <v>4</v>
      </c>
      <c r="C1611" s="5">
        <f t="shared" si="534"/>
        <v>2023</v>
      </c>
      <c r="D1611" s="5" t="s">
        <v>1456</v>
      </c>
      <c r="E1611" s="5" t="str">
        <f>VLOOKUP(F1611,'Set up'!$A$2:$C$43,2,FALSE)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up'!$A$2:$C$43,3,FALSE)</f>
        <v>Cash</v>
      </c>
      <c r="J1611" s="5">
        <f>VLOOKUP(F1611,'Set up'!$A$2:$D$43,4,FALSE)</f>
        <v>0</v>
      </c>
      <c r="K1611" s="4">
        <f t="shared" si="521"/>
        <v>45036</v>
      </c>
      <c r="L1611" s="5">
        <f t="shared" si="535"/>
        <v>4</v>
      </c>
      <c r="M1611" s="5">
        <f t="shared" si="536"/>
        <v>2023</v>
      </c>
      <c r="N1611" s="6">
        <v>180</v>
      </c>
      <c r="O1611" s="6">
        <f t="shared" si="540"/>
        <v>-180</v>
      </c>
      <c r="P1611" s="6">
        <f t="shared" si="537"/>
        <v>0</v>
      </c>
      <c r="Q1611" s="7">
        <f t="shared" si="538"/>
        <v>2961646.0500000012</v>
      </c>
      <c r="R1611" s="44" t="str">
        <f>VLOOKUP(F1611,'Set up'!$A$2:$E$43,5,FALSE)</f>
        <v>Chq</v>
      </c>
      <c r="S1611" s="1" t="s">
        <v>1498</v>
      </c>
    </row>
    <row r="1612" spans="1:19" x14ac:dyDescent="0.35">
      <c r="A1612" s="4" t="s">
        <v>1457</v>
      </c>
      <c r="B1612" s="5">
        <f t="shared" si="533"/>
        <v>4</v>
      </c>
      <c r="C1612" s="5">
        <f t="shared" si="534"/>
        <v>2023</v>
      </c>
      <c r="D1612" s="5" t="s">
        <v>1456</v>
      </c>
      <c r="E1612" s="5" t="str">
        <f>VLOOKUP(F1612,'Set up'!$A$2:$C$43,2,FALSE)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up'!$A$2:$C$43,3,FALSE)</f>
        <v>Cash</v>
      </c>
      <c r="J1612" s="5">
        <f>VLOOKUP(F1612,'Set up'!$A$2:$D$43,4,FALSE)</f>
        <v>0</v>
      </c>
      <c r="K1612" s="4">
        <f t="shared" si="521"/>
        <v>45036</v>
      </c>
      <c r="L1612" s="5">
        <f t="shared" si="535"/>
        <v>4</v>
      </c>
      <c r="M1612" s="5">
        <f t="shared" si="536"/>
        <v>2023</v>
      </c>
      <c r="N1612" s="6">
        <v>110.4</v>
      </c>
      <c r="O1612" s="6">
        <f t="shared" si="540"/>
        <v>-110.4</v>
      </c>
      <c r="P1612" s="6">
        <f t="shared" si="537"/>
        <v>0</v>
      </c>
      <c r="Q1612" s="7">
        <f t="shared" si="538"/>
        <v>2961756.4500000011</v>
      </c>
      <c r="R1612" s="44" t="str">
        <f>VLOOKUP(F1612,'Set up'!$A$2:$E$43,5,FALSE)</f>
        <v>Chq</v>
      </c>
      <c r="S1612" s="1" t="s">
        <v>1499</v>
      </c>
    </row>
    <row r="1613" spans="1:19" x14ac:dyDescent="0.35">
      <c r="A1613" s="4" t="s">
        <v>1457</v>
      </c>
      <c r="B1613" s="5">
        <f t="shared" si="533"/>
        <v>4</v>
      </c>
      <c r="C1613" s="5">
        <f t="shared" si="534"/>
        <v>2023</v>
      </c>
      <c r="D1613" s="5" t="s">
        <v>1456</v>
      </c>
      <c r="E1613" s="5" t="str">
        <f>VLOOKUP(F1613,'Set up'!$A$2:$C$43,2,FALSE)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up'!$A$2:$C$43,3,FALSE)</f>
        <v>Cash</v>
      </c>
      <c r="J1613" s="5">
        <f>VLOOKUP(F1613,'Set up'!$A$2:$D$43,4,FALSE)</f>
        <v>0</v>
      </c>
      <c r="K1613" s="4">
        <f t="shared" si="521"/>
        <v>45036</v>
      </c>
      <c r="L1613" s="5">
        <f t="shared" si="535"/>
        <v>4</v>
      </c>
      <c r="M1613" s="5">
        <f t="shared" si="536"/>
        <v>2023</v>
      </c>
      <c r="N1613" s="6">
        <v>1108.4000000000001</v>
      </c>
      <c r="O1613" s="6">
        <f>-828.8-279.6</f>
        <v>-1108.4000000000001</v>
      </c>
      <c r="P1613" s="6">
        <f t="shared" si="537"/>
        <v>0</v>
      </c>
      <c r="Q1613" s="7">
        <f t="shared" si="538"/>
        <v>2962864.850000001</v>
      </c>
      <c r="R1613" s="44" t="str">
        <f>VLOOKUP(F1613,'Set up'!$A$2:$E$43,5,FALSE)</f>
        <v>Chq</v>
      </c>
      <c r="S1613" s="1" t="s">
        <v>1599</v>
      </c>
    </row>
    <row r="1614" spans="1:19" x14ac:dyDescent="0.35">
      <c r="A1614" s="4" t="s">
        <v>1460</v>
      </c>
      <c r="B1614" s="5">
        <f t="shared" si="533"/>
        <v>4</v>
      </c>
      <c r="C1614" s="5">
        <f t="shared" si="534"/>
        <v>2023</v>
      </c>
      <c r="D1614" s="5" t="s">
        <v>1458</v>
      </c>
      <c r="E1614" s="5" t="str">
        <f>VLOOKUP(F1614,'Set up'!$A$2:$C$43,2,FALSE)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up'!$A$2:$C$43,3,FALSE)</f>
        <v>Cash</v>
      </c>
      <c r="J1614" s="5">
        <f>VLOOKUP(F1614,'Set up'!$A$2:$D$43,4,FALSE)</f>
        <v>0</v>
      </c>
      <c r="K1614" s="4">
        <f t="shared" si="521"/>
        <v>45042</v>
      </c>
      <c r="L1614" s="5">
        <f t="shared" si="535"/>
        <v>4</v>
      </c>
      <c r="M1614" s="5">
        <f t="shared" si="536"/>
        <v>2023</v>
      </c>
      <c r="N1614" s="6">
        <v>3608</v>
      </c>
      <c r="O1614" s="6">
        <f t="shared" ref="O1614:O1622" si="541">-N1614</f>
        <v>-3608</v>
      </c>
      <c r="P1614" s="6">
        <f t="shared" si="537"/>
        <v>0</v>
      </c>
      <c r="Q1614" s="7">
        <f t="shared" si="538"/>
        <v>2966472.850000001</v>
      </c>
      <c r="R1614" s="44" t="str">
        <f>VLOOKUP(F1614,'Set up'!$A$2:$E$43,5,FALSE)</f>
        <v>Cash</v>
      </c>
      <c r="S1614" s="1" t="s">
        <v>1500</v>
      </c>
    </row>
    <row r="1615" spans="1:19" x14ac:dyDescent="0.35">
      <c r="A1615" s="4" t="s">
        <v>1460</v>
      </c>
      <c r="B1615" s="5">
        <f t="shared" si="533"/>
        <v>4</v>
      </c>
      <c r="C1615" s="5">
        <f t="shared" si="534"/>
        <v>2023</v>
      </c>
      <c r="D1615" s="5" t="s">
        <v>1458</v>
      </c>
      <c r="E1615" s="5" t="str">
        <f>VLOOKUP(F1615,'Set up'!$A$2:$C$43,2,FALSE)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up'!$A$2:$C$43,3,FALSE)</f>
        <v>Cash</v>
      </c>
      <c r="J1615" s="5">
        <f>VLOOKUP(F1615,'Set up'!$A$2:$D$43,4,FALSE)</f>
        <v>0</v>
      </c>
      <c r="K1615" s="4">
        <f t="shared" si="521"/>
        <v>45042</v>
      </c>
      <c r="L1615" s="5">
        <f t="shared" si="535"/>
        <v>4</v>
      </c>
      <c r="M1615" s="5">
        <f t="shared" si="536"/>
        <v>2023</v>
      </c>
      <c r="N1615" s="6">
        <v>1896</v>
      </c>
      <c r="O1615" s="6">
        <f t="shared" si="541"/>
        <v>-1896</v>
      </c>
      <c r="P1615" s="6">
        <f t="shared" si="537"/>
        <v>0</v>
      </c>
      <c r="Q1615" s="7">
        <f t="shared" si="538"/>
        <v>2968368.850000001</v>
      </c>
      <c r="R1615" s="44" t="str">
        <f>VLOOKUP(F1615,'Set up'!$A$2:$E$43,5,FALSE)</f>
        <v>Cash</v>
      </c>
      <c r="S1615" s="1" t="s">
        <v>1500</v>
      </c>
    </row>
    <row r="1616" spans="1:19" x14ac:dyDescent="0.35">
      <c r="A1616" s="4" t="s">
        <v>1460</v>
      </c>
      <c r="B1616" s="5">
        <f t="shared" si="533"/>
        <v>4</v>
      </c>
      <c r="C1616" s="5">
        <f t="shared" si="534"/>
        <v>2023</v>
      </c>
      <c r="D1616" s="5" t="s">
        <v>1458</v>
      </c>
      <c r="E1616" s="5" t="str">
        <f>VLOOKUP(F1616,'Set up'!$A$2:$C$43,2,FALSE)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up'!$A$2:$C$43,3,FALSE)</f>
        <v>Cash</v>
      </c>
      <c r="J1616" s="5">
        <f>VLOOKUP(F1616,'Set up'!$A$2:$D$43,4,FALSE)</f>
        <v>0</v>
      </c>
      <c r="K1616" s="4">
        <f t="shared" si="521"/>
        <v>45042</v>
      </c>
      <c r="L1616" s="5">
        <f t="shared" si="535"/>
        <v>4</v>
      </c>
      <c r="M1616" s="5">
        <f t="shared" si="536"/>
        <v>2023</v>
      </c>
      <c r="N1616" s="6">
        <v>320</v>
      </c>
      <c r="O1616" s="6">
        <f t="shared" si="541"/>
        <v>-320</v>
      </c>
      <c r="P1616" s="6">
        <f t="shared" si="537"/>
        <v>0</v>
      </c>
      <c r="Q1616" s="7">
        <f t="shared" si="538"/>
        <v>2968688.850000001</v>
      </c>
      <c r="R1616" s="44" t="str">
        <f>VLOOKUP(F1616,'Set up'!$A$2:$E$43,5,FALSE)</f>
        <v>Cash</v>
      </c>
      <c r="S1616" s="1" t="s">
        <v>1500</v>
      </c>
    </row>
    <row r="1617" spans="1:19" x14ac:dyDescent="0.35">
      <c r="A1617" s="4" t="s">
        <v>1460</v>
      </c>
      <c r="B1617" s="5">
        <f t="shared" si="533"/>
        <v>4</v>
      </c>
      <c r="C1617" s="5">
        <f t="shared" si="534"/>
        <v>2023</v>
      </c>
      <c r="D1617" s="5" t="s">
        <v>1458</v>
      </c>
      <c r="E1617" s="5" t="str">
        <f>VLOOKUP(F1617,'Set up'!$A$2:$C$43,2,FALSE)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up'!$A$2:$C$43,3,FALSE)</f>
        <v>Cash</v>
      </c>
      <c r="J1617" s="5">
        <f>VLOOKUP(F1617,'Set up'!$A$2:$D$43,4,FALSE)</f>
        <v>0</v>
      </c>
      <c r="K1617" s="4">
        <f t="shared" si="521"/>
        <v>45042</v>
      </c>
      <c r="L1617" s="5">
        <f t="shared" si="535"/>
        <v>4</v>
      </c>
      <c r="M1617" s="5">
        <f t="shared" si="536"/>
        <v>2023</v>
      </c>
      <c r="N1617" s="6">
        <v>62.5</v>
      </c>
      <c r="O1617" s="6">
        <f t="shared" si="541"/>
        <v>-62.5</v>
      </c>
      <c r="P1617" s="6">
        <f t="shared" si="537"/>
        <v>0</v>
      </c>
      <c r="Q1617" s="7">
        <f t="shared" si="538"/>
        <v>2968751.350000001</v>
      </c>
      <c r="R1617" s="44" t="str">
        <f>VLOOKUP(F1617,'Set up'!$A$2:$E$43,5,FALSE)</f>
        <v>Cash</v>
      </c>
      <c r="S1617" s="1" t="s">
        <v>1500</v>
      </c>
    </row>
    <row r="1618" spans="1:19" x14ac:dyDescent="0.35">
      <c r="A1618" s="4" t="s">
        <v>1460</v>
      </c>
      <c r="B1618" s="5">
        <f t="shared" si="533"/>
        <v>4</v>
      </c>
      <c r="C1618" s="5">
        <f t="shared" si="534"/>
        <v>2023</v>
      </c>
      <c r="D1618" s="5" t="s">
        <v>1458</v>
      </c>
      <c r="E1618" s="5" t="str">
        <f>VLOOKUP(F1618,'Set up'!$A$2:$C$43,2,FALSE)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up'!$A$2:$C$43,3,FALSE)</f>
        <v>Cash</v>
      </c>
      <c r="J1618" s="5">
        <f>VLOOKUP(F1618,'Set up'!$A$2:$D$43,4,FALSE)</f>
        <v>0</v>
      </c>
      <c r="K1618" s="4">
        <f t="shared" si="521"/>
        <v>45042</v>
      </c>
      <c r="L1618" s="5">
        <f t="shared" si="535"/>
        <v>4</v>
      </c>
      <c r="M1618" s="5">
        <f t="shared" si="536"/>
        <v>2023</v>
      </c>
      <c r="N1618" s="6">
        <v>516</v>
      </c>
      <c r="O1618" s="6">
        <f t="shared" si="541"/>
        <v>-516</v>
      </c>
      <c r="P1618" s="6">
        <f t="shared" si="537"/>
        <v>0</v>
      </c>
      <c r="Q1618" s="7">
        <f t="shared" si="538"/>
        <v>2969267.350000001</v>
      </c>
      <c r="R1618" s="44" t="str">
        <f>VLOOKUP(F1618,'Set up'!$A$2:$E$43,5,FALSE)</f>
        <v>Cash</v>
      </c>
      <c r="S1618" s="1" t="s">
        <v>1500</v>
      </c>
    </row>
    <row r="1619" spans="1:19" x14ac:dyDescent="0.35">
      <c r="A1619" s="4" t="s">
        <v>1460</v>
      </c>
      <c r="B1619" s="5">
        <f t="shared" si="533"/>
        <v>4</v>
      </c>
      <c r="C1619" s="5">
        <f t="shared" si="534"/>
        <v>2023</v>
      </c>
      <c r="D1619" s="5" t="s">
        <v>1458</v>
      </c>
      <c r="E1619" s="5" t="str">
        <f>VLOOKUP(F1619,'Set up'!$A$2:$C$43,2,FALSE)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up'!$A$2:$C$43,3,FALSE)</f>
        <v>Cash</v>
      </c>
      <c r="J1619" s="5">
        <f>VLOOKUP(F1619,'Set up'!$A$2:$D$43,4,FALSE)</f>
        <v>0</v>
      </c>
      <c r="K1619" s="4">
        <f t="shared" si="521"/>
        <v>45042</v>
      </c>
      <c r="L1619" s="5">
        <f t="shared" si="535"/>
        <v>4</v>
      </c>
      <c r="M1619" s="5">
        <f t="shared" si="536"/>
        <v>2023</v>
      </c>
      <c r="N1619" s="6">
        <v>190</v>
      </c>
      <c r="O1619" s="6">
        <f t="shared" si="541"/>
        <v>-190</v>
      </c>
      <c r="P1619" s="6">
        <f t="shared" si="537"/>
        <v>0</v>
      </c>
      <c r="Q1619" s="7">
        <f t="shared" si="538"/>
        <v>2969457.350000001</v>
      </c>
      <c r="R1619" s="44" t="str">
        <f>VLOOKUP(F1619,'Set up'!$A$2:$E$43,5,FALSE)</f>
        <v>Cash</v>
      </c>
      <c r="S1619" s="1" t="s">
        <v>1500</v>
      </c>
    </row>
    <row r="1620" spans="1:19" x14ac:dyDescent="0.35">
      <c r="A1620" s="4" t="s">
        <v>1460</v>
      </c>
      <c r="B1620" s="5">
        <f t="shared" ref="B1620:B1633" si="542">MONTH(A1620)</f>
        <v>4</v>
      </c>
      <c r="C1620" s="5">
        <f t="shared" ref="C1620:C1633" si="543">YEAR(A1620)</f>
        <v>2023</v>
      </c>
      <c r="D1620" s="5" t="s">
        <v>1458</v>
      </c>
      <c r="E1620" s="5" t="str">
        <f>VLOOKUP(F1620,'Set up'!$A$2:$C$43,2,FALSE)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up'!$A$2:$C$43,3,FALSE)</f>
        <v>Cash</v>
      </c>
      <c r="J1620" s="5">
        <f>VLOOKUP(F1620,'Set up'!$A$2:$D$43,4,FALSE)</f>
        <v>0</v>
      </c>
      <c r="K1620" s="4">
        <f t="shared" si="521"/>
        <v>45042</v>
      </c>
      <c r="L1620" s="5">
        <f t="shared" si="535"/>
        <v>4</v>
      </c>
      <c r="M1620" s="5">
        <f t="shared" si="536"/>
        <v>2023</v>
      </c>
      <c r="N1620" s="6">
        <v>200</v>
      </c>
      <c r="O1620" s="6">
        <f t="shared" si="541"/>
        <v>-200</v>
      </c>
      <c r="P1620" s="6">
        <f t="shared" si="537"/>
        <v>0</v>
      </c>
      <c r="Q1620" s="7">
        <f t="shared" si="538"/>
        <v>2969657.350000001</v>
      </c>
      <c r="R1620" s="44" t="str">
        <f>VLOOKUP(F1620,'Set up'!$A$2:$E$43,5,FALSE)</f>
        <v>Cash</v>
      </c>
      <c r="S1620" s="1" t="s">
        <v>1500</v>
      </c>
    </row>
    <row r="1621" spans="1:19" x14ac:dyDescent="0.35">
      <c r="A1621" s="4" t="s">
        <v>1460</v>
      </c>
      <c r="B1621" s="5">
        <f t="shared" si="542"/>
        <v>4</v>
      </c>
      <c r="C1621" s="5">
        <f t="shared" si="543"/>
        <v>2023</v>
      </c>
      <c r="D1621" s="5" t="s">
        <v>1459</v>
      </c>
      <c r="E1621" s="5" t="str">
        <f>VLOOKUP(F1621,'Set up'!$A$2:$C$43,2,FALSE)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up'!$A$2:$C$43,3,FALSE)</f>
        <v>Cash</v>
      </c>
      <c r="J1621" s="5">
        <f>VLOOKUP(F1621,'Set up'!$A$2:$D$43,4,FALSE)</f>
        <v>0</v>
      </c>
      <c r="K1621" s="4">
        <f t="shared" si="521"/>
        <v>45042</v>
      </c>
      <c r="L1621" s="5">
        <f t="shared" ref="L1621:L1633" si="544">MONTH(K1621)</f>
        <v>4</v>
      </c>
      <c r="M1621" s="5">
        <f t="shared" ref="M1621:M1633" si="545">YEAR(K1621)</f>
        <v>2023</v>
      </c>
      <c r="N1621" s="6">
        <v>1804</v>
      </c>
      <c r="O1621" s="6">
        <f t="shared" si="541"/>
        <v>-1804</v>
      </c>
      <c r="P1621" s="6">
        <f t="shared" ref="P1621:P1684" si="546">SUM(N1621+O1621)</f>
        <v>0</v>
      </c>
      <c r="Q1621" s="7">
        <f t="shared" ref="Q1621:Q1633" si="547">SUM(Q1620+N1621)</f>
        <v>2971461.350000001</v>
      </c>
      <c r="R1621" s="44" t="str">
        <f>VLOOKUP(F1621,'Set up'!$A$2:$E$43,5,FALSE)</f>
        <v>Trsf</v>
      </c>
      <c r="S1621" s="1" t="s">
        <v>1571</v>
      </c>
    </row>
    <row r="1622" spans="1:19" x14ac:dyDescent="0.35">
      <c r="A1622" s="4" t="s">
        <v>1460</v>
      </c>
      <c r="B1622" s="5">
        <f t="shared" si="542"/>
        <v>4</v>
      </c>
      <c r="C1622" s="5">
        <f t="shared" si="543"/>
        <v>2023</v>
      </c>
      <c r="D1622" s="5" t="s">
        <v>1459</v>
      </c>
      <c r="E1622" s="5" t="str">
        <f>VLOOKUP(F1622,'Set up'!$A$2:$C$43,2,FALSE)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up'!$A$2:$C$43,3,FALSE)</f>
        <v>Cash</v>
      </c>
      <c r="J1622" s="5">
        <f>VLOOKUP(F1622,'Set up'!$A$2:$D$43,4,FALSE)</f>
        <v>0</v>
      </c>
      <c r="K1622" s="4">
        <f t="shared" si="521"/>
        <v>45042</v>
      </c>
      <c r="L1622" s="5">
        <f t="shared" si="544"/>
        <v>4</v>
      </c>
      <c r="M1622" s="5">
        <f t="shared" si="545"/>
        <v>2023</v>
      </c>
      <c r="N1622" s="6">
        <v>912</v>
      </c>
      <c r="O1622" s="6">
        <f t="shared" si="541"/>
        <v>-912</v>
      </c>
      <c r="P1622" s="6">
        <f t="shared" si="546"/>
        <v>0</v>
      </c>
      <c r="Q1622" s="7">
        <f t="shared" si="547"/>
        <v>2972373.350000001</v>
      </c>
      <c r="R1622" s="44" t="str">
        <f>VLOOKUP(F1622,'Set up'!$A$2:$E$43,5,FALSE)</f>
        <v>Trsf</v>
      </c>
      <c r="S1622" s="1" t="s">
        <v>1571</v>
      </c>
    </row>
    <row r="1623" spans="1:19" x14ac:dyDescent="0.35">
      <c r="A1623" s="4" t="s">
        <v>1464</v>
      </c>
      <c r="B1623" s="5">
        <f t="shared" si="542"/>
        <v>4</v>
      </c>
      <c r="C1623" s="5">
        <f t="shared" si="543"/>
        <v>2023</v>
      </c>
      <c r="D1623" s="5" t="s">
        <v>1463</v>
      </c>
      <c r="E1623" s="5" t="str">
        <f>VLOOKUP(F1623,'Set up'!$A$2:$C$43,2,FALSE)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up'!$A$2:$C$43,3,FALSE)</f>
        <v>Cash</v>
      </c>
      <c r="J1623" s="5">
        <f>VLOOKUP(F1623,'Set up'!$A$2:$D$43,4,FALSE)</f>
        <v>0</v>
      </c>
      <c r="K1623" s="4">
        <f t="shared" si="521"/>
        <v>45043</v>
      </c>
      <c r="L1623" s="5">
        <f t="shared" si="544"/>
        <v>4</v>
      </c>
      <c r="M1623" s="5">
        <f t="shared" si="545"/>
        <v>2023</v>
      </c>
      <c r="N1623" s="6">
        <v>3608</v>
      </c>
      <c r="O1623" s="6">
        <f>-568.9-1000-1000-1000-39.1</f>
        <v>-3608</v>
      </c>
      <c r="P1623" s="6">
        <f t="shared" si="546"/>
        <v>0</v>
      </c>
      <c r="Q1623" s="7">
        <f t="shared" si="547"/>
        <v>2975981.350000001</v>
      </c>
      <c r="R1623" s="44" t="str">
        <f>VLOOKUP(F1623,'Set up'!$A$2:$E$43,5,FALSE)</f>
        <v>Trsf</v>
      </c>
      <c r="S1623" s="1" t="s">
        <v>1972</v>
      </c>
    </row>
    <row r="1624" spans="1:19" x14ac:dyDescent="0.35">
      <c r="A1624" s="4" t="s">
        <v>1464</v>
      </c>
      <c r="B1624" s="5">
        <f t="shared" si="542"/>
        <v>4</v>
      </c>
      <c r="C1624" s="5">
        <f t="shared" si="543"/>
        <v>2023</v>
      </c>
      <c r="D1624" s="5" t="s">
        <v>1463</v>
      </c>
      <c r="E1624" s="5" t="str">
        <f>VLOOKUP(F1624,'Set up'!$A$2:$C$43,2,FALSE)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up'!$A$2:$C$43,3,FALSE)</f>
        <v>Cash</v>
      </c>
      <c r="J1624" s="5">
        <f>VLOOKUP(F1624,'Set up'!$A$2:$D$43,4,FALSE)</f>
        <v>0</v>
      </c>
      <c r="K1624" s="4">
        <f t="shared" ref="K1624:K1687" si="548">A1624+J1624</f>
        <v>45043</v>
      </c>
      <c r="L1624" s="5">
        <f t="shared" si="544"/>
        <v>4</v>
      </c>
      <c r="M1624" s="5">
        <f t="shared" si="545"/>
        <v>2023</v>
      </c>
      <c r="N1624" s="6">
        <v>842.4</v>
      </c>
      <c r="O1624" s="6">
        <f t="shared" ref="O1624" si="549">-N1624</f>
        <v>-842.4</v>
      </c>
      <c r="P1624" s="6">
        <f t="shared" si="546"/>
        <v>0</v>
      </c>
      <c r="Q1624" s="7">
        <f t="shared" si="547"/>
        <v>2976823.7500000009</v>
      </c>
      <c r="R1624" s="44" t="str">
        <f>VLOOKUP(F1624,'Set up'!$A$2:$E$43,5,FALSE)</f>
        <v>Trsf</v>
      </c>
      <c r="S1624" s="1" t="s">
        <v>1973</v>
      </c>
    </row>
    <row r="1625" spans="1:19" x14ac:dyDescent="0.35">
      <c r="A1625" s="4" t="s">
        <v>1464</v>
      </c>
      <c r="B1625" s="5">
        <f t="shared" si="542"/>
        <v>4</v>
      </c>
      <c r="C1625" s="5">
        <f t="shared" si="543"/>
        <v>2023</v>
      </c>
      <c r="D1625" s="5" t="s">
        <v>1463</v>
      </c>
      <c r="E1625" s="5" t="str">
        <f>VLOOKUP(F1625,'Set up'!$A$2:$C$43,2,FALSE)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up'!$A$2:$C$43,3,FALSE)</f>
        <v>Cash</v>
      </c>
      <c r="J1625" s="5">
        <f>VLOOKUP(F1625,'Set up'!$A$2:$D$43,4,FALSE)</f>
        <v>0</v>
      </c>
      <c r="K1625" s="4">
        <f t="shared" si="548"/>
        <v>45043</v>
      </c>
      <c r="L1625" s="5">
        <f t="shared" si="544"/>
        <v>4</v>
      </c>
      <c r="M1625" s="5">
        <f t="shared" si="545"/>
        <v>2023</v>
      </c>
      <c r="N1625" s="6">
        <v>187.5</v>
      </c>
      <c r="O1625" s="6">
        <f>-118.5-69</f>
        <v>-187.5</v>
      </c>
      <c r="P1625" s="6">
        <f t="shared" si="546"/>
        <v>0</v>
      </c>
      <c r="Q1625" s="7">
        <f t="shared" si="547"/>
        <v>2977011.2500000009</v>
      </c>
      <c r="R1625" s="44" t="str">
        <f>VLOOKUP(F1625,'Set up'!$A$2:$E$43,5,FALSE)</f>
        <v>Trsf</v>
      </c>
      <c r="S1625" s="1" t="s">
        <v>1974</v>
      </c>
    </row>
    <row r="1626" spans="1:19" x14ac:dyDescent="0.35">
      <c r="A1626" s="4" t="s">
        <v>1464</v>
      </c>
      <c r="B1626" s="5">
        <f t="shared" si="542"/>
        <v>4</v>
      </c>
      <c r="C1626" s="5">
        <f t="shared" si="543"/>
        <v>2023</v>
      </c>
      <c r="D1626" s="5" t="s">
        <v>1463</v>
      </c>
      <c r="E1626" s="5" t="str">
        <f>VLOOKUP(F1626,'Set up'!$A$2:$C$43,2,FALSE)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up'!$A$2:$C$43,3,FALSE)</f>
        <v>Cash</v>
      </c>
      <c r="J1626" s="5">
        <f>VLOOKUP(F1626,'Set up'!$A$2:$D$43,4,FALSE)</f>
        <v>0</v>
      </c>
      <c r="K1626" s="4">
        <f t="shared" si="548"/>
        <v>45043</v>
      </c>
      <c r="L1626" s="5">
        <f t="shared" si="544"/>
        <v>4</v>
      </c>
      <c r="M1626" s="5">
        <f t="shared" si="545"/>
        <v>2023</v>
      </c>
      <c r="N1626" s="6">
        <v>150</v>
      </c>
      <c r="O1626" s="6">
        <f t="shared" ref="O1626:O1627" si="550">-N1626</f>
        <v>-150</v>
      </c>
      <c r="P1626" s="6">
        <f t="shared" si="546"/>
        <v>0</v>
      </c>
      <c r="Q1626" s="7">
        <f t="shared" si="547"/>
        <v>2977161.2500000009</v>
      </c>
      <c r="R1626" s="44" t="str">
        <f>VLOOKUP(F1626,'Set up'!$A$2:$E$43,5,FALSE)</f>
        <v>Trsf</v>
      </c>
      <c r="S1626" s="1" t="s">
        <v>1975</v>
      </c>
    </row>
    <row r="1627" spans="1:19" x14ac:dyDescent="0.35">
      <c r="A1627" s="4" t="s">
        <v>1464</v>
      </c>
      <c r="B1627" s="5">
        <f t="shared" si="542"/>
        <v>4</v>
      </c>
      <c r="C1627" s="5">
        <f t="shared" si="543"/>
        <v>2023</v>
      </c>
      <c r="D1627" s="5" t="s">
        <v>1463</v>
      </c>
      <c r="E1627" s="5" t="str">
        <f>VLOOKUP(F1627,'Set up'!$A$2:$C$43,2,FALSE)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up'!$A$2:$C$43,3,FALSE)</f>
        <v>Cash</v>
      </c>
      <c r="J1627" s="5">
        <f>VLOOKUP(F1627,'Set up'!$A$2:$D$43,4,FALSE)</f>
        <v>0</v>
      </c>
      <c r="K1627" s="4">
        <f t="shared" si="548"/>
        <v>45043</v>
      </c>
      <c r="L1627" s="5">
        <f t="shared" si="544"/>
        <v>4</v>
      </c>
      <c r="M1627" s="5">
        <f t="shared" si="545"/>
        <v>2023</v>
      </c>
      <c r="N1627" s="6">
        <v>160</v>
      </c>
      <c r="O1627" s="6">
        <f t="shared" si="550"/>
        <v>-160</v>
      </c>
      <c r="P1627" s="6">
        <f t="shared" si="546"/>
        <v>0</v>
      </c>
      <c r="Q1627" s="7">
        <f t="shared" si="547"/>
        <v>2977321.2500000009</v>
      </c>
      <c r="R1627" s="44" t="str">
        <f>VLOOKUP(F1627,'Set up'!$A$2:$E$43,5,FALSE)</f>
        <v>Trsf</v>
      </c>
      <c r="S1627" s="1" t="s">
        <v>1976</v>
      </c>
    </row>
    <row r="1628" spans="1:19" x14ac:dyDescent="0.35">
      <c r="A1628" s="4" t="s">
        <v>1466</v>
      </c>
      <c r="B1628" s="5">
        <f t="shared" si="542"/>
        <v>4</v>
      </c>
      <c r="C1628" s="5">
        <f t="shared" si="543"/>
        <v>2023</v>
      </c>
      <c r="D1628" s="5" t="s">
        <v>1465</v>
      </c>
      <c r="E1628" s="5" t="str">
        <f>VLOOKUP(F1628,'Set up'!$A$2:$C$43,2,FALSE)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up'!$A$2:$C$43,3,FALSE)</f>
        <v>Cash</v>
      </c>
      <c r="J1628" s="5">
        <f>VLOOKUP(F1628,'Set up'!$A$2:$D$43,4,FALSE)</f>
        <v>0</v>
      </c>
      <c r="K1628" s="4">
        <f t="shared" si="548"/>
        <v>45041</v>
      </c>
      <c r="L1628" s="5">
        <f t="shared" si="544"/>
        <v>4</v>
      </c>
      <c r="M1628" s="5">
        <f t="shared" si="545"/>
        <v>2023</v>
      </c>
      <c r="N1628" s="6">
        <v>1782</v>
      </c>
      <c r="P1628" s="6">
        <f t="shared" si="546"/>
        <v>1782</v>
      </c>
      <c r="Q1628" s="7">
        <f t="shared" si="547"/>
        <v>2979103.2500000009</v>
      </c>
      <c r="R1628" s="44" t="str">
        <f>VLOOKUP(F1628,'Set up'!$A$2:$E$43,5,FALSE)</f>
        <v>Trsf</v>
      </c>
    </row>
    <row r="1629" spans="1:19" x14ac:dyDescent="0.35">
      <c r="A1629" s="4" t="s">
        <v>1466</v>
      </c>
      <c r="B1629" s="5">
        <f t="shared" si="542"/>
        <v>4</v>
      </c>
      <c r="C1629" s="5">
        <f t="shared" si="543"/>
        <v>2023</v>
      </c>
      <c r="D1629" s="5" t="s">
        <v>1465</v>
      </c>
      <c r="E1629" s="5" t="str">
        <f>VLOOKUP(F1629,'Set up'!$A$2:$C$43,2,FALSE)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up'!$A$2:$C$43,3,FALSE)</f>
        <v>Cash</v>
      </c>
      <c r="J1629" s="5">
        <f>VLOOKUP(F1629,'Set up'!$A$2:$D$43,4,FALSE)</f>
        <v>0</v>
      </c>
      <c r="K1629" s="4">
        <f t="shared" si="548"/>
        <v>45041</v>
      </c>
      <c r="L1629" s="5">
        <f t="shared" si="544"/>
        <v>4</v>
      </c>
      <c r="M1629" s="5">
        <f t="shared" si="545"/>
        <v>2023</v>
      </c>
      <c r="N1629" s="6">
        <v>684</v>
      </c>
      <c r="P1629" s="6">
        <f t="shared" si="546"/>
        <v>684</v>
      </c>
      <c r="Q1629" s="7">
        <f t="shared" si="547"/>
        <v>2979787.2500000009</v>
      </c>
      <c r="R1629" s="44" t="str">
        <f>VLOOKUP(F1629,'Set up'!$A$2:$E$43,5,FALSE)</f>
        <v>Trsf</v>
      </c>
    </row>
    <row r="1630" spans="1:19" x14ac:dyDescent="0.35">
      <c r="A1630" s="4" t="s">
        <v>1468</v>
      </c>
      <c r="B1630" s="5">
        <f t="shared" si="542"/>
        <v>4</v>
      </c>
      <c r="C1630" s="5">
        <f t="shared" si="543"/>
        <v>2023</v>
      </c>
      <c r="D1630" s="5" t="s">
        <v>1467</v>
      </c>
      <c r="E1630" s="5" t="str">
        <f>VLOOKUP(F1630,'Set up'!$A$2:$C$43,2,FALSE)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up'!$A$2:$C$43,3,FALSE)</f>
        <v>Cash</v>
      </c>
      <c r="J1630" s="5">
        <f>VLOOKUP(F1630,'Set up'!$A$2:$D$43,4,FALSE)</f>
        <v>0</v>
      </c>
      <c r="K1630" s="4">
        <f t="shared" si="548"/>
        <v>45044</v>
      </c>
      <c r="L1630" s="5">
        <f t="shared" si="544"/>
        <v>4</v>
      </c>
      <c r="M1630" s="5">
        <f t="shared" si="545"/>
        <v>2023</v>
      </c>
      <c r="N1630" s="6">
        <v>1870</v>
      </c>
      <c r="P1630" s="6">
        <f t="shared" si="546"/>
        <v>1870</v>
      </c>
      <c r="Q1630" s="7">
        <f t="shared" si="547"/>
        <v>2981657.2500000009</v>
      </c>
      <c r="R1630" s="44" t="str">
        <f>VLOOKUP(F1630,'Set up'!$A$2:$E$43,5,FALSE)</f>
        <v>PD Chq</v>
      </c>
    </row>
    <row r="1631" spans="1:19" x14ac:dyDescent="0.35">
      <c r="A1631" s="4" t="s">
        <v>1468</v>
      </c>
      <c r="B1631" s="5">
        <f t="shared" si="542"/>
        <v>4</v>
      </c>
      <c r="C1631" s="5">
        <f t="shared" si="543"/>
        <v>2023</v>
      </c>
      <c r="D1631" s="5" t="s">
        <v>1467</v>
      </c>
      <c r="E1631" s="5" t="str">
        <f>VLOOKUP(F1631,'Set up'!$A$2:$C$43,2,FALSE)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up'!$A$2:$C$43,3,FALSE)</f>
        <v>Cash</v>
      </c>
      <c r="J1631" s="5">
        <f>VLOOKUP(F1631,'Set up'!$A$2:$D$43,4,FALSE)</f>
        <v>0</v>
      </c>
      <c r="K1631" s="4">
        <f t="shared" si="548"/>
        <v>45044</v>
      </c>
      <c r="L1631" s="5">
        <f t="shared" si="544"/>
        <v>4</v>
      </c>
      <c r="M1631" s="5">
        <f t="shared" si="545"/>
        <v>2023</v>
      </c>
      <c r="N1631" s="6">
        <v>95</v>
      </c>
      <c r="P1631" s="6">
        <f t="shared" si="546"/>
        <v>95</v>
      </c>
      <c r="Q1631" s="7">
        <f t="shared" si="547"/>
        <v>2981752.2500000009</v>
      </c>
      <c r="R1631" s="44" t="str">
        <f>VLOOKUP(F1631,'Set up'!$A$2:$E$43,5,FALSE)</f>
        <v>PD Chq</v>
      </c>
    </row>
    <row r="1632" spans="1:19" x14ac:dyDescent="0.35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up'!$A$2:$C$43,2,FALSE)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up'!$A$2:$C$43,3,FALSE)</f>
        <v>Cash</v>
      </c>
      <c r="J1632" s="5">
        <f>VLOOKUP(F1632,'Set up'!$A$2:$D$43,4,FALSE)</f>
        <v>0</v>
      </c>
      <c r="K1632" s="4">
        <f t="shared" si="548"/>
        <v>45043</v>
      </c>
      <c r="L1632" s="5">
        <f t="shared" si="544"/>
        <v>4</v>
      </c>
      <c r="M1632" s="5">
        <f t="shared" si="545"/>
        <v>2023</v>
      </c>
      <c r="N1632" s="6">
        <v>322.5</v>
      </c>
      <c r="O1632" s="6">
        <f>-121</f>
        <v>-121</v>
      </c>
      <c r="P1632" s="6">
        <f t="shared" si="546"/>
        <v>201.5</v>
      </c>
      <c r="Q1632" s="7">
        <f t="shared" si="547"/>
        <v>2982074.7500000009</v>
      </c>
      <c r="R1632" s="44" t="str">
        <f>VLOOKUP(F1632,'Set up'!$A$2:$E$43,5,FALSE)</f>
        <v>Trsf</v>
      </c>
      <c r="S1632" s="1" t="s">
        <v>1977</v>
      </c>
    </row>
    <row r="1633" spans="1:19" x14ac:dyDescent="0.35">
      <c r="A1633" s="4" t="s">
        <v>1464</v>
      </c>
      <c r="B1633" s="5">
        <f t="shared" si="542"/>
        <v>4</v>
      </c>
      <c r="C1633" s="5">
        <f t="shared" si="543"/>
        <v>2023</v>
      </c>
      <c r="D1633" s="5" t="s">
        <v>1469</v>
      </c>
      <c r="E1633" s="5" t="str">
        <f>VLOOKUP(F1633,'Set up'!$A$2:$C$43,2,FALSE)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up'!$A$2:$C$43,3,FALSE)</f>
        <v>Cash</v>
      </c>
      <c r="J1633" s="5">
        <f>VLOOKUP(F1633,'Set up'!$A$2:$D$43,4,FALSE)</f>
        <v>0</v>
      </c>
      <c r="K1633" s="4">
        <f t="shared" si="548"/>
        <v>45043</v>
      </c>
      <c r="L1633" s="5">
        <f t="shared" si="544"/>
        <v>4</v>
      </c>
      <c r="M1633" s="5">
        <f t="shared" si="545"/>
        <v>2023</v>
      </c>
      <c r="N1633" s="6">
        <v>390</v>
      </c>
      <c r="P1633" s="6">
        <f t="shared" si="546"/>
        <v>390</v>
      </c>
      <c r="Q1633" s="7">
        <f t="shared" si="547"/>
        <v>2982464.7500000009</v>
      </c>
      <c r="R1633" s="44" t="str">
        <f>VLOOKUP(F1633,'Set up'!$A$2:$E$43,5,FALSE)</f>
        <v>Trsf</v>
      </c>
    </row>
    <row r="1634" spans="1:19" x14ac:dyDescent="0.35">
      <c r="A1634" s="4">
        <v>45048</v>
      </c>
      <c r="B1634" s="5">
        <f t="shared" ref="B1634:B1697" si="551">MONTH(A1634)</f>
        <v>5</v>
      </c>
      <c r="C1634" s="5">
        <f t="shared" ref="C1634:C1697" si="552">YEAR(A1634)</f>
        <v>2023</v>
      </c>
      <c r="D1634" s="5" t="s">
        <v>1531</v>
      </c>
      <c r="E1634" s="5" t="str">
        <f>VLOOKUP(F1634,'Set up'!$A$2:$C$43,2,FALSE)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up'!$A$2:$C$43,3,FALSE)</f>
        <v>30</v>
      </c>
      <c r="J1634" s="5">
        <f>VLOOKUP(F1634,'Set up'!$A$2:$D$43,4,FALSE)</f>
        <v>30</v>
      </c>
      <c r="K1634" s="4">
        <f t="shared" si="548"/>
        <v>45078</v>
      </c>
      <c r="L1634" s="5">
        <f t="shared" ref="L1634:L1697" si="553">MONTH(K1634)</f>
        <v>6</v>
      </c>
      <c r="M1634" s="5">
        <f t="shared" ref="M1634:M1697" si="554">YEAR(K1634)</f>
        <v>2023</v>
      </c>
      <c r="N1634" s="6">
        <v>1870</v>
      </c>
      <c r="O1634" s="6">
        <f t="shared" ref="O1634:O1641" si="555">-N1634</f>
        <v>-1870</v>
      </c>
      <c r="P1634" s="6">
        <f t="shared" si="546"/>
        <v>0</v>
      </c>
      <c r="Q1634" s="7">
        <f t="shared" ref="Q1634:Q1697" si="556">SUM(Q1633+N1634)</f>
        <v>2984334.7500000009</v>
      </c>
      <c r="R1634" s="44" t="str">
        <f>VLOOKUP(F1634,'Set up'!$A$2:$E$43,5,FALSE)</f>
        <v>Chq</v>
      </c>
      <c r="S1634" s="1" t="s">
        <v>1569</v>
      </c>
    </row>
    <row r="1635" spans="1:19" x14ac:dyDescent="0.35">
      <c r="A1635" s="4">
        <v>45048</v>
      </c>
      <c r="B1635" s="5">
        <f t="shared" si="551"/>
        <v>5</v>
      </c>
      <c r="C1635" s="5">
        <f t="shared" si="552"/>
        <v>2023</v>
      </c>
      <c r="D1635" s="5" t="s">
        <v>1531</v>
      </c>
      <c r="E1635" s="5" t="str">
        <f>VLOOKUP(F1635,'Set up'!$A$2:$C$43,2,FALSE)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up'!$A$2:$C$43,3,FALSE)</f>
        <v>30</v>
      </c>
      <c r="J1635" s="5">
        <f>VLOOKUP(F1635,'Set up'!$A$2:$D$43,4,FALSE)</f>
        <v>30</v>
      </c>
      <c r="K1635" s="4">
        <f t="shared" si="548"/>
        <v>45078</v>
      </c>
      <c r="L1635" s="5">
        <f t="shared" si="553"/>
        <v>6</v>
      </c>
      <c r="M1635" s="5">
        <f t="shared" si="554"/>
        <v>2023</v>
      </c>
      <c r="N1635" s="6">
        <v>842.4</v>
      </c>
      <c r="O1635" s="6">
        <f t="shared" si="555"/>
        <v>-842.4</v>
      </c>
      <c r="P1635" s="6">
        <f t="shared" si="546"/>
        <v>0</v>
      </c>
      <c r="Q1635" s="7">
        <f t="shared" si="556"/>
        <v>2985177.1500000008</v>
      </c>
      <c r="R1635" s="44" t="str">
        <f>VLOOKUP(F1635,'Set up'!$A$2:$E$43,5,FALSE)</f>
        <v>Chq</v>
      </c>
      <c r="S1635" s="1" t="s">
        <v>1569</v>
      </c>
    </row>
    <row r="1636" spans="1:19" x14ac:dyDescent="0.35">
      <c r="A1636" s="4">
        <v>45048</v>
      </c>
      <c r="B1636" s="5">
        <f t="shared" si="551"/>
        <v>5</v>
      </c>
      <c r="C1636" s="5">
        <f t="shared" si="552"/>
        <v>2023</v>
      </c>
      <c r="D1636" s="5" t="s">
        <v>1531</v>
      </c>
      <c r="E1636" s="5" t="str">
        <f>VLOOKUP(F1636,'Set up'!$A$2:$C$43,2,FALSE)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up'!$A$2:$C$43,3,FALSE)</f>
        <v>30</v>
      </c>
      <c r="J1636" s="5">
        <f>VLOOKUP(F1636,'Set up'!$A$2:$D$43,4,FALSE)</f>
        <v>30</v>
      </c>
      <c r="K1636" s="4">
        <f t="shared" si="548"/>
        <v>45078</v>
      </c>
      <c r="L1636" s="5">
        <f t="shared" si="553"/>
        <v>6</v>
      </c>
      <c r="M1636" s="5">
        <f t="shared" si="554"/>
        <v>2023</v>
      </c>
      <c r="N1636" s="6">
        <v>144</v>
      </c>
      <c r="O1636" s="6">
        <f t="shared" si="555"/>
        <v>-144</v>
      </c>
      <c r="P1636" s="6">
        <f t="shared" si="546"/>
        <v>0</v>
      </c>
      <c r="Q1636" s="7">
        <f t="shared" si="556"/>
        <v>2985321.1500000008</v>
      </c>
      <c r="R1636" s="44" t="str">
        <f>VLOOKUP(F1636,'Set up'!$A$2:$E$43,5,FALSE)</f>
        <v>Chq</v>
      </c>
      <c r="S1636" s="1" t="s">
        <v>1569</v>
      </c>
    </row>
    <row r="1637" spans="1:19" x14ac:dyDescent="0.35">
      <c r="A1637" s="4">
        <v>45048</v>
      </c>
      <c r="B1637" s="5">
        <f t="shared" si="551"/>
        <v>5</v>
      </c>
      <c r="C1637" s="5">
        <f t="shared" si="552"/>
        <v>2023</v>
      </c>
      <c r="D1637" s="5" t="s">
        <v>1532</v>
      </c>
      <c r="E1637" s="5" t="str">
        <f>VLOOKUP(F1637,'Set up'!$A$2:$C$43,2,FALSE)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up'!$A$2:$C$43,3,FALSE)</f>
        <v>Cash</v>
      </c>
      <c r="J1637" s="5">
        <f>VLOOKUP(F1637,'Set up'!$A$2:$D$43,4,FALSE)</f>
        <v>0</v>
      </c>
      <c r="K1637" s="4">
        <f t="shared" si="548"/>
        <v>45048</v>
      </c>
      <c r="L1637" s="5">
        <f t="shared" si="553"/>
        <v>5</v>
      </c>
      <c r="M1637" s="5">
        <f t="shared" si="554"/>
        <v>2023</v>
      </c>
      <c r="N1637" s="6">
        <v>5610</v>
      </c>
      <c r="O1637" s="6">
        <f t="shared" si="555"/>
        <v>-5610</v>
      </c>
      <c r="P1637" s="6">
        <f t="shared" si="546"/>
        <v>0</v>
      </c>
      <c r="Q1637" s="7">
        <f t="shared" si="556"/>
        <v>2990931.1500000008</v>
      </c>
      <c r="R1637" s="44" t="str">
        <f>VLOOKUP(F1637,'Set up'!$A$2:$E$43,5,FALSE)</f>
        <v>Trsf</v>
      </c>
      <c r="S1637" s="1" t="s">
        <v>1584</v>
      </c>
    </row>
    <row r="1638" spans="1:19" x14ac:dyDescent="0.35">
      <c r="A1638" s="4">
        <v>45048</v>
      </c>
      <c r="B1638" s="5">
        <f t="shared" si="551"/>
        <v>5</v>
      </c>
      <c r="C1638" s="5">
        <f t="shared" si="552"/>
        <v>2023</v>
      </c>
      <c r="D1638" s="5" t="s">
        <v>1532</v>
      </c>
      <c r="E1638" s="5" t="str">
        <f>VLOOKUP(F1638,'Set up'!$A$2:$C$43,2,FALSE)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up'!$A$2:$C$43,3,FALSE)</f>
        <v>Cash</v>
      </c>
      <c r="J1638" s="5">
        <f>VLOOKUP(F1638,'Set up'!$A$2:$D$43,4,FALSE)</f>
        <v>0</v>
      </c>
      <c r="K1638" s="4">
        <f t="shared" si="548"/>
        <v>45048</v>
      </c>
      <c r="L1638" s="5">
        <f t="shared" si="553"/>
        <v>5</v>
      </c>
      <c r="M1638" s="5">
        <f t="shared" si="554"/>
        <v>2023</v>
      </c>
      <c r="N1638" s="6">
        <v>300</v>
      </c>
      <c r="O1638" s="6">
        <f t="shared" si="555"/>
        <v>-300</v>
      </c>
      <c r="P1638" s="6">
        <f t="shared" si="546"/>
        <v>0</v>
      </c>
      <c r="Q1638" s="7">
        <f t="shared" si="556"/>
        <v>2991231.1500000008</v>
      </c>
      <c r="R1638" s="44" t="str">
        <f>VLOOKUP(F1638,'Set up'!$A$2:$E$43,5,FALSE)</f>
        <v>Trsf</v>
      </c>
      <c r="S1638" s="1" t="s">
        <v>1584</v>
      </c>
    </row>
    <row r="1639" spans="1:19" x14ac:dyDescent="0.35">
      <c r="A1639" s="4">
        <v>45048</v>
      </c>
      <c r="B1639" s="5">
        <f t="shared" si="551"/>
        <v>5</v>
      </c>
      <c r="C1639" s="5">
        <f t="shared" si="552"/>
        <v>2023</v>
      </c>
      <c r="D1639" s="5" t="s">
        <v>1532</v>
      </c>
      <c r="E1639" s="5" t="str">
        <f>VLOOKUP(F1639,'Set up'!$A$2:$C$43,2,FALSE)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up'!$A$2:$C$43,3,FALSE)</f>
        <v>Cash</v>
      </c>
      <c r="J1639" s="5">
        <f>VLOOKUP(F1639,'Set up'!$A$2:$D$43,4,FALSE)</f>
        <v>0</v>
      </c>
      <c r="K1639" s="4">
        <f t="shared" si="548"/>
        <v>45048</v>
      </c>
      <c r="L1639" s="5">
        <f t="shared" si="553"/>
        <v>5</v>
      </c>
      <c r="M1639" s="5">
        <f t="shared" si="554"/>
        <v>2023</v>
      </c>
      <c r="N1639" s="6">
        <v>187.5</v>
      </c>
      <c r="O1639" s="6">
        <f t="shared" si="555"/>
        <v>-187.5</v>
      </c>
      <c r="P1639" s="6">
        <f t="shared" si="546"/>
        <v>0</v>
      </c>
      <c r="Q1639" s="7">
        <f t="shared" si="556"/>
        <v>2991418.6500000008</v>
      </c>
      <c r="R1639" s="44" t="str">
        <f>VLOOKUP(F1639,'Set up'!$A$2:$E$43,5,FALSE)</f>
        <v>Trsf</v>
      </c>
      <c r="S1639" s="1" t="s">
        <v>1584</v>
      </c>
    </row>
    <row r="1640" spans="1:19" x14ac:dyDescent="0.35">
      <c r="A1640" s="4">
        <v>45048</v>
      </c>
      <c r="B1640" s="5">
        <f t="shared" si="551"/>
        <v>5</v>
      </c>
      <c r="C1640" s="5">
        <f t="shared" si="552"/>
        <v>2023</v>
      </c>
      <c r="D1640" s="5" t="s">
        <v>1532</v>
      </c>
      <c r="E1640" s="5" t="str">
        <f>VLOOKUP(F1640,'Set up'!$A$2:$C$43,2,FALSE)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up'!$A$2:$C$43,3,FALSE)</f>
        <v>Cash</v>
      </c>
      <c r="J1640" s="5">
        <f>VLOOKUP(F1640,'Set up'!$A$2:$D$43,4,FALSE)</f>
        <v>0</v>
      </c>
      <c r="K1640" s="4">
        <f t="shared" si="548"/>
        <v>45048</v>
      </c>
      <c r="L1640" s="5">
        <f t="shared" si="553"/>
        <v>5</v>
      </c>
      <c r="M1640" s="5">
        <f t="shared" si="554"/>
        <v>2023</v>
      </c>
      <c r="N1640" s="6">
        <v>1125</v>
      </c>
      <c r="O1640" s="6">
        <f t="shared" si="555"/>
        <v>-1125</v>
      </c>
      <c r="P1640" s="6">
        <f t="shared" si="546"/>
        <v>0</v>
      </c>
      <c r="Q1640" s="7">
        <f t="shared" si="556"/>
        <v>2992543.6500000008</v>
      </c>
      <c r="R1640" s="44" t="str">
        <f>VLOOKUP(F1640,'Set up'!$A$2:$E$43,5,FALSE)</f>
        <v>Trsf</v>
      </c>
      <c r="S1640" s="1" t="s">
        <v>1584</v>
      </c>
    </row>
    <row r="1641" spans="1:19" x14ac:dyDescent="0.35">
      <c r="A1641" s="4">
        <v>45048</v>
      </c>
      <c r="B1641" s="5">
        <f t="shared" si="551"/>
        <v>5</v>
      </c>
      <c r="C1641" s="5">
        <f t="shared" si="552"/>
        <v>2023</v>
      </c>
      <c r="D1641" s="5" t="s">
        <v>1532</v>
      </c>
      <c r="E1641" s="5" t="str">
        <f>VLOOKUP(F1641,'Set up'!$A$2:$C$43,2,FALSE)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up'!$A$2:$C$43,3,FALSE)</f>
        <v>Cash</v>
      </c>
      <c r="J1641" s="5">
        <f>VLOOKUP(F1641,'Set up'!$A$2:$D$43,4,FALSE)</f>
        <v>0</v>
      </c>
      <c r="K1641" s="4">
        <f t="shared" si="548"/>
        <v>45048</v>
      </c>
      <c r="L1641" s="5">
        <f t="shared" si="553"/>
        <v>5</v>
      </c>
      <c r="M1641" s="5">
        <f t="shared" si="554"/>
        <v>2023</v>
      </c>
      <c r="N1641" s="6">
        <v>450</v>
      </c>
      <c r="O1641" s="6">
        <f t="shared" si="555"/>
        <v>-450</v>
      </c>
      <c r="P1641" s="6">
        <f t="shared" si="546"/>
        <v>0</v>
      </c>
      <c r="Q1641" s="7">
        <f t="shared" si="556"/>
        <v>2992993.6500000008</v>
      </c>
      <c r="R1641" s="44" t="str">
        <f>VLOOKUP(F1641,'Set up'!$A$2:$E$43,5,FALSE)</f>
        <v>Trsf</v>
      </c>
      <c r="S1641" s="1" t="s">
        <v>1584</v>
      </c>
    </row>
    <row r="1642" spans="1:19" x14ac:dyDescent="0.35">
      <c r="A1642" s="4">
        <v>45048</v>
      </c>
      <c r="B1642" s="5">
        <f t="shared" si="551"/>
        <v>5</v>
      </c>
      <c r="C1642" s="5">
        <f t="shared" si="552"/>
        <v>2023</v>
      </c>
      <c r="D1642" s="5" t="s">
        <v>1532</v>
      </c>
      <c r="E1642" s="5" t="str">
        <f>VLOOKUP(F1642,'Set up'!$A$2:$C$43,2,FALSE)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up'!$A$2:$C$43,3,FALSE)</f>
        <v>Cash</v>
      </c>
      <c r="J1642" s="5">
        <f>VLOOKUP(F1642,'Set up'!$A$2:$D$43,4,FALSE)</f>
        <v>0</v>
      </c>
      <c r="K1642" s="4">
        <f t="shared" si="548"/>
        <v>45048</v>
      </c>
      <c r="L1642" s="5">
        <f t="shared" si="553"/>
        <v>5</v>
      </c>
      <c r="M1642" s="5">
        <f t="shared" si="554"/>
        <v>2023</v>
      </c>
      <c r="N1642" s="6">
        <v>236</v>
      </c>
      <c r="O1642" s="6">
        <f>-235.5-0.5</f>
        <v>-236</v>
      </c>
      <c r="P1642" s="6">
        <f t="shared" si="546"/>
        <v>0</v>
      </c>
      <c r="Q1642" s="7">
        <f t="shared" si="556"/>
        <v>2993229.6500000008</v>
      </c>
      <c r="R1642" s="44" t="str">
        <f>VLOOKUP(F1642,'Set up'!$A$2:$E$43,5,FALSE)</f>
        <v>Trsf</v>
      </c>
      <c r="S1642" s="1" t="s">
        <v>1588</v>
      </c>
    </row>
    <row r="1643" spans="1:19" x14ac:dyDescent="0.35">
      <c r="A1643" s="4">
        <v>45048</v>
      </c>
      <c r="B1643" s="5">
        <f t="shared" si="551"/>
        <v>5</v>
      </c>
      <c r="C1643" s="5">
        <f t="shared" si="552"/>
        <v>2023</v>
      </c>
      <c r="D1643" s="5" t="s">
        <v>1533</v>
      </c>
      <c r="E1643" s="5" t="str">
        <f>VLOOKUP(F1643,'Set up'!$A$2:$C$43,2,FALSE)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up'!$A$2:$C$43,3,FALSE)</f>
        <v>Cash</v>
      </c>
      <c r="J1643" s="5">
        <f>VLOOKUP(F1643,'Set up'!$A$2:$D$43,4,FALSE)</f>
        <v>0</v>
      </c>
      <c r="K1643" s="4">
        <f t="shared" si="548"/>
        <v>45048</v>
      </c>
      <c r="L1643" s="5">
        <f t="shared" si="553"/>
        <v>5</v>
      </c>
      <c r="M1643" s="5">
        <f t="shared" si="554"/>
        <v>2023</v>
      </c>
      <c r="N1643" s="6">
        <v>187.5</v>
      </c>
      <c r="P1643" s="6">
        <f t="shared" si="546"/>
        <v>187.5</v>
      </c>
      <c r="Q1643" s="7">
        <f t="shared" si="556"/>
        <v>2993417.1500000008</v>
      </c>
      <c r="R1643" s="44" t="str">
        <f>VLOOKUP(F1643,'Set up'!$A$2:$E$43,5,FALSE)</f>
        <v>Trsf</v>
      </c>
    </row>
    <row r="1644" spans="1:19" x14ac:dyDescent="0.35">
      <c r="A1644" s="4">
        <v>45048</v>
      </c>
      <c r="B1644" s="5">
        <f t="shared" si="551"/>
        <v>5</v>
      </c>
      <c r="C1644" s="5">
        <f t="shared" si="552"/>
        <v>2023</v>
      </c>
      <c r="D1644" s="5" t="s">
        <v>1534</v>
      </c>
      <c r="E1644" s="5" t="str">
        <f>VLOOKUP(F1644,'Set up'!$A$2:$C$43,2,FALSE)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up'!$A$2:$C$43,3,FALSE)</f>
        <v>Cash</v>
      </c>
      <c r="J1644" s="5">
        <f>VLOOKUP(F1644,'Set up'!$A$2:$D$43,4,FALSE)</f>
        <v>0</v>
      </c>
      <c r="K1644" s="4">
        <f t="shared" si="548"/>
        <v>45048</v>
      </c>
      <c r="L1644" s="5">
        <f t="shared" si="553"/>
        <v>5</v>
      </c>
      <c r="M1644" s="5">
        <f t="shared" si="554"/>
        <v>2023</v>
      </c>
      <c r="N1644" s="6">
        <v>5412</v>
      </c>
      <c r="P1644" s="6">
        <f t="shared" si="546"/>
        <v>5412</v>
      </c>
      <c r="Q1644" s="7">
        <f t="shared" si="556"/>
        <v>2998829.1500000008</v>
      </c>
      <c r="R1644" s="44" t="str">
        <f>VLOOKUP(F1644,'Set up'!$A$2:$E$43,5,FALSE)</f>
        <v>Trsf</v>
      </c>
    </row>
    <row r="1645" spans="1:19" x14ac:dyDescent="0.35">
      <c r="A1645" s="4">
        <v>45048</v>
      </c>
      <c r="B1645" s="5">
        <f t="shared" si="551"/>
        <v>5</v>
      </c>
      <c r="C1645" s="5">
        <f t="shared" si="552"/>
        <v>2023</v>
      </c>
      <c r="D1645" s="5" t="s">
        <v>1534</v>
      </c>
      <c r="E1645" s="5" t="str">
        <f>VLOOKUP(F1645,'Set up'!$A$2:$C$43,2,FALSE)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up'!$A$2:$C$43,3,FALSE)</f>
        <v>Cash</v>
      </c>
      <c r="J1645" s="5">
        <f>VLOOKUP(F1645,'Set up'!$A$2:$D$43,4,FALSE)</f>
        <v>0</v>
      </c>
      <c r="K1645" s="4">
        <f t="shared" si="548"/>
        <v>45048</v>
      </c>
      <c r="L1645" s="5">
        <f t="shared" si="553"/>
        <v>5</v>
      </c>
      <c r="M1645" s="5">
        <f t="shared" si="554"/>
        <v>2023</v>
      </c>
      <c r="N1645" s="6">
        <v>2280</v>
      </c>
      <c r="P1645" s="6">
        <f t="shared" si="546"/>
        <v>2280</v>
      </c>
      <c r="Q1645" s="7">
        <f t="shared" si="556"/>
        <v>3001109.1500000008</v>
      </c>
      <c r="R1645" s="44" t="str">
        <f>VLOOKUP(F1645,'Set up'!$A$2:$E$43,5,FALSE)</f>
        <v>Trsf</v>
      </c>
    </row>
    <row r="1646" spans="1:19" x14ac:dyDescent="0.35">
      <c r="A1646" s="4">
        <v>45048</v>
      </c>
      <c r="B1646" s="5">
        <f t="shared" si="551"/>
        <v>5</v>
      </c>
      <c r="C1646" s="5">
        <f t="shared" si="552"/>
        <v>2023</v>
      </c>
      <c r="D1646" s="5" t="s">
        <v>1534</v>
      </c>
      <c r="E1646" s="5" t="str">
        <f>VLOOKUP(F1646,'Set up'!$A$2:$C$43,2,FALSE)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up'!$A$2:$C$43,3,FALSE)</f>
        <v>Cash</v>
      </c>
      <c r="J1646" s="5">
        <f>VLOOKUP(F1646,'Set up'!$A$2:$D$43,4,FALSE)</f>
        <v>0</v>
      </c>
      <c r="K1646" s="4">
        <f t="shared" si="548"/>
        <v>45048</v>
      </c>
      <c r="L1646" s="5">
        <f t="shared" si="553"/>
        <v>5</v>
      </c>
      <c r="M1646" s="5">
        <f t="shared" si="554"/>
        <v>2023</v>
      </c>
      <c r="N1646" s="6">
        <v>1587.6000000000001</v>
      </c>
      <c r="P1646" s="6">
        <f t="shared" si="546"/>
        <v>1587.6000000000001</v>
      </c>
      <c r="Q1646" s="7">
        <f t="shared" si="556"/>
        <v>3002696.7500000009</v>
      </c>
      <c r="R1646" s="44" t="str">
        <f>VLOOKUP(F1646,'Set up'!$A$2:$E$43,5,FALSE)</f>
        <v>Trsf</v>
      </c>
    </row>
    <row r="1647" spans="1:19" x14ac:dyDescent="0.35">
      <c r="A1647" s="4">
        <v>45048</v>
      </c>
      <c r="B1647" s="5">
        <f t="shared" si="551"/>
        <v>5</v>
      </c>
      <c r="C1647" s="5">
        <f t="shared" si="552"/>
        <v>2023</v>
      </c>
      <c r="D1647" s="5" t="s">
        <v>1534</v>
      </c>
      <c r="E1647" s="5" t="str">
        <f>VLOOKUP(F1647,'Set up'!$A$2:$C$43,2,FALSE)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up'!$A$2:$C$43,3,FALSE)</f>
        <v>Cash</v>
      </c>
      <c r="J1647" s="5">
        <f>VLOOKUP(F1647,'Set up'!$A$2:$D$43,4,FALSE)</f>
        <v>0</v>
      </c>
      <c r="K1647" s="4">
        <f t="shared" si="548"/>
        <v>45048</v>
      </c>
      <c r="L1647" s="5">
        <f t="shared" si="553"/>
        <v>5</v>
      </c>
      <c r="M1647" s="5">
        <f t="shared" si="554"/>
        <v>2023</v>
      </c>
      <c r="N1647" s="6">
        <v>380</v>
      </c>
      <c r="P1647" s="6">
        <f t="shared" si="546"/>
        <v>380</v>
      </c>
      <c r="Q1647" s="7">
        <f t="shared" si="556"/>
        <v>3003076.7500000009</v>
      </c>
      <c r="R1647" s="44" t="str">
        <f>VLOOKUP(F1647,'Set up'!$A$2:$E$43,5,FALSE)</f>
        <v>Trsf</v>
      </c>
    </row>
    <row r="1648" spans="1:19" x14ac:dyDescent="0.35">
      <c r="A1648" s="4">
        <v>45048</v>
      </c>
      <c r="B1648" s="5">
        <f t="shared" si="551"/>
        <v>5</v>
      </c>
      <c r="C1648" s="5">
        <f t="shared" si="552"/>
        <v>2023</v>
      </c>
      <c r="D1648" s="5" t="s">
        <v>1534</v>
      </c>
      <c r="E1648" s="5" t="str">
        <f>VLOOKUP(F1648,'Set up'!$A$2:$C$43,2,FALSE)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up'!$A$2:$C$43,3,FALSE)</f>
        <v>Cash</v>
      </c>
      <c r="J1648" s="5">
        <f>VLOOKUP(F1648,'Set up'!$A$2:$D$43,4,FALSE)</f>
        <v>0</v>
      </c>
      <c r="K1648" s="4">
        <f t="shared" si="548"/>
        <v>45048</v>
      </c>
      <c r="L1648" s="5">
        <f t="shared" si="553"/>
        <v>5</v>
      </c>
      <c r="M1648" s="5">
        <f t="shared" si="554"/>
        <v>2023</v>
      </c>
      <c r="N1648" s="6">
        <v>420</v>
      </c>
      <c r="P1648" s="6">
        <f t="shared" si="546"/>
        <v>420</v>
      </c>
      <c r="Q1648" s="7">
        <f t="shared" si="556"/>
        <v>3003496.7500000009</v>
      </c>
      <c r="R1648" s="44" t="str">
        <f>VLOOKUP(F1648,'Set up'!$A$2:$E$43,5,FALSE)</f>
        <v>Trsf</v>
      </c>
    </row>
    <row r="1649" spans="1:19" x14ac:dyDescent="0.35">
      <c r="A1649" s="4">
        <v>45052</v>
      </c>
      <c r="B1649" s="5">
        <f t="shared" si="551"/>
        <v>5</v>
      </c>
      <c r="C1649" s="5">
        <f t="shared" si="552"/>
        <v>2023</v>
      </c>
      <c r="D1649" s="5" t="s">
        <v>1536</v>
      </c>
      <c r="E1649" s="5" t="str">
        <f>VLOOKUP(F1649,'Set up'!$A$2:$C$43,2,FALSE)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up'!$A$2:$C$43,3,FALSE)</f>
        <v>Cash</v>
      </c>
      <c r="J1649" s="5">
        <f>VLOOKUP(F1649,'Set up'!$A$2:$D$43,4,FALSE)</f>
        <v>0</v>
      </c>
      <c r="K1649" s="4">
        <f t="shared" si="548"/>
        <v>45052</v>
      </c>
      <c r="L1649" s="5">
        <f t="shared" si="553"/>
        <v>5</v>
      </c>
      <c r="M1649" s="5">
        <f t="shared" si="554"/>
        <v>2023</v>
      </c>
      <c r="N1649" s="6">
        <v>3784</v>
      </c>
      <c r="P1649" s="6">
        <f t="shared" si="546"/>
        <v>3784</v>
      </c>
      <c r="Q1649" s="7">
        <f t="shared" si="556"/>
        <v>3007280.7500000009</v>
      </c>
      <c r="R1649" s="44" t="str">
        <f>VLOOKUP(F1649,'Set up'!$A$2:$E$43,5,FALSE)</f>
        <v>Trsf</v>
      </c>
    </row>
    <row r="1650" spans="1:19" x14ac:dyDescent="0.35">
      <c r="A1650" s="4">
        <v>45054</v>
      </c>
      <c r="B1650" s="5">
        <f t="shared" si="551"/>
        <v>5</v>
      </c>
      <c r="C1650" s="5">
        <f t="shared" si="552"/>
        <v>2023</v>
      </c>
      <c r="D1650" s="5" t="s">
        <v>1537</v>
      </c>
      <c r="E1650" s="5" t="str">
        <f>VLOOKUP(F1650,'Set up'!$A$2:$C$43,2,FALSE)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up'!$A$2:$C$43,3,FALSE)</f>
        <v>Cash</v>
      </c>
      <c r="J1650" s="5">
        <f>VLOOKUP(F1650,'Set up'!$A$2:$D$43,4,FALSE)</f>
        <v>0</v>
      </c>
      <c r="K1650" s="4">
        <f t="shared" si="548"/>
        <v>45054</v>
      </c>
      <c r="L1650" s="5">
        <f t="shared" si="553"/>
        <v>5</v>
      </c>
      <c r="M1650" s="5">
        <f t="shared" si="554"/>
        <v>2023</v>
      </c>
      <c r="N1650" s="6">
        <v>1912.5</v>
      </c>
      <c r="O1650" s="6">
        <f t="shared" ref="O1650:O1652" si="557">-N1650</f>
        <v>-1912.5</v>
      </c>
      <c r="P1650" s="6">
        <f t="shared" si="546"/>
        <v>0</v>
      </c>
      <c r="Q1650" s="7">
        <f t="shared" si="556"/>
        <v>3009193.2500000009</v>
      </c>
      <c r="R1650" s="44" t="str">
        <f>VLOOKUP(F1650,'Set up'!$A$2:$E$43,5,FALSE)</f>
        <v>Trsf</v>
      </c>
      <c r="S1650" s="1" t="s">
        <v>1589</v>
      </c>
    </row>
    <row r="1651" spans="1:19" x14ac:dyDescent="0.35">
      <c r="A1651" s="4">
        <v>45054</v>
      </c>
      <c r="B1651" s="5">
        <f t="shared" si="551"/>
        <v>5</v>
      </c>
      <c r="C1651" s="5">
        <f t="shared" si="552"/>
        <v>2023</v>
      </c>
      <c r="D1651" s="5" t="s">
        <v>1537</v>
      </c>
      <c r="E1651" s="5" t="str">
        <f>VLOOKUP(F1651,'Set up'!$A$2:$C$43,2,FALSE)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up'!$A$2:$C$43,3,FALSE)</f>
        <v>Cash</v>
      </c>
      <c r="J1651" s="5">
        <f>VLOOKUP(F1651,'Set up'!$A$2:$D$43,4,FALSE)</f>
        <v>0</v>
      </c>
      <c r="K1651" s="4">
        <f t="shared" si="548"/>
        <v>45054</v>
      </c>
      <c r="L1651" s="5">
        <f t="shared" si="553"/>
        <v>5</v>
      </c>
      <c r="M1651" s="5">
        <f t="shared" si="554"/>
        <v>2023</v>
      </c>
      <c r="N1651" s="6">
        <v>100</v>
      </c>
      <c r="O1651" s="6">
        <f t="shared" si="557"/>
        <v>-100</v>
      </c>
      <c r="P1651" s="6">
        <f t="shared" si="546"/>
        <v>0</v>
      </c>
      <c r="Q1651" s="7">
        <f t="shared" si="556"/>
        <v>3009293.2500000009</v>
      </c>
      <c r="R1651" s="44" t="str">
        <f>VLOOKUP(F1651,'Set up'!$A$2:$E$43,5,FALSE)</f>
        <v>Trsf</v>
      </c>
      <c r="S1651" s="1" t="s">
        <v>1590</v>
      </c>
    </row>
    <row r="1652" spans="1:19" x14ac:dyDescent="0.35">
      <c r="A1652" s="4">
        <v>45054</v>
      </c>
      <c r="B1652" s="5">
        <f t="shared" si="551"/>
        <v>5</v>
      </c>
      <c r="C1652" s="5">
        <f t="shared" si="552"/>
        <v>2023</v>
      </c>
      <c r="D1652" s="5" t="s">
        <v>1537</v>
      </c>
      <c r="E1652" s="5" t="str">
        <f>VLOOKUP(F1652,'Set up'!$A$2:$C$43,2,FALSE)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up'!$A$2:$C$43,3,FALSE)</f>
        <v>Cash</v>
      </c>
      <c r="J1652" s="5">
        <f>VLOOKUP(F1652,'Set up'!$A$2:$D$43,4,FALSE)</f>
        <v>0</v>
      </c>
      <c r="K1652" s="4">
        <f t="shared" si="548"/>
        <v>45054</v>
      </c>
      <c r="L1652" s="5">
        <f t="shared" si="553"/>
        <v>5</v>
      </c>
      <c r="M1652" s="5">
        <f t="shared" si="554"/>
        <v>2023</v>
      </c>
      <c r="N1652" s="6">
        <v>250</v>
      </c>
      <c r="O1652" s="6">
        <f t="shared" si="557"/>
        <v>-250</v>
      </c>
      <c r="P1652" s="6">
        <f t="shared" si="546"/>
        <v>0</v>
      </c>
      <c r="Q1652" s="7">
        <f t="shared" si="556"/>
        <v>3009543.2500000009</v>
      </c>
      <c r="R1652" s="44" t="str">
        <f>VLOOKUP(F1652,'Set up'!$A$2:$E$43,5,FALSE)</f>
        <v>Trsf</v>
      </c>
      <c r="S1652" s="1" t="s">
        <v>1591</v>
      </c>
    </row>
    <row r="1653" spans="1:19" x14ac:dyDescent="0.35">
      <c r="A1653" s="110">
        <v>45054</v>
      </c>
      <c r="B1653" s="111">
        <f t="shared" si="551"/>
        <v>5</v>
      </c>
      <c r="C1653" s="111">
        <f t="shared" si="552"/>
        <v>2023</v>
      </c>
      <c r="D1653" s="111" t="s">
        <v>1537</v>
      </c>
      <c r="E1653" s="5" t="str">
        <f>VLOOKUP(F1653,'Set up'!$A$2:$C$43,2,FALSE)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up'!$A$2:$C$43,3,FALSE)</f>
        <v>Cash</v>
      </c>
      <c r="J1653" s="5">
        <f>VLOOKUP(F1653,'Set up'!$A$2:$D$43,4,FALSE)</f>
        <v>0</v>
      </c>
      <c r="K1653" s="110">
        <f t="shared" si="548"/>
        <v>45054</v>
      </c>
      <c r="L1653" s="111">
        <f t="shared" si="553"/>
        <v>5</v>
      </c>
      <c r="M1653" s="111">
        <f t="shared" si="554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56"/>
        <v>3010183.2500000009</v>
      </c>
      <c r="R1653" s="44" t="str">
        <f>VLOOKUP(F1653,'Set up'!$A$2:$E$43,5,FALSE)</f>
        <v>Trsf</v>
      </c>
      <c r="S1653" s="1" t="s">
        <v>1592</v>
      </c>
    </row>
    <row r="1654" spans="1:19" x14ac:dyDescent="0.35">
      <c r="A1654" s="4">
        <v>45054</v>
      </c>
      <c r="B1654" s="5">
        <f t="shared" si="551"/>
        <v>5</v>
      </c>
      <c r="C1654" s="5">
        <f t="shared" si="552"/>
        <v>2023</v>
      </c>
      <c r="D1654" s="5" t="s">
        <v>1539</v>
      </c>
      <c r="E1654" s="5" t="str">
        <f>VLOOKUP(F1654,'Set up'!$A$2:$C$43,2,FALSE)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up'!$A$2:$C$43,3,FALSE)</f>
        <v>60</v>
      </c>
      <c r="J1654" s="5">
        <f>VLOOKUP(F1654,'Set up'!$A$2:$D$43,4,FALSE)</f>
        <v>60</v>
      </c>
      <c r="K1654" s="4">
        <f t="shared" si="548"/>
        <v>45114</v>
      </c>
      <c r="L1654" s="5">
        <f t="shared" si="553"/>
        <v>7</v>
      </c>
      <c r="M1654" s="5">
        <f t="shared" si="554"/>
        <v>2023</v>
      </c>
      <c r="N1654" s="6">
        <v>220</v>
      </c>
      <c r="P1654" s="6">
        <f t="shared" si="546"/>
        <v>220</v>
      </c>
      <c r="Q1654" s="7">
        <f t="shared" si="556"/>
        <v>3010403.2500000009</v>
      </c>
      <c r="R1654" s="44" t="str">
        <f>VLOOKUP(F1654,'Set up'!$A$2:$E$43,5,FALSE)</f>
        <v>Chq</v>
      </c>
    </row>
    <row r="1655" spans="1:19" x14ac:dyDescent="0.35">
      <c r="A1655" s="4">
        <v>45054</v>
      </c>
      <c r="B1655" s="5">
        <f t="shared" si="551"/>
        <v>5</v>
      </c>
      <c r="C1655" s="5">
        <f t="shared" si="552"/>
        <v>2023</v>
      </c>
      <c r="D1655" s="5" t="s">
        <v>1540</v>
      </c>
      <c r="E1655" s="5" t="str">
        <f>VLOOKUP(F1655,'Set up'!$A$2:$C$43,2,FALSE)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up'!$A$2:$C$43,3,FALSE)</f>
        <v>Cash</v>
      </c>
      <c r="J1655" s="5">
        <f>VLOOKUP(F1655,'Set up'!$A$2:$D$43,4,FALSE)</f>
        <v>0</v>
      </c>
      <c r="K1655" s="4">
        <f t="shared" si="548"/>
        <v>45054</v>
      </c>
      <c r="L1655" s="5">
        <f t="shared" si="553"/>
        <v>5</v>
      </c>
      <c r="M1655" s="5">
        <f t="shared" si="554"/>
        <v>2023</v>
      </c>
      <c r="N1655" s="6">
        <v>937.5</v>
      </c>
      <c r="P1655" s="6">
        <f t="shared" si="546"/>
        <v>937.5</v>
      </c>
      <c r="Q1655" s="7">
        <f t="shared" si="556"/>
        <v>3011340.7500000009</v>
      </c>
      <c r="R1655" s="44" t="str">
        <f>VLOOKUP(F1655,'Set up'!$A$2:$E$43,5,FALSE)</f>
        <v>Trsf</v>
      </c>
    </row>
    <row r="1656" spans="1:19" x14ac:dyDescent="0.35">
      <c r="A1656" s="4">
        <v>45054</v>
      </c>
      <c r="B1656" s="5">
        <f t="shared" si="551"/>
        <v>5</v>
      </c>
      <c r="C1656" s="5">
        <f t="shared" si="552"/>
        <v>2023</v>
      </c>
      <c r="D1656" s="5" t="s">
        <v>1541</v>
      </c>
      <c r="E1656" s="5" t="str">
        <f>VLOOKUP(F1656,'Set up'!$A$2:$C$43,2,FALSE)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up'!$A$2:$C$43,3,FALSE)</f>
        <v>Cash</v>
      </c>
      <c r="J1656" s="5">
        <f>VLOOKUP(F1656,'Set up'!$A$2:$D$43,4,FALSE)</f>
        <v>0</v>
      </c>
      <c r="K1656" s="4">
        <f t="shared" si="548"/>
        <v>45054</v>
      </c>
      <c r="L1656" s="5">
        <f t="shared" si="553"/>
        <v>5</v>
      </c>
      <c r="M1656" s="5">
        <f t="shared" si="554"/>
        <v>2023</v>
      </c>
      <c r="N1656" s="6">
        <v>27060</v>
      </c>
      <c r="P1656" s="6">
        <f t="shared" si="546"/>
        <v>27060</v>
      </c>
      <c r="Q1656" s="7">
        <f t="shared" si="556"/>
        <v>3038400.7500000009</v>
      </c>
      <c r="R1656" s="44" t="str">
        <f>VLOOKUP(F1656,'Set up'!$A$2:$E$43,5,FALSE)</f>
        <v>Trsf</v>
      </c>
    </row>
    <row r="1657" spans="1:19" x14ac:dyDescent="0.35">
      <c r="A1657" s="4">
        <v>45054</v>
      </c>
      <c r="B1657" s="5">
        <f t="shared" si="551"/>
        <v>5</v>
      </c>
      <c r="C1657" s="5">
        <f t="shared" si="552"/>
        <v>2023</v>
      </c>
      <c r="D1657" s="5" t="s">
        <v>1541</v>
      </c>
      <c r="E1657" s="5" t="str">
        <f>VLOOKUP(F1657,'Set up'!$A$2:$C$43,2,FALSE)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up'!$A$2:$C$43,3,FALSE)</f>
        <v>Cash</v>
      </c>
      <c r="J1657" s="5">
        <f>VLOOKUP(F1657,'Set up'!$A$2:$D$43,4,FALSE)</f>
        <v>0</v>
      </c>
      <c r="K1657" s="4">
        <f t="shared" si="548"/>
        <v>45054</v>
      </c>
      <c r="L1657" s="5">
        <f t="shared" si="553"/>
        <v>5</v>
      </c>
      <c r="M1657" s="5">
        <f t="shared" si="554"/>
        <v>2023</v>
      </c>
      <c r="N1657" s="6">
        <v>10260</v>
      </c>
      <c r="P1657" s="6">
        <f t="shared" si="546"/>
        <v>10260</v>
      </c>
      <c r="Q1657" s="7">
        <f t="shared" si="556"/>
        <v>3048660.7500000009</v>
      </c>
      <c r="R1657" s="44" t="str">
        <f>VLOOKUP(F1657,'Set up'!$A$2:$E$43,5,FALSE)</f>
        <v>Trsf</v>
      </c>
    </row>
    <row r="1658" spans="1:19" x14ac:dyDescent="0.35">
      <c r="A1658" s="4">
        <v>45054</v>
      </c>
      <c r="B1658" s="5">
        <f t="shared" si="551"/>
        <v>5</v>
      </c>
      <c r="C1658" s="5">
        <f t="shared" si="552"/>
        <v>2023</v>
      </c>
      <c r="D1658" s="5" t="s">
        <v>1541</v>
      </c>
      <c r="E1658" s="5" t="str">
        <f>VLOOKUP(F1658,'Set up'!$A$2:$C$43,2,FALSE)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up'!$A$2:$C$43,3,FALSE)</f>
        <v>Cash</v>
      </c>
      <c r="J1658" s="5">
        <f>VLOOKUP(F1658,'Set up'!$A$2:$D$43,4,FALSE)</f>
        <v>0</v>
      </c>
      <c r="K1658" s="4">
        <f t="shared" si="548"/>
        <v>45054</v>
      </c>
      <c r="L1658" s="5">
        <f t="shared" si="553"/>
        <v>5</v>
      </c>
      <c r="M1658" s="5">
        <f t="shared" si="554"/>
        <v>2023</v>
      </c>
      <c r="N1658" s="6">
        <v>5821.2000000000007</v>
      </c>
      <c r="P1658" s="6">
        <f t="shared" si="546"/>
        <v>5821.2000000000007</v>
      </c>
      <c r="Q1658" s="7">
        <f t="shared" si="556"/>
        <v>3054481.9500000011</v>
      </c>
      <c r="R1658" s="44" t="str">
        <f>VLOOKUP(F1658,'Set up'!$A$2:$E$43,5,FALSE)</f>
        <v>Trsf</v>
      </c>
    </row>
    <row r="1659" spans="1:19" x14ac:dyDescent="0.35">
      <c r="A1659" s="4">
        <v>45054</v>
      </c>
      <c r="B1659" s="5">
        <f t="shared" si="551"/>
        <v>5</v>
      </c>
      <c r="C1659" s="5">
        <f t="shared" si="552"/>
        <v>2023</v>
      </c>
      <c r="D1659" s="5" t="s">
        <v>1541</v>
      </c>
      <c r="E1659" s="5" t="str">
        <f>VLOOKUP(F1659,'Set up'!$A$2:$C$43,2,FALSE)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up'!$A$2:$C$43,3,FALSE)</f>
        <v>Cash</v>
      </c>
      <c r="J1659" s="5">
        <f>VLOOKUP(F1659,'Set up'!$A$2:$D$43,4,FALSE)</f>
        <v>0</v>
      </c>
      <c r="K1659" s="4">
        <f t="shared" si="548"/>
        <v>45054</v>
      </c>
      <c r="L1659" s="5">
        <f t="shared" si="553"/>
        <v>5</v>
      </c>
      <c r="M1659" s="5">
        <f t="shared" si="554"/>
        <v>2023</v>
      </c>
      <c r="N1659" s="6">
        <v>760</v>
      </c>
      <c r="P1659" s="6">
        <f t="shared" si="546"/>
        <v>760</v>
      </c>
      <c r="Q1659" s="7">
        <f t="shared" si="556"/>
        <v>3055241.9500000011</v>
      </c>
      <c r="R1659" s="44" t="str">
        <f>VLOOKUP(F1659,'Set up'!$A$2:$E$43,5,FALSE)</f>
        <v>Trsf</v>
      </c>
    </row>
    <row r="1660" spans="1:19" x14ac:dyDescent="0.35">
      <c r="A1660" s="4">
        <v>45054</v>
      </c>
      <c r="B1660" s="5">
        <f t="shared" si="551"/>
        <v>5</v>
      </c>
      <c r="C1660" s="5">
        <f t="shared" si="552"/>
        <v>2023</v>
      </c>
      <c r="D1660" s="5" t="s">
        <v>1541</v>
      </c>
      <c r="E1660" s="5" t="str">
        <f>VLOOKUP(F1660,'Set up'!$A$2:$C$43,2,FALSE)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up'!$A$2:$C$43,3,FALSE)</f>
        <v>Cash</v>
      </c>
      <c r="J1660" s="5">
        <f>VLOOKUP(F1660,'Set up'!$A$2:$D$43,4,FALSE)</f>
        <v>0</v>
      </c>
      <c r="K1660" s="4">
        <f t="shared" si="548"/>
        <v>45054</v>
      </c>
      <c r="L1660" s="5">
        <f t="shared" si="553"/>
        <v>5</v>
      </c>
      <c r="M1660" s="5">
        <f t="shared" si="554"/>
        <v>2023</v>
      </c>
      <c r="N1660" s="6">
        <v>2000</v>
      </c>
      <c r="P1660" s="6">
        <f t="shared" si="546"/>
        <v>2000</v>
      </c>
      <c r="Q1660" s="7">
        <f t="shared" si="556"/>
        <v>3057241.9500000011</v>
      </c>
      <c r="R1660" s="44" t="str">
        <f>VLOOKUP(F1660,'Set up'!$A$2:$E$43,5,FALSE)</f>
        <v>Trsf</v>
      </c>
    </row>
    <row r="1661" spans="1:19" x14ac:dyDescent="0.35">
      <c r="A1661" s="4">
        <v>45054</v>
      </c>
      <c r="B1661" s="5">
        <f t="shared" si="551"/>
        <v>5</v>
      </c>
      <c r="C1661" s="5">
        <f t="shared" si="552"/>
        <v>2023</v>
      </c>
      <c r="D1661" s="5" t="s">
        <v>1542</v>
      </c>
      <c r="E1661" s="5" t="str">
        <f>VLOOKUP(F1661,'Set up'!$A$2:$C$43,2,FALSE)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up'!$A$2:$C$43,3,FALSE)</f>
        <v>Cash</v>
      </c>
      <c r="J1661" s="5">
        <f>VLOOKUP(F1661,'Set up'!$A$2:$D$43,4,FALSE)</f>
        <v>0</v>
      </c>
      <c r="K1661" s="4">
        <f t="shared" si="548"/>
        <v>45054</v>
      </c>
      <c r="L1661" s="5">
        <f t="shared" si="553"/>
        <v>5</v>
      </c>
      <c r="M1661" s="5">
        <f t="shared" si="554"/>
        <v>2023</v>
      </c>
      <c r="N1661" s="6">
        <v>5412</v>
      </c>
      <c r="O1661" s="6">
        <f t="shared" ref="O1661:O1668" si="558">-N1661</f>
        <v>-5412</v>
      </c>
      <c r="P1661" s="6">
        <f t="shared" si="546"/>
        <v>0</v>
      </c>
      <c r="Q1661" s="7">
        <f t="shared" si="556"/>
        <v>3062653.9500000011</v>
      </c>
      <c r="R1661" s="44" t="str">
        <f>VLOOKUP(F1661,'Set up'!$A$2:$E$43,5,FALSE)</f>
        <v>Cash</v>
      </c>
      <c r="S1661" s="1" t="s">
        <v>1596</v>
      </c>
    </row>
    <row r="1662" spans="1:19" x14ac:dyDescent="0.35">
      <c r="A1662" s="4">
        <v>45054</v>
      </c>
      <c r="B1662" s="5">
        <f t="shared" si="551"/>
        <v>5</v>
      </c>
      <c r="C1662" s="5">
        <f t="shared" si="552"/>
        <v>2023</v>
      </c>
      <c r="D1662" s="5" t="s">
        <v>1542</v>
      </c>
      <c r="E1662" s="5" t="str">
        <f>VLOOKUP(F1662,'Set up'!$A$2:$C$43,2,FALSE)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up'!$A$2:$C$43,3,FALSE)</f>
        <v>Cash</v>
      </c>
      <c r="J1662" s="5">
        <f>VLOOKUP(F1662,'Set up'!$A$2:$D$43,4,FALSE)</f>
        <v>0</v>
      </c>
      <c r="K1662" s="4">
        <f t="shared" si="548"/>
        <v>45054</v>
      </c>
      <c r="L1662" s="5">
        <f t="shared" si="553"/>
        <v>5</v>
      </c>
      <c r="M1662" s="5">
        <f t="shared" si="554"/>
        <v>2023</v>
      </c>
      <c r="N1662" s="6">
        <v>1185</v>
      </c>
      <c r="O1662" s="6">
        <f t="shared" si="558"/>
        <v>-1185</v>
      </c>
      <c r="P1662" s="6">
        <f t="shared" si="546"/>
        <v>0</v>
      </c>
      <c r="Q1662" s="7">
        <f t="shared" si="556"/>
        <v>3063838.9500000011</v>
      </c>
      <c r="R1662" s="44" t="str">
        <f>VLOOKUP(F1662,'Set up'!$A$2:$E$43,5,FALSE)</f>
        <v>Cash</v>
      </c>
      <c r="S1662" s="1" t="s">
        <v>1596</v>
      </c>
    </row>
    <row r="1663" spans="1:19" x14ac:dyDescent="0.35">
      <c r="A1663" s="4">
        <v>45054</v>
      </c>
      <c r="B1663" s="5">
        <f t="shared" si="551"/>
        <v>5</v>
      </c>
      <c r="C1663" s="5">
        <f t="shared" si="552"/>
        <v>2023</v>
      </c>
      <c r="D1663" s="5" t="s">
        <v>1542</v>
      </c>
      <c r="E1663" s="5" t="str">
        <f>VLOOKUP(F1663,'Set up'!$A$2:$C$43,2,FALSE)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up'!$A$2:$C$43,3,FALSE)</f>
        <v>Cash</v>
      </c>
      <c r="J1663" s="5">
        <f>VLOOKUP(F1663,'Set up'!$A$2:$D$43,4,FALSE)</f>
        <v>0</v>
      </c>
      <c r="K1663" s="4">
        <f t="shared" si="548"/>
        <v>45054</v>
      </c>
      <c r="L1663" s="5">
        <f t="shared" si="553"/>
        <v>5</v>
      </c>
      <c r="M1663" s="5">
        <f t="shared" si="554"/>
        <v>2023</v>
      </c>
      <c r="N1663" s="6">
        <v>640</v>
      </c>
      <c r="O1663" s="6">
        <f t="shared" si="558"/>
        <v>-640</v>
      </c>
      <c r="P1663" s="6">
        <f t="shared" si="546"/>
        <v>0</v>
      </c>
      <c r="Q1663" s="7">
        <f t="shared" si="556"/>
        <v>3064478.9500000011</v>
      </c>
      <c r="R1663" s="44" t="str">
        <f>VLOOKUP(F1663,'Set up'!$A$2:$E$43,5,FALSE)</f>
        <v>Cash</v>
      </c>
      <c r="S1663" s="1" t="s">
        <v>1596</v>
      </c>
    </row>
    <row r="1664" spans="1:19" x14ac:dyDescent="0.35">
      <c r="A1664" s="4">
        <v>45054</v>
      </c>
      <c r="B1664" s="5">
        <f t="shared" si="551"/>
        <v>5</v>
      </c>
      <c r="C1664" s="5">
        <f t="shared" si="552"/>
        <v>2023</v>
      </c>
      <c r="D1664" s="5" t="s">
        <v>1542</v>
      </c>
      <c r="E1664" s="5" t="str">
        <f>VLOOKUP(F1664,'Set up'!$A$2:$C$43,2,FALSE)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up'!$A$2:$C$43,3,FALSE)</f>
        <v>Cash</v>
      </c>
      <c r="J1664" s="5">
        <f>VLOOKUP(F1664,'Set up'!$A$2:$D$43,4,FALSE)</f>
        <v>0</v>
      </c>
      <c r="K1664" s="4">
        <f t="shared" si="548"/>
        <v>45054</v>
      </c>
      <c r="L1664" s="5">
        <f t="shared" si="553"/>
        <v>5</v>
      </c>
      <c r="M1664" s="5">
        <f t="shared" si="554"/>
        <v>2023</v>
      </c>
      <c r="N1664" s="6">
        <v>187.5</v>
      </c>
      <c r="O1664" s="6">
        <f t="shared" si="558"/>
        <v>-187.5</v>
      </c>
      <c r="P1664" s="6">
        <f t="shared" si="546"/>
        <v>0</v>
      </c>
      <c r="Q1664" s="7">
        <f t="shared" si="556"/>
        <v>3064666.4500000011</v>
      </c>
      <c r="R1664" s="44" t="str">
        <f>VLOOKUP(F1664,'Set up'!$A$2:$E$43,5,FALSE)</f>
        <v>Cash</v>
      </c>
      <c r="S1664" s="1" t="s">
        <v>1596</v>
      </c>
    </row>
    <row r="1665" spans="1:19" x14ac:dyDescent="0.35">
      <c r="A1665" s="4">
        <v>45054</v>
      </c>
      <c r="B1665" s="5">
        <f t="shared" si="551"/>
        <v>5</v>
      </c>
      <c r="C1665" s="5">
        <f t="shared" si="552"/>
        <v>2023</v>
      </c>
      <c r="D1665" s="5" t="s">
        <v>1542</v>
      </c>
      <c r="E1665" s="5" t="str">
        <f>VLOOKUP(F1665,'Set up'!$A$2:$C$43,2,FALSE)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up'!$A$2:$C$43,3,FALSE)</f>
        <v>Cash</v>
      </c>
      <c r="J1665" s="5">
        <f>VLOOKUP(F1665,'Set up'!$A$2:$D$43,4,FALSE)</f>
        <v>0</v>
      </c>
      <c r="K1665" s="4">
        <f t="shared" si="548"/>
        <v>45054</v>
      </c>
      <c r="L1665" s="5">
        <f t="shared" si="553"/>
        <v>5</v>
      </c>
      <c r="M1665" s="5">
        <f t="shared" si="554"/>
        <v>2023</v>
      </c>
      <c r="N1665" s="6">
        <v>1548</v>
      </c>
      <c r="O1665" s="6">
        <f t="shared" si="558"/>
        <v>-1548</v>
      </c>
      <c r="P1665" s="6">
        <f t="shared" si="546"/>
        <v>0</v>
      </c>
      <c r="Q1665" s="7">
        <f t="shared" si="556"/>
        <v>3066214.4500000011</v>
      </c>
      <c r="R1665" s="44" t="str">
        <f>VLOOKUP(F1665,'Set up'!$A$2:$E$43,5,FALSE)</f>
        <v>Cash</v>
      </c>
      <c r="S1665" s="1" t="s">
        <v>1596</v>
      </c>
    </row>
    <row r="1666" spans="1:19" x14ac:dyDescent="0.35">
      <c r="A1666" s="4">
        <v>45054</v>
      </c>
      <c r="B1666" s="5">
        <f t="shared" si="551"/>
        <v>5</v>
      </c>
      <c r="C1666" s="5">
        <f t="shared" si="552"/>
        <v>2023</v>
      </c>
      <c r="D1666" s="5" t="s">
        <v>1542</v>
      </c>
      <c r="E1666" s="5" t="str">
        <f>VLOOKUP(F1666,'Set up'!$A$2:$C$43,2,FALSE)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up'!$A$2:$C$43,3,FALSE)</f>
        <v>Cash</v>
      </c>
      <c r="J1666" s="5">
        <f>VLOOKUP(F1666,'Set up'!$A$2:$D$43,4,FALSE)</f>
        <v>0</v>
      </c>
      <c r="K1666" s="4">
        <f t="shared" si="548"/>
        <v>45054</v>
      </c>
      <c r="L1666" s="5">
        <f t="shared" si="553"/>
        <v>5</v>
      </c>
      <c r="M1666" s="5">
        <f t="shared" si="554"/>
        <v>2023</v>
      </c>
      <c r="N1666" s="6">
        <v>190</v>
      </c>
      <c r="O1666" s="6">
        <f t="shared" si="558"/>
        <v>-190</v>
      </c>
      <c r="P1666" s="6">
        <f t="shared" si="546"/>
        <v>0</v>
      </c>
      <c r="Q1666" s="7">
        <f t="shared" si="556"/>
        <v>3066404.4500000011</v>
      </c>
      <c r="R1666" s="44" t="str">
        <f>VLOOKUP(F1666,'Set up'!$A$2:$E$43,5,FALSE)</f>
        <v>Cash</v>
      </c>
      <c r="S1666" s="1" t="s">
        <v>1596</v>
      </c>
    </row>
    <row r="1667" spans="1:19" x14ac:dyDescent="0.35">
      <c r="A1667" s="4">
        <v>45054</v>
      </c>
      <c r="B1667" s="5">
        <f t="shared" si="551"/>
        <v>5</v>
      </c>
      <c r="C1667" s="5">
        <f t="shared" si="552"/>
        <v>2023</v>
      </c>
      <c r="D1667" s="5" t="s">
        <v>1542</v>
      </c>
      <c r="E1667" s="5" t="str">
        <f>VLOOKUP(F1667,'Set up'!$A$2:$C$43,2,FALSE)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up'!$A$2:$C$43,3,FALSE)</f>
        <v>Cash</v>
      </c>
      <c r="J1667" s="5">
        <f>VLOOKUP(F1667,'Set up'!$A$2:$D$43,4,FALSE)</f>
        <v>0</v>
      </c>
      <c r="K1667" s="4">
        <f t="shared" si="548"/>
        <v>45054</v>
      </c>
      <c r="L1667" s="5">
        <f t="shared" si="553"/>
        <v>5</v>
      </c>
      <c r="M1667" s="5">
        <f t="shared" si="554"/>
        <v>2023</v>
      </c>
      <c r="N1667" s="6">
        <v>200</v>
      </c>
      <c r="O1667" s="6">
        <f t="shared" si="558"/>
        <v>-200</v>
      </c>
      <c r="P1667" s="6">
        <f t="shared" si="546"/>
        <v>0</v>
      </c>
      <c r="Q1667" s="7">
        <f t="shared" si="556"/>
        <v>3066604.4500000011</v>
      </c>
      <c r="R1667" s="44" t="str">
        <f>VLOOKUP(F1667,'Set up'!$A$2:$E$43,5,FALSE)</f>
        <v>Cash</v>
      </c>
      <c r="S1667" s="1" t="s">
        <v>1596</v>
      </c>
    </row>
    <row r="1668" spans="1:19" x14ac:dyDescent="0.35">
      <c r="A1668" s="4">
        <v>45054</v>
      </c>
      <c r="B1668" s="5">
        <f t="shared" si="551"/>
        <v>5</v>
      </c>
      <c r="C1668" s="5">
        <f t="shared" si="552"/>
        <v>2023</v>
      </c>
      <c r="D1668" s="5" t="s">
        <v>1542</v>
      </c>
      <c r="E1668" s="5" t="str">
        <f>VLOOKUP(F1668,'Set up'!$A$2:$C$43,2,FALSE)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up'!$A$2:$C$43,3,FALSE)</f>
        <v>Cash</v>
      </c>
      <c r="J1668" s="5">
        <f>VLOOKUP(F1668,'Set up'!$A$2:$D$43,4,FALSE)</f>
        <v>0</v>
      </c>
      <c r="K1668" s="4">
        <f t="shared" si="548"/>
        <v>45054</v>
      </c>
      <c r="L1668" s="5">
        <f t="shared" si="553"/>
        <v>5</v>
      </c>
      <c r="M1668" s="5">
        <f t="shared" si="554"/>
        <v>2023</v>
      </c>
      <c r="N1668" s="6">
        <v>330</v>
      </c>
      <c r="O1668" s="6">
        <f t="shared" si="558"/>
        <v>-330</v>
      </c>
      <c r="P1668" s="6">
        <f t="shared" si="546"/>
        <v>0</v>
      </c>
      <c r="Q1668" s="7">
        <f t="shared" si="556"/>
        <v>3066934.4500000011</v>
      </c>
      <c r="R1668" s="44" t="str">
        <f>VLOOKUP(F1668,'Set up'!$A$2:$E$43,5,FALSE)</f>
        <v>Cash</v>
      </c>
      <c r="S1668" s="1" t="s">
        <v>1596</v>
      </c>
    </row>
    <row r="1669" spans="1:19" x14ac:dyDescent="0.35">
      <c r="A1669" s="4">
        <v>45058</v>
      </c>
      <c r="B1669" s="5">
        <f t="shared" si="551"/>
        <v>5</v>
      </c>
      <c r="C1669" s="5">
        <f t="shared" si="552"/>
        <v>2023</v>
      </c>
      <c r="D1669" s="5" t="s">
        <v>1543</v>
      </c>
      <c r="E1669" s="5" t="str">
        <f>VLOOKUP(F1669,'Set up'!$A$2:$C$43,2,FALSE)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up'!$A$2:$C$43,3,FALSE)</f>
        <v>Cash</v>
      </c>
      <c r="J1669" s="5">
        <f>VLOOKUP(F1669,'Set up'!$A$2:$D$43,4,FALSE)</f>
        <v>0</v>
      </c>
      <c r="K1669" s="4">
        <f t="shared" si="548"/>
        <v>45058</v>
      </c>
      <c r="L1669" s="5">
        <f t="shared" si="553"/>
        <v>5</v>
      </c>
      <c r="M1669" s="5">
        <f t="shared" si="554"/>
        <v>2023</v>
      </c>
      <c r="N1669" s="6">
        <v>3652</v>
      </c>
      <c r="P1669" s="6">
        <f t="shared" si="546"/>
        <v>3652</v>
      </c>
      <c r="Q1669" s="7">
        <f t="shared" si="556"/>
        <v>3070586.4500000011</v>
      </c>
      <c r="R1669" s="44" t="str">
        <f>VLOOKUP(F1669,'Set up'!$A$2:$E$43,5,FALSE)</f>
        <v>Trsf</v>
      </c>
    </row>
    <row r="1670" spans="1:19" x14ac:dyDescent="0.35">
      <c r="A1670" s="4">
        <v>45058</v>
      </c>
      <c r="B1670" s="5">
        <f t="shared" si="551"/>
        <v>5</v>
      </c>
      <c r="C1670" s="5">
        <f t="shared" si="552"/>
        <v>2023</v>
      </c>
      <c r="D1670" s="5" t="s">
        <v>1543</v>
      </c>
      <c r="E1670" s="5" t="str">
        <f>VLOOKUP(F1670,'Set up'!$A$2:$C$43,2,FALSE)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up'!$A$2:$C$43,3,FALSE)</f>
        <v>Cash</v>
      </c>
      <c r="J1670" s="5">
        <f>VLOOKUP(F1670,'Set up'!$A$2:$D$43,4,FALSE)</f>
        <v>0</v>
      </c>
      <c r="K1670" s="4">
        <f t="shared" si="548"/>
        <v>45058</v>
      </c>
      <c r="L1670" s="5">
        <f t="shared" si="553"/>
        <v>5</v>
      </c>
      <c r="M1670" s="5">
        <f t="shared" si="554"/>
        <v>2023</v>
      </c>
      <c r="N1670" s="6">
        <v>421.2</v>
      </c>
      <c r="P1670" s="6">
        <f t="shared" si="546"/>
        <v>421.2</v>
      </c>
      <c r="Q1670" s="7">
        <f t="shared" si="556"/>
        <v>3071007.6500000013</v>
      </c>
      <c r="R1670" s="44" t="str">
        <f>VLOOKUP(F1670,'Set up'!$A$2:$E$43,5,FALSE)</f>
        <v>Trsf</v>
      </c>
    </row>
    <row r="1671" spans="1:19" x14ac:dyDescent="0.35">
      <c r="A1671" s="4">
        <v>45058</v>
      </c>
      <c r="B1671" s="5">
        <f t="shared" si="551"/>
        <v>5</v>
      </c>
      <c r="C1671" s="5">
        <f t="shared" si="552"/>
        <v>2023</v>
      </c>
      <c r="D1671" s="5" t="s">
        <v>1543</v>
      </c>
      <c r="E1671" s="5" t="str">
        <f>VLOOKUP(F1671,'Set up'!$A$2:$C$43,2,FALSE)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up'!$A$2:$C$43,3,FALSE)</f>
        <v>Cash</v>
      </c>
      <c r="J1671" s="5">
        <f>VLOOKUP(F1671,'Set up'!$A$2:$D$43,4,FALSE)</f>
        <v>0</v>
      </c>
      <c r="K1671" s="4">
        <f t="shared" si="548"/>
        <v>45058</v>
      </c>
      <c r="L1671" s="5">
        <f t="shared" si="553"/>
        <v>5</v>
      </c>
      <c r="M1671" s="5">
        <f t="shared" si="554"/>
        <v>2023</v>
      </c>
      <c r="N1671" s="6">
        <v>187.5</v>
      </c>
      <c r="P1671" s="6">
        <f t="shared" si="546"/>
        <v>187.5</v>
      </c>
      <c r="Q1671" s="7">
        <f t="shared" si="556"/>
        <v>3071195.1500000013</v>
      </c>
      <c r="R1671" s="44" t="str">
        <f>VLOOKUP(F1671,'Set up'!$A$2:$E$43,5,FALSE)</f>
        <v>Trsf</v>
      </c>
    </row>
    <row r="1672" spans="1:19" x14ac:dyDescent="0.35">
      <c r="A1672" s="4">
        <v>45058</v>
      </c>
      <c r="B1672" s="5">
        <f t="shared" si="551"/>
        <v>5</v>
      </c>
      <c r="C1672" s="5">
        <f t="shared" si="552"/>
        <v>2023</v>
      </c>
      <c r="D1672" s="5" t="s">
        <v>1543</v>
      </c>
      <c r="E1672" s="5" t="str">
        <f>VLOOKUP(F1672,'Set up'!$A$2:$C$43,2,FALSE)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up'!$A$2:$C$43,3,FALSE)</f>
        <v>Cash</v>
      </c>
      <c r="J1672" s="5">
        <f>VLOOKUP(F1672,'Set up'!$A$2:$D$43,4,FALSE)</f>
        <v>0</v>
      </c>
      <c r="K1672" s="4">
        <f t="shared" si="548"/>
        <v>45058</v>
      </c>
      <c r="L1672" s="5">
        <f t="shared" si="553"/>
        <v>5</v>
      </c>
      <c r="M1672" s="5">
        <f t="shared" si="554"/>
        <v>2023</v>
      </c>
      <c r="N1672" s="6">
        <v>420</v>
      </c>
      <c r="P1672" s="6">
        <f t="shared" si="546"/>
        <v>420</v>
      </c>
      <c r="Q1672" s="7">
        <f t="shared" si="556"/>
        <v>3071615.1500000013</v>
      </c>
      <c r="R1672" s="44" t="str">
        <f>VLOOKUP(F1672,'Set up'!$A$2:$E$43,5,FALSE)</f>
        <v>Trsf</v>
      </c>
    </row>
    <row r="1673" spans="1:19" x14ac:dyDescent="0.35">
      <c r="A1673" s="4">
        <v>45058</v>
      </c>
      <c r="B1673" s="5">
        <f t="shared" si="551"/>
        <v>5</v>
      </c>
      <c r="C1673" s="5">
        <f t="shared" si="552"/>
        <v>2023</v>
      </c>
      <c r="D1673" s="5" t="s">
        <v>1543</v>
      </c>
      <c r="E1673" s="5" t="str">
        <f>VLOOKUP(F1673,'Set up'!$A$2:$C$43,2,FALSE)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up'!$A$2:$C$43,3,FALSE)</f>
        <v>Cash</v>
      </c>
      <c r="J1673" s="5">
        <f>VLOOKUP(F1673,'Set up'!$A$2:$D$43,4,FALSE)</f>
        <v>0</v>
      </c>
      <c r="K1673" s="4">
        <f t="shared" si="548"/>
        <v>45058</v>
      </c>
      <c r="L1673" s="5">
        <f t="shared" si="553"/>
        <v>5</v>
      </c>
      <c r="M1673" s="5">
        <f t="shared" si="554"/>
        <v>2023</v>
      </c>
      <c r="N1673" s="6">
        <v>105</v>
      </c>
      <c r="P1673" s="6">
        <f t="shared" si="546"/>
        <v>105</v>
      </c>
      <c r="Q1673" s="7">
        <f t="shared" si="556"/>
        <v>3071720.1500000013</v>
      </c>
      <c r="R1673" s="44" t="str">
        <f>VLOOKUP(F1673,'Set up'!$A$2:$E$43,5,FALSE)</f>
        <v>Trsf</v>
      </c>
    </row>
    <row r="1674" spans="1:19" x14ac:dyDescent="0.35">
      <c r="A1674" s="4">
        <v>45056</v>
      </c>
      <c r="B1674" s="5">
        <f t="shared" si="551"/>
        <v>5</v>
      </c>
      <c r="C1674" s="5">
        <f t="shared" si="552"/>
        <v>2023</v>
      </c>
      <c r="D1674" s="5" t="s">
        <v>1544</v>
      </c>
      <c r="E1674" s="5" t="str">
        <f>VLOOKUP(F1674,'Set up'!$A$2:$C$43,2,FALSE)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up'!$A$2:$C$43,3,FALSE)</f>
        <v>120</v>
      </c>
      <c r="J1674" s="5">
        <f>VLOOKUP(F1674,'Set up'!$A$2:$D$43,4,FALSE)</f>
        <v>120</v>
      </c>
      <c r="K1674" s="4">
        <f t="shared" si="548"/>
        <v>45176</v>
      </c>
      <c r="L1674" s="5">
        <f t="shared" si="553"/>
        <v>9</v>
      </c>
      <c r="M1674" s="5">
        <f t="shared" si="554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56"/>
        <v>3081752.1500000013</v>
      </c>
      <c r="R1674" s="44" t="str">
        <f>VLOOKUP(F1674,'Set up'!$A$2:$E$43,5,FALSE)</f>
        <v>Trsf</v>
      </c>
      <c r="S1674" s="1" t="s">
        <v>1862</v>
      </c>
    </row>
    <row r="1675" spans="1:19" x14ac:dyDescent="0.35">
      <c r="A1675" s="4">
        <v>45056</v>
      </c>
      <c r="B1675" s="5">
        <f t="shared" si="551"/>
        <v>5</v>
      </c>
      <c r="C1675" s="5">
        <f t="shared" si="552"/>
        <v>2023</v>
      </c>
      <c r="D1675" s="5" t="s">
        <v>1544</v>
      </c>
      <c r="E1675" s="5" t="str">
        <f>VLOOKUP(F1675,'Set up'!$A$2:$C$43,2,FALSE)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up'!$A$2:$C$43,3,FALSE)</f>
        <v>120</v>
      </c>
      <c r="J1675" s="5">
        <f>VLOOKUP(F1675,'Set up'!$A$2:$D$43,4,FALSE)</f>
        <v>120</v>
      </c>
      <c r="K1675" s="4">
        <f t="shared" si="548"/>
        <v>45176</v>
      </c>
      <c r="L1675" s="5">
        <f t="shared" si="553"/>
        <v>9</v>
      </c>
      <c r="M1675" s="5">
        <f t="shared" si="554"/>
        <v>2023</v>
      </c>
      <c r="N1675" s="6">
        <v>1206</v>
      </c>
      <c r="O1675" s="6">
        <f>-N1675</f>
        <v>-1206</v>
      </c>
      <c r="P1675" s="6">
        <f t="shared" si="546"/>
        <v>0</v>
      </c>
      <c r="Q1675" s="7">
        <f t="shared" si="556"/>
        <v>3082958.1500000013</v>
      </c>
      <c r="R1675" s="44" t="str">
        <f>VLOOKUP(F1675,'Set up'!$A$2:$E$43,5,FALSE)</f>
        <v>Trsf</v>
      </c>
      <c r="S1675" s="1" t="s">
        <v>1862</v>
      </c>
    </row>
    <row r="1676" spans="1:19" x14ac:dyDescent="0.35">
      <c r="A1676" s="4">
        <v>45056</v>
      </c>
      <c r="B1676" s="5">
        <f t="shared" si="551"/>
        <v>5</v>
      </c>
      <c r="C1676" s="5">
        <f t="shared" si="552"/>
        <v>2023</v>
      </c>
      <c r="D1676" s="5" t="s">
        <v>1544</v>
      </c>
      <c r="E1676" s="5" t="str">
        <f>VLOOKUP(F1676,'Set up'!$A$2:$C$43,2,FALSE)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up'!$A$2:$C$43,3,FALSE)</f>
        <v>120</v>
      </c>
      <c r="J1676" s="5">
        <f>VLOOKUP(F1676,'Set up'!$A$2:$D$43,4,FALSE)</f>
        <v>120</v>
      </c>
      <c r="K1676" s="4">
        <f t="shared" si="548"/>
        <v>45176</v>
      </c>
      <c r="L1676" s="5">
        <f t="shared" si="553"/>
        <v>9</v>
      </c>
      <c r="M1676" s="5">
        <f t="shared" si="554"/>
        <v>2023</v>
      </c>
      <c r="N1676" s="6">
        <v>575</v>
      </c>
      <c r="O1676" s="6">
        <f>-N1676</f>
        <v>-575</v>
      </c>
      <c r="P1676" s="6">
        <f t="shared" si="546"/>
        <v>0</v>
      </c>
      <c r="Q1676" s="7">
        <f t="shared" si="556"/>
        <v>3083533.1500000013</v>
      </c>
      <c r="R1676" s="44" t="str">
        <f>VLOOKUP(F1676,'Set up'!$A$2:$E$43,5,FALSE)</f>
        <v>Trsf</v>
      </c>
      <c r="S1676" s="1" t="s">
        <v>1862</v>
      </c>
    </row>
    <row r="1677" spans="1:19" x14ac:dyDescent="0.35">
      <c r="A1677" s="4">
        <v>45061</v>
      </c>
      <c r="B1677" s="5">
        <f t="shared" si="551"/>
        <v>5</v>
      </c>
      <c r="C1677" s="5">
        <f t="shared" si="552"/>
        <v>2023</v>
      </c>
      <c r="D1677" s="5" t="s">
        <v>1546</v>
      </c>
      <c r="E1677" s="5" t="str">
        <f>VLOOKUP(F1677,'Set up'!$A$2:$C$43,2,FALSE)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up'!$A$2:$C$43,3,FALSE)</f>
        <v>30</v>
      </c>
      <c r="J1677" s="5">
        <f>VLOOKUP(F1677,'Set up'!$A$2:$D$43,4,FALSE)</f>
        <v>30</v>
      </c>
      <c r="K1677" s="4">
        <f t="shared" si="548"/>
        <v>45091</v>
      </c>
      <c r="L1677" s="5">
        <f t="shared" si="553"/>
        <v>6</v>
      </c>
      <c r="M1677" s="5">
        <f t="shared" si="554"/>
        <v>2023</v>
      </c>
      <c r="N1677" s="6">
        <v>7480</v>
      </c>
      <c r="O1677" s="6">
        <f t="shared" ref="O1677:O1683" si="559">-N1677</f>
        <v>-7480</v>
      </c>
      <c r="P1677" s="6">
        <f t="shared" si="546"/>
        <v>0</v>
      </c>
      <c r="Q1677" s="7">
        <f t="shared" si="556"/>
        <v>3091013.1500000013</v>
      </c>
      <c r="R1677" s="44" t="str">
        <f>VLOOKUP(F1677,'Set up'!$A$2:$E$43,5,FALSE)</f>
        <v>Chq</v>
      </c>
      <c r="S1677" s="1" t="s">
        <v>1694</v>
      </c>
    </row>
    <row r="1678" spans="1:19" x14ac:dyDescent="0.35">
      <c r="A1678" s="4">
        <v>45061</v>
      </c>
      <c r="B1678" s="5">
        <f t="shared" si="551"/>
        <v>5</v>
      </c>
      <c r="C1678" s="5">
        <f t="shared" si="552"/>
        <v>2023</v>
      </c>
      <c r="D1678" s="5" t="s">
        <v>1546</v>
      </c>
      <c r="E1678" s="5" t="str">
        <f>VLOOKUP(F1678,'Set up'!$A$2:$C$43,2,FALSE)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up'!$A$2:$C$43,3,FALSE)</f>
        <v>30</v>
      </c>
      <c r="J1678" s="5">
        <f>VLOOKUP(F1678,'Set up'!$A$2:$D$43,4,FALSE)</f>
        <v>30</v>
      </c>
      <c r="K1678" s="4">
        <f t="shared" si="548"/>
        <v>45091</v>
      </c>
      <c r="L1678" s="5">
        <f t="shared" si="553"/>
        <v>6</v>
      </c>
      <c r="M1678" s="5">
        <f t="shared" si="554"/>
        <v>2023</v>
      </c>
      <c r="N1678" s="6">
        <v>2613</v>
      </c>
      <c r="O1678" s="6">
        <f t="shared" si="559"/>
        <v>-2613</v>
      </c>
      <c r="P1678" s="6">
        <f t="shared" si="546"/>
        <v>0</v>
      </c>
      <c r="Q1678" s="7">
        <f t="shared" si="556"/>
        <v>3093626.1500000013</v>
      </c>
      <c r="R1678" s="44" t="str">
        <f>VLOOKUP(F1678,'Set up'!$A$2:$E$43,5,FALSE)</f>
        <v>Chq</v>
      </c>
      <c r="S1678" s="1" t="s">
        <v>1694</v>
      </c>
    </row>
    <row r="1679" spans="1:19" x14ac:dyDescent="0.35">
      <c r="A1679" s="4">
        <v>45061</v>
      </c>
      <c r="B1679" s="5">
        <f t="shared" si="551"/>
        <v>5</v>
      </c>
      <c r="C1679" s="5">
        <f t="shared" si="552"/>
        <v>2023</v>
      </c>
      <c r="D1679" s="5" t="s">
        <v>1546</v>
      </c>
      <c r="E1679" s="5" t="str">
        <f>VLOOKUP(F1679,'Set up'!$A$2:$C$43,2,FALSE)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up'!$A$2:$C$43,3,FALSE)</f>
        <v>30</v>
      </c>
      <c r="J1679" s="5">
        <f>VLOOKUP(F1679,'Set up'!$A$2:$D$43,4,FALSE)</f>
        <v>30</v>
      </c>
      <c r="K1679" s="4">
        <f t="shared" si="548"/>
        <v>45091</v>
      </c>
      <c r="L1679" s="5">
        <f t="shared" si="553"/>
        <v>6</v>
      </c>
      <c r="M1679" s="5">
        <f t="shared" si="554"/>
        <v>2023</v>
      </c>
      <c r="N1679" s="6">
        <v>144</v>
      </c>
      <c r="O1679" s="6">
        <f t="shared" si="559"/>
        <v>-144</v>
      </c>
      <c r="P1679" s="6">
        <f t="shared" si="546"/>
        <v>0</v>
      </c>
      <c r="Q1679" s="7">
        <f t="shared" si="556"/>
        <v>3093770.1500000013</v>
      </c>
      <c r="R1679" s="44" t="str">
        <f>VLOOKUP(F1679,'Set up'!$A$2:$E$43,5,FALSE)</f>
        <v>Chq</v>
      </c>
      <c r="S1679" s="1" t="s">
        <v>1694</v>
      </c>
    </row>
    <row r="1680" spans="1:19" x14ac:dyDescent="0.35">
      <c r="A1680" s="4">
        <v>45061</v>
      </c>
      <c r="B1680" s="5">
        <f t="shared" si="551"/>
        <v>5</v>
      </c>
      <c r="C1680" s="5">
        <f t="shared" si="552"/>
        <v>2023</v>
      </c>
      <c r="D1680" s="5" t="s">
        <v>1546</v>
      </c>
      <c r="E1680" s="5" t="str">
        <f>VLOOKUP(F1680,'Set up'!$A$2:$C$43,2,FALSE)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up'!$A$2:$C$43,3,FALSE)</f>
        <v>30</v>
      </c>
      <c r="J1680" s="5">
        <f>VLOOKUP(F1680,'Set up'!$A$2:$D$43,4,FALSE)</f>
        <v>30</v>
      </c>
      <c r="K1680" s="4">
        <f t="shared" si="548"/>
        <v>45091</v>
      </c>
      <c r="L1680" s="5">
        <f t="shared" si="553"/>
        <v>6</v>
      </c>
      <c r="M1680" s="5">
        <f t="shared" si="554"/>
        <v>2023</v>
      </c>
      <c r="N1680" s="6">
        <v>285</v>
      </c>
      <c r="O1680" s="6">
        <f t="shared" si="559"/>
        <v>-285</v>
      </c>
      <c r="P1680" s="6">
        <f t="shared" si="546"/>
        <v>0</v>
      </c>
      <c r="Q1680" s="7">
        <f t="shared" si="556"/>
        <v>3094055.1500000013</v>
      </c>
      <c r="R1680" s="44" t="str">
        <f>VLOOKUP(F1680,'Set up'!$A$2:$E$43,5,FALSE)</f>
        <v>Chq</v>
      </c>
      <c r="S1680" s="1" t="s">
        <v>1694</v>
      </c>
    </row>
    <row r="1681" spans="1:19" x14ac:dyDescent="0.35">
      <c r="A1681" s="4">
        <v>45061</v>
      </c>
      <c r="B1681" s="5">
        <f t="shared" si="551"/>
        <v>5</v>
      </c>
      <c r="C1681" s="5">
        <f t="shared" si="552"/>
        <v>2023</v>
      </c>
      <c r="D1681" s="5" t="s">
        <v>1546</v>
      </c>
      <c r="E1681" s="5" t="str">
        <f>VLOOKUP(F1681,'Set up'!$A$2:$C$43,2,FALSE)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up'!$A$2:$C$43,3,FALSE)</f>
        <v>30</v>
      </c>
      <c r="J1681" s="5">
        <f>VLOOKUP(F1681,'Set up'!$A$2:$D$43,4,FALSE)</f>
        <v>30</v>
      </c>
      <c r="K1681" s="4">
        <f t="shared" si="548"/>
        <v>45091</v>
      </c>
      <c r="L1681" s="5">
        <f t="shared" si="553"/>
        <v>6</v>
      </c>
      <c r="M1681" s="5">
        <f t="shared" si="554"/>
        <v>2023</v>
      </c>
      <c r="N1681" s="6">
        <v>312.5</v>
      </c>
      <c r="O1681" s="6">
        <f t="shared" si="559"/>
        <v>-312.5</v>
      </c>
      <c r="P1681" s="6">
        <f t="shared" si="546"/>
        <v>0</v>
      </c>
      <c r="Q1681" s="7">
        <f t="shared" si="556"/>
        <v>3094367.6500000013</v>
      </c>
      <c r="R1681" s="44" t="str">
        <f>VLOOKUP(F1681,'Set up'!$A$2:$E$43,5,FALSE)</f>
        <v>Chq</v>
      </c>
      <c r="S1681" s="1" t="s">
        <v>1694</v>
      </c>
    </row>
    <row r="1682" spans="1:19" x14ac:dyDescent="0.35">
      <c r="A1682" s="4">
        <v>45061</v>
      </c>
      <c r="B1682" s="5">
        <f t="shared" si="551"/>
        <v>5</v>
      </c>
      <c r="C1682" s="5">
        <f t="shared" si="552"/>
        <v>2023</v>
      </c>
      <c r="D1682" s="5" t="s">
        <v>1546</v>
      </c>
      <c r="E1682" s="5" t="str">
        <f>VLOOKUP(F1682,'Set up'!$A$2:$C$43,2,FALSE)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up'!$A$2:$C$43,3,FALSE)</f>
        <v>30</v>
      </c>
      <c r="J1682" s="5">
        <f>VLOOKUP(F1682,'Set up'!$A$2:$D$43,4,FALSE)</f>
        <v>30</v>
      </c>
      <c r="K1682" s="4">
        <f t="shared" si="548"/>
        <v>45091</v>
      </c>
      <c r="L1682" s="5">
        <f t="shared" si="553"/>
        <v>6</v>
      </c>
      <c r="M1682" s="5">
        <f t="shared" si="554"/>
        <v>2023</v>
      </c>
      <c r="N1682" s="6">
        <v>520</v>
      </c>
      <c r="O1682" s="6">
        <f t="shared" si="559"/>
        <v>-520</v>
      </c>
      <c r="P1682" s="6">
        <f t="shared" si="546"/>
        <v>0</v>
      </c>
      <c r="Q1682" s="7">
        <f t="shared" si="556"/>
        <v>3094887.6500000013</v>
      </c>
      <c r="R1682" s="44" t="str">
        <f>VLOOKUP(F1682,'Set up'!$A$2:$E$43,5,FALSE)</f>
        <v>Chq</v>
      </c>
      <c r="S1682" s="1" t="s">
        <v>1694</v>
      </c>
    </row>
    <row r="1683" spans="1:19" x14ac:dyDescent="0.35">
      <c r="A1683" s="4">
        <v>45061</v>
      </c>
      <c r="B1683" s="5">
        <f t="shared" si="551"/>
        <v>5</v>
      </c>
      <c r="C1683" s="5">
        <f t="shared" si="552"/>
        <v>2023</v>
      </c>
      <c r="D1683" s="5" t="s">
        <v>1546</v>
      </c>
      <c r="E1683" s="5" t="str">
        <f>VLOOKUP(F1683,'Set up'!$A$2:$C$43,2,FALSE)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up'!$A$2:$C$43,3,FALSE)</f>
        <v>30</v>
      </c>
      <c r="J1683" s="5">
        <f>VLOOKUP(F1683,'Set up'!$A$2:$D$43,4,FALSE)</f>
        <v>30</v>
      </c>
      <c r="K1683" s="4">
        <f t="shared" si="548"/>
        <v>45091</v>
      </c>
      <c r="L1683" s="5">
        <f t="shared" si="553"/>
        <v>6</v>
      </c>
      <c r="M1683" s="5">
        <f t="shared" si="554"/>
        <v>2023</v>
      </c>
      <c r="N1683" s="6">
        <v>1860</v>
      </c>
      <c r="O1683" s="6">
        <f t="shared" si="559"/>
        <v>-1860</v>
      </c>
      <c r="P1683" s="6">
        <f t="shared" si="546"/>
        <v>0</v>
      </c>
      <c r="Q1683" s="7">
        <f t="shared" si="556"/>
        <v>3096747.6500000013</v>
      </c>
      <c r="R1683" s="44" t="str">
        <f>VLOOKUP(F1683,'Set up'!$A$2:$E$43,5,FALSE)</f>
        <v>Chq</v>
      </c>
      <c r="S1683" s="1" t="s">
        <v>1694</v>
      </c>
    </row>
    <row r="1684" spans="1:19" x14ac:dyDescent="0.35">
      <c r="A1684" s="4">
        <v>45063</v>
      </c>
      <c r="B1684" s="5">
        <f t="shared" si="551"/>
        <v>5</v>
      </c>
      <c r="C1684" s="5">
        <f t="shared" si="552"/>
        <v>2023</v>
      </c>
      <c r="D1684" s="5" t="s">
        <v>1549</v>
      </c>
      <c r="E1684" s="5" t="str">
        <f>VLOOKUP(F1684,'Set up'!$A$2:$C$43,2,FALSE)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up'!$A$2:$C$43,3,FALSE)</f>
        <v>45</v>
      </c>
      <c r="J1684" s="5">
        <f>VLOOKUP(F1684,'Set up'!$A$2:$D$43,4,FALSE)</f>
        <v>45</v>
      </c>
      <c r="K1684" s="4">
        <f t="shared" si="548"/>
        <v>45108</v>
      </c>
      <c r="L1684" s="5">
        <f t="shared" si="553"/>
        <v>7</v>
      </c>
      <c r="M1684" s="5">
        <f t="shared" si="554"/>
        <v>2023</v>
      </c>
      <c r="N1684" s="6">
        <v>3872</v>
      </c>
      <c r="O1684" s="6">
        <f>-1500-1500-872</f>
        <v>-3872</v>
      </c>
      <c r="P1684" s="6">
        <f t="shared" si="546"/>
        <v>0</v>
      </c>
      <c r="Q1684" s="7">
        <f t="shared" si="556"/>
        <v>3100619.6500000013</v>
      </c>
      <c r="R1684" s="44" t="str">
        <f>VLOOKUP(F1684,'Set up'!$A$2:$E$43,5,FALSE)</f>
        <v>PD Chq</v>
      </c>
      <c r="S1684" s="1" t="s">
        <v>1780</v>
      </c>
    </row>
    <row r="1685" spans="1:19" x14ac:dyDescent="0.35">
      <c r="A1685" s="4">
        <v>45063</v>
      </c>
      <c r="B1685" s="5">
        <f t="shared" si="551"/>
        <v>5</v>
      </c>
      <c r="C1685" s="5">
        <f t="shared" si="552"/>
        <v>2023</v>
      </c>
      <c r="D1685" s="5" t="s">
        <v>1549</v>
      </c>
      <c r="E1685" s="5" t="str">
        <f>VLOOKUP(F1685,'Set up'!$A$2:$C$43,2,FALSE)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up'!$A$2:$C$43,3,FALSE)</f>
        <v>45</v>
      </c>
      <c r="J1685" s="5">
        <f>VLOOKUP(F1685,'Set up'!$A$2:$D$43,4,FALSE)</f>
        <v>45</v>
      </c>
      <c r="K1685" s="4">
        <f t="shared" si="548"/>
        <v>45108</v>
      </c>
      <c r="L1685" s="5">
        <f t="shared" si="553"/>
        <v>7</v>
      </c>
      <c r="M1685" s="5">
        <f t="shared" si="554"/>
        <v>2023</v>
      </c>
      <c r="N1685" s="6">
        <v>420</v>
      </c>
      <c r="O1685" s="6">
        <f>-N1685</f>
        <v>-420</v>
      </c>
      <c r="P1685" s="6">
        <f t="shared" ref="P1685:P1707" si="560">SUM(N1685+O1685)</f>
        <v>0</v>
      </c>
      <c r="Q1685" s="7">
        <f t="shared" si="556"/>
        <v>3101039.6500000013</v>
      </c>
      <c r="R1685" s="44" t="str">
        <f>VLOOKUP(F1685,'Set up'!$A$2:$E$43,5,FALSE)</f>
        <v>PD Chq</v>
      </c>
      <c r="S1685" s="1" t="s">
        <v>1781</v>
      </c>
    </row>
    <row r="1686" spans="1:19" x14ac:dyDescent="0.35">
      <c r="A1686" s="4">
        <v>45063</v>
      </c>
      <c r="B1686" s="5">
        <f t="shared" si="551"/>
        <v>5</v>
      </c>
      <c r="C1686" s="5">
        <f t="shared" si="552"/>
        <v>2023</v>
      </c>
      <c r="D1686" s="5" t="s">
        <v>1550</v>
      </c>
      <c r="E1686" s="5" t="str">
        <f>VLOOKUP(F1686,'Set up'!$A$2:$C$43,2,FALSE)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up'!$A$2:$C$43,3,FALSE)</f>
        <v>Cash</v>
      </c>
      <c r="J1686" s="5">
        <f>VLOOKUP(F1686,'Set up'!$A$2:$D$43,4,FALSE)</f>
        <v>0</v>
      </c>
      <c r="K1686" s="4">
        <f t="shared" si="548"/>
        <v>45063</v>
      </c>
      <c r="L1686" s="5">
        <f t="shared" si="553"/>
        <v>5</v>
      </c>
      <c r="M1686" s="5">
        <f t="shared" si="554"/>
        <v>2023</v>
      </c>
      <c r="N1686" s="6">
        <v>280</v>
      </c>
      <c r="O1686" s="6">
        <f t="shared" ref="O1686:O1689" si="561">-N1686</f>
        <v>-280</v>
      </c>
      <c r="P1686" s="6">
        <f t="shared" si="560"/>
        <v>0</v>
      </c>
      <c r="Q1686" s="7">
        <f t="shared" si="556"/>
        <v>3101319.6500000013</v>
      </c>
      <c r="R1686" s="44" t="str">
        <f>VLOOKUP(F1686,'Set up'!$A$2:$E$43,5,FALSE)</f>
        <v>Trsf</v>
      </c>
      <c r="S1686" s="1" t="s">
        <v>1593</v>
      </c>
    </row>
    <row r="1687" spans="1:19" x14ac:dyDescent="0.35">
      <c r="A1687" s="4">
        <v>45063</v>
      </c>
      <c r="B1687" s="5">
        <f t="shared" si="551"/>
        <v>5</v>
      </c>
      <c r="C1687" s="5">
        <f t="shared" si="552"/>
        <v>2023</v>
      </c>
      <c r="D1687" s="5" t="s">
        <v>1550</v>
      </c>
      <c r="E1687" s="5" t="str">
        <f>VLOOKUP(F1687,'Set up'!$A$2:$C$43,2,FALSE)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up'!$A$2:$C$43,3,FALSE)</f>
        <v>Cash</v>
      </c>
      <c r="J1687" s="5">
        <f>VLOOKUP(F1687,'Set up'!$A$2:$D$43,4,FALSE)</f>
        <v>0</v>
      </c>
      <c r="K1687" s="4">
        <f t="shared" si="548"/>
        <v>45063</v>
      </c>
      <c r="L1687" s="5">
        <f t="shared" si="553"/>
        <v>5</v>
      </c>
      <c r="M1687" s="5">
        <f t="shared" si="554"/>
        <v>2023</v>
      </c>
      <c r="N1687" s="6">
        <v>258</v>
      </c>
      <c r="O1687" s="6">
        <f t="shared" si="561"/>
        <v>-258</v>
      </c>
      <c r="P1687" s="6">
        <f t="shared" si="560"/>
        <v>0</v>
      </c>
      <c r="Q1687" s="7">
        <f t="shared" si="556"/>
        <v>3101577.6500000013</v>
      </c>
      <c r="R1687" s="44" t="str">
        <f>VLOOKUP(F1687,'Set up'!$A$2:$E$43,5,FALSE)</f>
        <v>Trsf</v>
      </c>
      <c r="S1687" s="1" t="s">
        <v>1593</v>
      </c>
    </row>
    <row r="1688" spans="1:19" x14ac:dyDescent="0.35">
      <c r="A1688" s="4">
        <v>45063</v>
      </c>
      <c r="B1688" s="5">
        <f t="shared" si="551"/>
        <v>5</v>
      </c>
      <c r="C1688" s="5">
        <f t="shared" si="552"/>
        <v>2023</v>
      </c>
      <c r="D1688" s="5" t="s">
        <v>1550</v>
      </c>
      <c r="E1688" s="5" t="str">
        <f>VLOOKUP(F1688,'Set up'!$A$2:$C$43,2,FALSE)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up'!$A$2:$C$43,3,FALSE)</f>
        <v>Cash</v>
      </c>
      <c r="J1688" s="5">
        <f>VLOOKUP(F1688,'Set up'!$A$2:$D$43,4,FALSE)</f>
        <v>0</v>
      </c>
      <c r="K1688" s="4">
        <f t="shared" ref="K1688:K1751" si="562">A1688+J1688</f>
        <v>45063</v>
      </c>
      <c r="L1688" s="5">
        <f t="shared" si="553"/>
        <v>5</v>
      </c>
      <c r="M1688" s="5">
        <f t="shared" si="554"/>
        <v>2023</v>
      </c>
      <c r="N1688" s="6">
        <v>105</v>
      </c>
      <c r="O1688" s="6">
        <f t="shared" si="561"/>
        <v>-105</v>
      </c>
      <c r="P1688" s="6">
        <f t="shared" si="560"/>
        <v>0</v>
      </c>
      <c r="Q1688" s="7">
        <f t="shared" si="556"/>
        <v>3101682.6500000013</v>
      </c>
      <c r="R1688" s="44" t="str">
        <f>VLOOKUP(F1688,'Set up'!$A$2:$E$43,5,FALSE)</f>
        <v>Trsf</v>
      </c>
      <c r="S1688" s="1" t="s">
        <v>1593</v>
      </c>
    </row>
    <row r="1689" spans="1:19" x14ac:dyDescent="0.35">
      <c r="A1689" s="4">
        <v>45063</v>
      </c>
      <c r="B1689" s="5">
        <f t="shared" si="551"/>
        <v>5</v>
      </c>
      <c r="C1689" s="5">
        <f t="shared" si="552"/>
        <v>2023</v>
      </c>
      <c r="D1689" s="5" t="s">
        <v>1550</v>
      </c>
      <c r="E1689" s="5" t="str">
        <f>VLOOKUP(F1689,'Set up'!$A$2:$C$43,2,FALSE)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up'!$A$2:$C$43,3,FALSE)</f>
        <v>Cash</v>
      </c>
      <c r="J1689" s="5">
        <f>VLOOKUP(F1689,'Set up'!$A$2:$D$43,4,FALSE)</f>
        <v>0</v>
      </c>
      <c r="K1689" s="4">
        <f t="shared" si="562"/>
        <v>45063</v>
      </c>
      <c r="L1689" s="5">
        <f t="shared" si="553"/>
        <v>5</v>
      </c>
      <c r="M1689" s="5">
        <f t="shared" si="554"/>
        <v>2023</v>
      </c>
      <c r="N1689" s="6">
        <v>55</v>
      </c>
      <c r="O1689" s="6">
        <f t="shared" si="561"/>
        <v>-55</v>
      </c>
      <c r="P1689" s="6">
        <f t="shared" si="560"/>
        <v>0</v>
      </c>
      <c r="Q1689" s="7">
        <f t="shared" si="556"/>
        <v>3101737.6500000013</v>
      </c>
      <c r="R1689" s="44" t="str">
        <f>VLOOKUP(F1689,'Set up'!$A$2:$E$43,5,FALSE)</f>
        <v>Trsf</v>
      </c>
      <c r="S1689" s="1" t="s">
        <v>1593</v>
      </c>
    </row>
    <row r="1690" spans="1:19" x14ac:dyDescent="0.35">
      <c r="A1690" s="4">
        <v>45063</v>
      </c>
      <c r="B1690" s="5">
        <f t="shared" si="551"/>
        <v>5</v>
      </c>
      <c r="C1690" s="5">
        <f t="shared" si="552"/>
        <v>2023</v>
      </c>
      <c r="D1690" s="5" t="s">
        <v>1552</v>
      </c>
      <c r="E1690" s="5" t="str">
        <f>VLOOKUP(F1690,'Set up'!$A$2:$C$43,2,FALSE)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up'!$A$2:$C$43,3,FALSE)</f>
        <v>Cash</v>
      </c>
      <c r="J1690" s="5">
        <f>VLOOKUP(F1690,'Set up'!$A$2:$D$43,4,FALSE)</f>
        <v>0</v>
      </c>
      <c r="K1690" s="4">
        <f t="shared" si="562"/>
        <v>45063</v>
      </c>
      <c r="L1690" s="5">
        <f t="shared" si="553"/>
        <v>5</v>
      </c>
      <c r="M1690" s="5">
        <f t="shared" si="554"/>
        <v>2023</v>
      </c>
      <c r="N1690" s="6">
        <v>1870</v>
      </c>
      <c r="P1690" s="6">
        <f t="shared" si="560"/>
        <v>1870</v>
      </c>
      <c r="Q1690" s="7">
        <f t="shared" si="556"/>
        <v>3103607.6500000013</v>
      </c>
      <c r="R1690" s="44" t="str">
        <f>VLOOKUP(F1690,'Set up'!$A$2:$E$43,5,FALSE)</f>
        <v>PD Chq</v>
      </c>
    </row>
    <row r="1691" spans="1:19" x14ac:dyDescent="0.35">
      <c r="A1691" s="4">
        <v>45063</v>
      </c>
      <c r="B1691" s="5">
        <f t="shared" si="551"/>
        <v>5</v>
      </c>
      <c r="C1691" s="5">
        <f t="shared" si="552"/>
        <v>2023</v>
      </c>
      <c r="D1691" s="5" t="s">
        <v>1552</v>
      </c>
      <c r="E1691" s="5" t="str">
        <f>VLOOKUP(F1691,'Set up'!$A$2:$C$43,2,FALSE)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up'!$A$2:$C$43,3,FALSE)</f>
        <v>Cash</v>
      </c>
      <c r="J1691" s="5">
        <f>VLOOKUP(F1691,'Set up'!$A$2:$D$43,4,FALSE)</f>
        <v>0</v>
      </c>
      <c r="K1691" s="4">
        <f t="shared" si="562"/>
        <v>45063</v>
      </c>
      <c r="L1691" s="5">
        <f t="shared" si="553"/>
        <v>5</v>
      </c>
      <c r="M1691" s="5">
        <f t="shared" si="554"/>
        <v>2023</v>
      </c>
      <c r="N1691" s="6">
        <v>510</v>
      </c>
      <c r="P1691" s="6">
        <f t="shared" si="560"/>
        <v>510</v>
      </c>
      <c r="Q1691" s="7">
        <f t="shared" si="556"/>
        <v>3104117.6500000013</v>
      </c>
      <c r="R1691" s="44" t="str">
        <f>VLOOKUP(F1691,'Set up'!$A$2:$E$43,5,FALSE)</f>
        <v>PD Chq</v>
      </c>
    </row>
    <row r="1692" spans="1:19" x14ac:dyDescent="0.35">
      <c r="A1692" s="4">
        <v>45063</v>
      </c>
      <c r="B1692" s="5">
        <f t="shared" si="551"/>
        <v>5</v>
      </c>
      <c r="C1692" s="5">
        <f t="shared" si="552"/>
        <v>2023</v>
      </c>
      <c r="D1692" s="5" t="s">
        <v>1552</v>
      </c>
      <c r="E1692" s="5" t="str">
        <f>VLOOKUP(F1692,'Set up'!$A$2:$C$43,2,FALSE)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up'!$A$2:$C$43,3,FALSE)</f>
        <v>Cash</v>
      </c>
      <c r="J1692" s="5">
        <f>VLOOKUP(F1692,'Set up'!$A$2:$D$43,4,FALSE)</f>
        <v>0</v>
      </c>
      <c r="K1692" s="4">
        <f t="shared" si="562"/>
        <v>45063</v>
      </c>
      <c r="L1692" s="5">
        <f t="shared" si="553"/>
        <v>5</v>
      </c>
      <c r="M1692" s="5">
        <f t="shared" si="554"/>
        <v>2023</v>
      </c>
      <c r="N1692" s="6">
        <v>95</v>
      </c>
      <c r="P1692" s="6">
        <f t="shared" si="560"/>
        <v>95</v>
      </c>
      <c r="Q1692" s="7">
        <f t="shared" si="556"/>
        <v>3104212.6500000013</v>
      </c>
      <c r="R1692" s="44" t="str">
        <f>VLOOKUP(F1692,'Set up'!$A$2:$E$43,5,FALSE)</f>
        <v>PD Chq</v>
      </c>
    </row>
    <row r="1693" spans="1:19" x14ac:dyDescent="0.35">
      <c r="A1693" s="4">
        <v>45063</v>
      </c>
      <c r="B1693" s="5">
        <f t="shared" si="551"/>
        <v>5</v>
      </c>
      <c r="C1693" s="5">
        <f t="shared" si="552"/>
        <v>2023</v>
      </c>
      <c r="D1693" s="5" t="s">
        <v>1553</v>
      </c>
      <c r="E1693" s="5" t="str">
        <f>VLOOKUP(F1693,'Set up'!$A$2:$C$43,2,FALSE)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up'!$A$2:$C$43,3,FALSE)</f>
        <v>Cash</v>
      </c>
      <c r="J1693" s="5">
        <f>VLOOKUP(F1693,'Set up'!$A$2:$D$43,4,FALSE)</f>
        <v>0</v>
      </c>
      <c r="K1693" s="4">
        <f t="shared" si="562"/>
        <v>45063</v>
      </c>
      <c r="L1693" s="5">
        <f t="shared" si="553"/>
        <v>5</v>
      </c>
      <c r="M1693" s="5">
        <f t="shared" si="554"/>
        <v>2023</v>
      </c>
      <c r="N1693" s="6">
        <v>7304</v>
      </c>
      <c r="O1693" s="6">
        <f t="shared" ref="O1693:O1700" si="563">-N1693</f>
        <v>-7304</v>
      </c>
      <c r="P1693" s="6">
        <f t="shared" si="560"/>
        <v>0</v>
      </c>
      <c r="Q1693" s="7">
        <f t="shared" si="556"/>
        <v>3111516.6500000013</v>
      </c>
      <c r="R1693" s="44" t="str">
        <f>VLOOKUP(F1693,'Set up'!$A$2:$E$43,5,FALSE)</f>
        <v>Chq</v>
      </c>
      <c r="S1693" s="1" t="s">
        <v>1600</v>
      </c>
    </row>
    <row r="1694" spans="1:19" x14ac:dyDescent="0.35">
      <c r="A1694" s="4" t="s">
        <v>1554</v>
      </c>
      <c r="B1694" s="5">
        <f t="shared" si="551"/>
        <v>5</v>
      </c>
      <c r="C1694" s="5">
        <f t="shared" si="552"/>
        <v>2023</v>
      </c>
      <c r="D1694" s="5" t="s">
        <v>1553</v>
      </c>
      <c r="E1694" s="5" t="str">
        <f>VLOOKUP(F1694,'Set up'!$A$2:$C$43,2,FALSE)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up'!$A$2:$C$43,3,FALSE)</f>
        <v>Cash</v>
      </c>
      <c r="J1694" s="5">
        <f>VLOOKUP(F1694,'Set up'!$A$2:$D$43,4,FALSE)</f>
        <v>0</v>
      </c>
      <c r="K1694" s="4">
        <f t="shared" si="562"/>
        <v>45064</v>
      </c>
      <c r="L1694" s="5">
        <f t="shared" si="553"/>
        <v>5</v>
      </c>
      <c r="M1694" s="5">
        <f t="shared" si="554"/>
        <v>2023</v>
      </c>
      <c r="N1694" s="6">
        <v>2133</v>
      </c>
      <c r="O1694" s="6">
        <f t="shared" si="563"/>
        <v>-2133</v>
      </c>
      <c r="P1694" s="6">
        <f t="shared" si="560"/>
        <v>0</v>
      </c>
      <c r="Q1694" s="7">
        <f t="shared" si="556"/>
        <v>3113649.6500000013</v>
      </c>
      <c r="R1694" s="44" t="str">
        <f>VLOOKUP(F1694,'Set up'!$A$2:$E$43,5,FALSE)</f>
        <v>Chq</v>
      </c>
      <c r="S1694" s="1" t="s">
        <v>1601</v>
      </c>
    </row>
    <row r="1695" spans="1:19" x14ac:dyDescent="0.35">
      <c r="A1695" s="4" t="s">
        <v>1554</v>
      </c>
      <c r="B1695" s="5">
        <f t="shared" si="551"/>
        <v>5</v>
      </c>
      <c r="C1695" s="5">
        <f t="shared" si="552"/>
        <v>2023</v>
      </c>
      <c r="D1695" s="5" t="s">
        <v>1553</v>
      </c>
      <c r="E1695" s="5" t="str">
        <f>VLOOKUP(F1695,'Set up'!$A$2:$C$43,2,FALSE)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up'!$A$2:$C$43,3,FALSE)</f>
        <v>Cash</v>
      </c>
      <c r="J1695" s="5">
        <f>VLOOKUP(F1695,'Set up'!$A$2:$D$43,4,FALSE)</f>
        <v>0</v>
      </c>
      <c r="K1695" s="4">
        <f t="shared" si="562"/>
        <v>45064</v>
      </c>
      <c r="L1695" s="5">
        <f t="shared" si="553"/>
        <v>5</v>
      </c>
      <c r="M1695" s="5">
        <f t="shared" si="554"/>
        <v>2023</v>
      </c>
      <c r="N1695" s="6">
        <v>1279.8000000000002</v>
      </c>
      <c r="O1695" s="6">
        <f t="shared" si="563"/>
        <v>-1279.8000000000002</v>
      </c>
      <c r="P1695" s="6">
        <f t="shared" si="560"/>
        <v>0</v>
      </c>
      <c r="Q1695" s="7">
        <f t="shared" si="556"/>
        <v>3114929.4500000011</v>
      </c>
      <c r="R1695" s="44" t="str">
        <f>VLOOKUP(F1695,'Set up'!$A$2:$E$43,5,FALSE)</f>
        <v>Chq</v>
      </c>
      <c r="S1695" s="1" t="s">
        <v>1602</v>
      </c>
    </row>
    <row r="1696" spans="1:19" x14ac:dyDescent="0.35">
      <c r="A1696" s="4" t="s">
        <v>1554</v>
      </c>
      <c r="B1696" s="5">
        <f t="shared" si="551"/>
        <v>5</v>
      </c>
      <c r="C1696" s="5">
        <f t="shared" si="552"/>
        <v>2023</v>
      </c>
      <c r="D1696" s="5" t="s">
        <v>1553</v>
      </c>
      <c r="E1696" s="5" t="str">
        <f>VLOOKUP(F1696,'Set up'!$A$2:$C$43,2,FALSE)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up'!$A$2:$C$43,3,FALSE)</f>
        <v>Cash</v>
      </c>
      <c r="J1696" s="5">
        <f>VLOOKUP(F1696,'Set up'!$A$2:$D$43,4,FALSE)</f>
        <v>0</v>
      </c>
      <c r="K1696" s="4">
        <f t="shared" si="562"/>
        <v>45064</v>
      </c>
      <c r="L1696" s="5">
        <f t="shared" si="553"/>
        <v>5</v>
      </c>
      <c r="M1696" s="5">
        <f t="shared" si="554"/>
        <v>2023</v>
      </c>
      <c r="N1696" s="6">
        <v>1290</v>
      </c>
      <c r="O1696" s="6">
        <f t="shared" si="563"/>
        <v>-1290</v>
      </c>
      <c r="P1696" s="6">
        <f t="shared" si="560"/>
        <v>0</v>
      </c>
      <c r="Q1696" s="7">
        <f t="shared" si="556"/>
        <v>3116219.4500000011</v>
      </c>
      <c r="R1696" s="44" t="str">
        <f>VLOOKUP(F1696,'Set up'!$A$2:$E$43,5,FALSE)</f>
        <v>Chq</v>
      </c>
      <c r="S1696" s="1" t="s">
        <v>1603</v>
      </c>
    </row>
    <row r="1697" spans="1:19" x14ac:dyDescent="0.35">
      <c r="A1697" s="4" t="s">
        <v>1554</v>
      </c>
      <c r="B1697" s="5">
        <f t="shared" si="551"/>
        <v>5</v>
      </c>
      <c r="C1697" s="5">
        <f t="shared" si="552"/>
        <v>2023</v>
      </c>
      <c r="D1697" s="5" t="s">
        <v>1553</v>
      </c>
      <c r="E1697" s="5" t="str">
        <f>VLOOKUP(F1697,'Set up'!$A$2:$C$43,2,FALSE)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up'!$A$2:$C$43,3,FALSE)</f>
        <v>Cash</v>
      </c>
      <c r="J1697" s="5">
        <f>VLOOKUP(F1697,'Set up'!$A$2:$D$43,4,FALSE)</f>
        <v>0</v>
      </c>
      <c r="K1697" s="4">
        <f t="shared" si="562"/>
        <v>45064</v>
      </c>
      <c r="L1697" s="5">
        <f t="shared" si="553"/>
        <v>5</v>
      </c>
      <c r="M1697" s="5">
        <f t="shared" si="554"/>
        <v>2023</v>
      </c>
      <c r="N1697" s="6">
        <v>150</v>
      </c>
      <c r="O1697" s="6">
        <f t="shared" si="563"/>
        <v>-150</v>
      </c>
      <c r="P1697" s="6">
        <f t="shared" si="560"/>
        <v>0</v>
      </c>
      <c r="Q1697" s="7">
        <f t="shared" si="556"/>
        <v>3116369.4500000011</v>
      </c>
      <c r="R1697" s="44" t="str">
        <f>VLOOKUP(F1697,'Set up'!$A$2:$E$43,5,FALSE)</f>
        <v>Chq</v>
      </c>
      <c r="S1697" s="1" t="s">
        <v>1604</v>
      </c>
    </row>
    <row r="1698" spans="1:19" x14ac:dyDescent="0.35">
      <c r="A1698" s="4" t="s">
        <v>1554</v>
      </c>
      <c r="B1698" s="5">
        <f t="shared" ref="B1698:B1706" si="564">MONTH(A1698)</f>
        <v>5</v>
      </c>
      <c r="C1698" s="5">
        <f t="shared" ref="C1698:C1706" si="565">YEAR(A1698)</f>
        <v>2023</v>
      </c>
      <c r="D1698" s="5" t="s">
        <v>1553</v>
      </c>
      <c r="E1698" s="5" t="str">
        <f>VLOOKUP(F1698,'Set up'!$A$2:$C$43,2,FALSE)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up'!$A$2:$C$43,3,FALSE)</f>
        <v>Cash</v>
      </c>
      <c r="J1698" s="5">
        <f>VLOOKUP(F1698,'Set up'!$A$2:$D$43,4,FALSE)</f>
        <v>0</v>
      </c>
      <c r="K1698" s="4">
        <f t="shared" si="562"/>
        <v>45064</v>
      </c>
      <c r="L1698" s="5">
        <f t="shared" ref="L1698:L1707" si="566">MONTH(K1698)</f>
        <v>5</v>
      </c>
      <c r="M1698" s="5">
        <f t="shared" ref="M1698:M1707" si="567">YEAR(K1698)</f>
        <v>2023</v>
      </c>
      <c r="N1698" s="6">
        <v>1600</v>
      </c>
      <c r="O1698" s="6">
        <f t="shared" si="563"/>
        <v>-1600</v>
      </c>
      <c r="P1698" s="6">
        <f t="shared" si="560"/>
        <v>0</v>
      </c>
      <c r="Q1698" s="7">
        <f t="shared" ref="Q1698:Q1707" si="568">SUM(Q1697+N1698)</f>
        <v>3117969.4500000011</v>
      </c>
      <c r="R1698" s="44" t="str">
        <f>VLOOKUP(F1698,'Set up'!$A$2:$E$43,5,FALSE)</f>
        <v>Chq</v>
      </c>
      <c r="S1698" s="1" t="s">
        <v>1605</v>
      </c>
    </row>
    <row r="1699" spans="1:19" x14ac:dyDescent="0.35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up'!$A$2:$C$43,2,FALSE)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up'!$A$2:$C$43,3,FALSE)</f>
        <v>Cash</v>
      </c>
      <c r="J1699" s="5">
        <f>VLOOKUP(F1699,'Set up'!$A$2:$D$43,4,FALSE)</f>
        <v>0</v>
      </c>
      <c r="K1699" s="4">
        <f t="shared" si="562"/>
        <v>45064</v>
      </c>
      <c r="L1699" s="5">
        <f t="shared" si="566"/>
        <v>5</v>
      </c>
      <c r="M1699" s="5">
        <f t="shared" si="567"/>
        <v>2023</v>
      </c>
      <c r="N1699" s="6">
        <v>1290</v>
      </c>
      <c r="O1699" s="6">
        <f>-963.6-326.4</f>
        <v>-1290</v>
      </c>
      <c r="P1699" s="6">
        <f t="shared" si="560"/>
        <v>0</v>
      </c>
      <c r="Q1699" s="7">
        <f t="shared" si="568"/>
        <v>3119259.4500000011</v>
      </c>
      <c r="R1699" s="44" t="str">
        <f>VLOOKUP(F1699,'Set up'!$A$2:$E$43,5,FALSE)</f>
        <v>Chq</v>
      </c>
      <c r="S1699" s="1" t="s">
        <v>1606</v>
      </c>
    </row>
    <row r="1700" spans="1:19" x14ac:dyDescent="0.35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up'!$A$2:$C$43,2,FALSE)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up'!$A$2:$C$43,3,FALSE)</f>
        <v>Cash</v>
      </c>
      <c r="J1700" s="5">
        <f>VLOOKUP(F1700,'Set up'!$A$2:$D$43,4,FALSE)</f>
        <v>0</v>
      </c>
      <c r="K1700" s="4">
        <f t="shared" si="562"/>
        <v>45064</v>
      </c>
      <c r="L1700" s="5">
        <f t="shared" si="566"/>
        <v>5</v>
      </c>
      <c r="M1700" s="5">
        <f t="shared" si="567"/>
        <v>2023</v>
      </c>
      <c r="N1700" s="6">
        <v>660</v>
      </c>
      <c r="O1700" s="6">
        <f t="shared" si="563"/>
        <v>-660</v>
      </c>
      <c r="P1700" s="6">
        <f t="shared" si="560"/>
        <v>0</v>
      </c>
      <c r="Q1700" s="7">
        <f t="shared" si="568"/>
        <v>3119919.4500000011</v>
      </c>
      <c r="R1700" s="44" t="str">
        <f>VLOOKUP(F1700,'Set up'!$A$2:$E$43,5,FALSE)</f>
        <v>Chq</v>
      </c>
      <c r="S1700" s="1" t="s">
        <v>1607</v>
      </c>
    </row>
    <row r="1701" spans="1:19" x14ac:dyDescent="0.35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up'!$A$2:$C$43,2,FALSE)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up'!$A$2:$C$43,3,FALSE)</f>
        <v>Cash</v>
      </c>
      <c r="J1701" s="5">
        <f>VLOOKUP(F1701,'Set up'!$A$2:$D$43,4,FALSE)</f>
        <v>0</v>
      </c>
      <c r="K1701" s="4">
        <f t="shared" si="562"/>
        <v>45064</v>
      </c>
      <c r="L1701" s="5">
        <f t="shared" si="566"/>
        <v>5</v>
      </c>
      <c r="M1701" s="5">
        <f t="shared" si="567"/>
        <v>2023</v>
      </c>
      <c r="N1701" s="6">
        <v>1112</v>
      </c>
      <c r="O1701" s="6">
        <f t="shared" ref="O1701:O1703" si="569">-N1701</f>
        <v>-1112</v>
      </c>
      <c r="P1701" s="6">
        <f t="shared" si="560"/>
        <v>0</v>
      </c>
      <c r="Q1701" s="7">
        <f t="shared" si="568"/>
        <v>3121031.4500000011</v>
      </c>
      <c r="R1701" s="44" t="str">
        <f>VLOOKUP(F1701,'Set up'!$A$2:$E$43,5,FALSE)</f>
        <v>Trsf</v>
      </c>
      <c r="S1701" s="1" t="s">
        <v>1585</v>
      </c>
    </row>
    <row r="1702" spans="1:19" x14ac:dyDescent="0.35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up'!$A$2:$C$43,2,FALSE)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up'!$A$2:$C$43,3,FALSE)</f>
        <v>Cash</v>
      </c>
      <c r="J1702" s="5">
        <f>VLOOKUP(F1702,'Set up'!$A$2:$D$43,4,FALSE)</f>
        <v>0</v>
      </c>
      <c r="K1702" s="4">
        <f t="shared" si="562"/>
        <v>45064</v>
      </c>
      <c r="L1702" s="5">
        <f t="shared" si="566"/>
        <v>5</v>
      </c>
      <c r="M1702" s="5">
        <f t="shared" si="567"/>
        <v>2023</v>
      </c>
      <c r="N1702" s="6">
        <v>62.5</v>
      </c>
      <c r="O1702" s="6">
        <f t="shared" si="569"/>
        <v>-62.5</v>
      </c>
      <c r="P1702" s="6">
        <f t="shared" si="560"/>
        <v>0</v>
      </c>
      <c r="Q1702" s="7">
        <f t="shared" si="568"/>
        <v>3121093.9500000011</v>
      </c>
      <c r="R1702" s="44" t="str">
        <f>VLOOKUP(F1702,'Set up'!$A$2:$E$43,5,FALSE)</f>
        <v>Trsf</v>
      </c>
      <c r="S1702" s="1" t="s">
        <v>1585</v>
      </c>
    </row>
    <row r="1703" spans="1:19" x14ac:dyDescent="0.35">
      <c r="A1703" s="4">
        <v>45066</v>
      </c>
      <c r="B1703" s="5">
        <f t="shared" si="564"/>
        <v>5</v>
      </c>
      <c r="C1703" s="5">
        <f t="shared" si="565"/>
        <v>2023</v>
      </c>
      <c r="D1703" s="5" t="s">
        <v>1556</v>
      </c>
      <c r="E1703" s="5" t="str">
        <f>VLOOKUP(F1703,'Set up'!$A$2:$C$43,2,FALSE)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up'!$A$2:$C$43,3,FALSE)</f>
        <v>Cash</v>
      </c>
      <c r="J1703" s="5">
        <f>VLOOKUP(F1703,'Set up'!$A$2:$D$43,4,FALSE)</f>
        <v>0</v>
      </c>
      <c r="K1703" s="4">
        <f t="shared" si="562"/>
        <v>45066</v>
      </c>
      <c r="L1703" s="5">
        <f t="shared" si="566"/>
        <v>5</v>
      </c>
      <c r="M1703" s="5">
        <f t="shared" si="567"/>
        <v>2023</v>
      </c>
      <c r="N1703" s="6">
        <v>1912.5</v>
      </c>
      <c r="O1703" s="6">
        <f t="shared" si="569"/>
        <v>-1912.5</v>
      </c>
      <c r="P1703" s="6">
        <f t="shared" si="560"/>
        <v>0</v>
      </c>
      <c r="Q1703" s="7">
        <f t="shared" si="568"/>
        <v>3123006.4500000011</v>
      </c>
      <c r="R1703" s="44" t="str">
        <f>VLOOKUP(F1703,'Set up'!$A$2:$E$43,5,FALSE)</f>
        <v>Trsf</v>
      </c>
      <c r="S1703" s="1" t="s">
        <v>1586</v>
      </c>
    </row>
    <row r="1704" spans="1:19" x14ac:dyDescent="0.35">
      <c r="A1704" s="4">
        <v>45066</v>
      </c>
      <c r="B1704" s="5">
        <f t="shared" si="564"/>
        <v>5</v>
      </c>
      <c r="C1704" s="5">
        <f t="shared" si="565"/>
        <v>2023</v>
      </c>
      <c r="D1704" s="5" t="s">
        <v>1557</v>
      </c>
      <c r="E1704" s="5" t="str">
        <f>VLOOKUP(F1704,'Set up'!$A$2:$C$43,2,FALSE)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up'!$A$2:$C$43,3,FALSE)</f>
        <v>Cash</v>
      </c>
      <c r="J1704" s="5">
        <f>VLOOKUP(F1704,'Set up'!$A$2:$D$43,4,FALSE)</f>
        <v>0</v>
      </c>
      <c r="K1704" s="4">
        <f t="shared" si="562"/>
        <v>45066</v>
      </c>
      <c r="L1704" s="5">
        <f t="shared" si="566"/>
        <v>5</v>
      </c>
      <c r="M1704" s="5">
        <f t="shared" si="567"/>
        <v>2023</v>
      </c>
      <c r="N1704" s="6">
        <v>187.5</v>
      </c>
      <c r="P1704" s="6">
        <f t="shared" si="560"/>
        <v>187.5</v>
      </c>
      <c r="Q1704" s="7">
        <f t="shared" si="568"/>
        <v>3123193.9500000011</v>
      </c>
      <c r="R1704" s="44" t="str">
        <f>VLOOKUP(F1704,'Set up'!$A$2:$E$43,5,FALSE)</f>
        <v>Trsf</v>
      </c>
    </row>
    <row r="1705" spans="1:19" x14ac:dyDescent="0.35">
      <c r="A1705" s="4">
        <v>45066</v>
      </c>
      <c r="B1705" s="5">
        <f t="shared" si="564"/>
        <v>5</v>
      </c>
      <c r="C1705" s="5">
        <f t="shared" si="565"/>
        <v>2023</v>
      </c>
      <c r="D1705" s="5" t="s">
        <v>1558</v>
      </c>
      <c r="E1705" s="5" t="str">
        <f>VLOOKUP(F1705,'Set up'!$A$2:$C$43,2,FALSE)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up'!$A$2:$C$43,3,FALSE)</f>
        <v>Cash</v>
      </c>
      <c r="J1705" s="5">
        <f>VLOOKUP(F1705,'Set up'!$A$2:$D$43,4,FALSE)</f>
        <v>0</v>
      </c>
      <c r="K1705" s="4">
        <f t="shared" si="562"/>
        <v>45066</v>
      </c>
      <c r="L1705" s="5">
        <f t="shared" si="566"/>
        <v>5</v>
      </c>
      <c r="M1705" s="5">
        <f t="shared" si="567"/>
        <v>2023</v>
      </c>
      <c r="N1705" s="6">
        <v>5412</v>
      </c>
      <c r="P1705" s="6">
        <f t="shared" si="560"/>
        <v>5412</v>
      </c>
      <c r="Q1705" s="7">
        <f t="shared" si="568"/>
        <v>3128605.9500000011</v>
      </c>
      <c r="R1705" s="44" t="str">
        <f>VLOOKUP(F1705,'Set up'!$A$2:$E$43,5,FALSE)</f>
        <v>Trsf</v>
      </c>
    </row>
    <row r="1706" spans="1:19" x14ac:dyDescent="0.35">
      <c r="A1706" s="4">
        <v>45066</v>
      </c>
      <c r="B1706" s="5">
        <f t="shared" si="564"/>
        <v>5</v>
      </c>
      <c r="C1706" s="5">
        <f t="shared" si="565"/>
        <v>2023</v>
      </c>
      <c r="D1706" s="5" t="s">
        <v>1558</v>
      </c>
      <c r="E1706" s="5" t="str">
        <f>VLOOKUP(F1706,'Set up'!$A$2:$C$43,2,FALSE)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up'!$A$2:$C$43,3,FALSE)</f>
        <v>Cash</v>
      </c>
      <c r="J1706" s="5">
        <f>VLOOKUP(F1706,'Set up'!$A$2:$D$43,4,FALSE)</f>
        <v>0</v>
      </c>
      <c r="K1706" s="4">
        <f t="shared" si="562"/>
        <v>45066</v>
      </c>
      <c r="L1706" s="5">
        <f t="shared" si="566"/>
        <v>5</v>
      </c>
      <c r="M1706" s="5">
        <f t="shared" si="567"/>
        <v>2023</v>
      </c>
      <c r="N1706" s="6">
        <v>2508</v>
      </c>
      <c r="P1706" s="6">
        <f t="shared" si="560"/>
        <v>2508</v>
      </c>
      <c r="Q1706" s="7">
        <f t="shared" si="568"/>
        <v>3131113.9500000011</v>
      </c>
      <c r="R1706" s="44" t="str">
        <f>VLOOKUP(F1706,'Set up'!$A$2:$E$43,5,FALSE)</f>
        <v>Trsf</v>
      </c>
    </row>
    <row r="1707" spans="1:19" ht="15" customHeight="1" x14ac:dyDescent="0.35">
      <c r="A1707" s="4">
        <v>45066</v>
      </c>
      <c r="B1707" s="5">
        <f t="shared" ref="B1707:B1750" si="570">MONTH(A1707)</f>
        <v>5</v>
      </c>
      <c r="C1707" s="5">
        <f t="shared" ref="C1707:C1750" si="571">YEAR(A1707)</f>
        <v>2023</v>
      </c>
      <c r="D1707" s="5" t="s">
        <v>1558</v>
      </c>
      <c r="E1707" s="5" t="str">
        <f>VLOOKUP(F1707,'Set up'!$A$2:$C$43,2,FALSE)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up'!$A$2:$C$43,3,FALSE)</f>
        <v>Cash</v>
      </c>
      <c r="J1707" s="5">
        <f>VLOOKUP(F1707,'Set up'!$A$2:$D$43,4,FALSE)</f>
        <v>0</v>
      </c>
      <c r="K1707" s="4">
        <f t="shared" si="562"/>
        <v>45066</v>
      </c>
      <c r="L1707" s="5">
        <f t="shared" si="566"/>
        <v>5</v>
      </c>
      <c r="M1707" s="5">
        <f t="shared" si="567"/>
        <v>2023</v>
      </c>
      <c r="N1707" s="6">
        <v>793.80000000000007</v>
      </c>
      <c r="P1707" s="6">
        <f t="shared" si="560"/>
        <v>793.80000000000007</v>
      </c>
      <c r="Q1707" s="7">
        <f t="shared" si="568"/>
        <v>3131907.7500000009</v>
      </c>
      <c r="R1707" s="44" t="str">
        <f>VLOOKUP(F1707,'Set up'!$A$2:$E$43,5,FALSE)</f>
        <v>Trsf</v>
      </c>
    </row>
    <row r="1708" spans="1:19" ht="15" customHeight="1" x14ac:dyDescent="0.35">
      <c r="A1708" s="4">
        <v>45066</v>
      </c>
      <c r="B1708" s="5">
        <f t="shared" si="570"/>
        <v>5</v>
      </c>
      <c r="C1708" s="5">
        <f t="shared" si="571"/>
        <v>2023</v>
      </c>
      <c r="D1708" s="5" t="s">
        <v>1558</v>
      </c>
      <c r="E1708" s="5" t="str">
        <f>VLOOKUP(F1708,'Set up'!$A$2:$C$43,2,FALSE)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up'!$A$2:$C$43,3,FALSE)</f>
        <v>Cash</v>
      </c>
      <c r="J1708" s="5">
        <f>VLOOKUP(F1708,'Set up'!$A$2:$D$43,4,FALSE)</f>
        <v>0</v>
      </c>
      <c r="K1708" s="4">
        <f t="shared" si="562"/>
        <v>45066</v>
      </c>
      <c r="L1708" s="5">
        <f t="shared" ref="L1708:L1728" si="572">MONTH(K1708)</f>
        <v>5</v>
      </c>
      <c r="M1708" s="5">
        <f t="shared" ref="M1708:M1728" si="573">YEAR(K1708)</f>
        <v>2023</v>
      </c>
      <c r="N1708" s="6">
        <v>2000</v>
      </c>
      <c r="P1708" s="6">
        <f t="shared" ref="P1708:P1731" si="574">SUM(N1708+O1708)</f>
        <v>2000</v>
      </c>
      <c r="Q1708" s="7">
        <f t="shared" ref="Q1708:Q1728" si="575">SUM(Q1707+N1708)</f>
        <v>3133907.7500000009</v>
      </c>
      <c r="R1708" s="44" t="str">
        <f>VLOOKUP(F1708,'Set up'!$A$2:$E$43,5,FALSE)</f>
        <v>Trsf</v>
      </c>
    </row>
    <row r="1709" spans="1:19" ht="15" customHeight="1" x14ac:dyDescent="0.35">
      <c r="A1709" s="4">
        <v>45066</v>
      </c>
      <c r="B1709" s="5">
        <f t="shared" si="570"/>
        <v>5</v>
      </c>
      <c r="C1709" s="5">
        <f t="shared" si="571"/>
        <v>2023</v>
      </c>
      <c r="D1709" s="5" t="s">
        <v>1559</v>
      </c>
      <c r="E1709" s="5" t="str">
        <f>VLOOKUP(F1709,'Set up'!$A$2:$C$43,2,FALSE)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up'!$A$2:$C$43,3,FALSE)</f>
        <v>Cash</v>
      </c>
      <c r="J1709" s="5">
        <f>VLOOKUP(F1709,'Set up'!$A$2:$D$43,4,FALSE)</f>
        <v>0</v>
      </c>
      <c r="K1709" s="4">
        <f t="shared" si="562"/>
        <v>45066</v>
      </c>
      <c r="L1709" s="5">
        <f t="shared" si="572"/>
        <v>5</v>
      </c>
      <c r="M1709" s="5">
        <f t="shared" si="573"/>
        <v>2023</v>
      </c>
      <c r="N1709" s="6">
        <v>1804</v>
      </c>
      <c r="O1709" s="6">
        <f t="shared" ref="O1709:O1711" si="576">-N1709</f>
        <v>-1804</v>
      </c>
      <c r="P1709" s="6">
        <f t="shared" si="574"/>
        <v>0</v>
      </c>
      <c r="Q1709" s="7">
        <f t="shared" si="575"/>
        <v>3135711.7500000009</v>
      </c>
      <c r="R1709" s="44" t="str">
        <f>VLOOKUP(F1709,'Set up'!$A$2:$E$43,5,FALSE)</f>
        <v>Cash</v>
      </c>
      <c r="S1709" s="1" t="s">
        <v>1597</v>
      </c>
    </row>
    <row r="1710" spans="1:19" ht="15" customHeight="1" x14ac:dyDescent="0.35">
      <c r="A1710" s="4">
        <v>45071</v>
      </c>
      <c r="B1710" s="5">
        <f t="shared" si="570"/>
        <v>5</v>
      </c>
      <c r="C1710" s="5">
        <f t="shared" si="571"/>
        <v>2023</v>
      </c>
      <c r="D1710" s="5" t="s">
        <v>1559</v>
      </c>
      <c r="E1710" s="5" t="str">
        <f>VLOOKUP(F1710,'Set up'!$A$2:$C$43,2,FALSE)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up'!$A$2:$C$43,3,FALSE)</f>
        <v>Cash</v>
      </c>
      <c r="J1710" s="5">
        <f>VLOOKUP(F1710,'Set up'!$A$2:$D$43,4,FALSE)</f>
        <v>0</v>
      </c>
      <c r="K1710" s="4">
        <f t="shared" si="562"/>
        <v>45071</v>
      </c>
      <c r="L1710" s="5">
        <f t="shared" si="572"/>
        <v>5</v>
      </c>
      <c r="M1710" s="5">
        <f t="shared" si="573"/>
        <v>2023</v>
      </c>
      <c r="N1710" s="6">
        <v>948</v>
      </c>
      <c r="O1710" s="6">
        <f t="shared" si="576"/>
        <v>-948</v>
      </c>
      <c r="P1710" s="6">
        <f t="shared" si="574"/>
        <v>0</v>
      </c>
      <c r="Q1710" s="7">
        <f t="shared" si="575"/>
        <v>3136659.7500000009</v>
      </c>
      <c r="R1710" s="44" t="str">
        <f>VLOOKUP(F1710,'Set up'!$A$2:$E$43,5,FALSE)</f>
        <v>Cash</v>
      </c>
      <c r="S1710" s="1" t="s">
        <v>1597</v>
      </c>
    </row>
    <row r="1711" spans="1:19" ht="15" customHeight="1" x14ac:dyDescent="0.35">
      <c r="A1711" s="4">
        <v>45071</v>
      </c>
      <c r="B1711" s="5">
        <f t="shared" si="570"/>
        <v>5</v>
      </c>
      <c r="C1711" s="5">
        <f t="shared" si="571"/>
        <v>2023</v>
      </c>
      <c r="D1711" s="5" t="s">
        <v>1559</v>
      </c>
      <c r="E1711" s="5" t="str">
        <f>VLOOKUP(F1711,'Set up'!$A$2:$C$43,2,FALSE)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up'!$A$2:$C$43,3,FALSE)</f>
        <v>Cash</v>
      </c>
      <c r="J1711" s="5">
        <f>VLOOKUP(F1711,'Set up'!$A$2:$D$43,4,FALSE)</f>
        <v>0</v>
      </c>
      <c r="K1711" s="4">
        <f t="shared" si="562"/>
        <v>45071</v>
      </c>
      <c r="L1711" s="5">
        <f t="shared" si="572"/>
        <v>5</v>
      </c>
      <c r="M1711" s="5">
        <f t="shared" si="573"/>
        <v>2023</v>
      </c>
      <c r="N1711" s="6">
        <v>516</v>
      </c>
      <c r="O1711" s="6">
        <f t="shared" si="576"/>
        <v>-516</v>
      </c>
      <c r="P1711" s="6">
        <f t="shared" si="574"/>
        <v>0</v>
      </c>
      <c r="Q1711" s="7">
        <f t="shared" si="575"/>
        <v>3137175.7500000009</v>
      </c>
      <c r="R1711" s="44" t="str">
        <f>VLOOKUP(F1711,'Set up'!$A$2:$E$43,5,FALSE)</f>
        <v>Cash</v>
      </c>
      <c r="S1711" s="1" t="s">
        <v>1597</v>
      </c>
    </row>
    <row r="1712" spans="1:19" ht="15" customHeight="1" x14ac:dyDescent="0.35">
      <c r="A1712" s="4">
        <v>45071</v>
      </c>
      <c r="B1712" s="5">
        <f t="shared" si="570"/>
        <v>5</v>
      </c>
      <c r="C1712" s="5">
        <f t="shared" si="571"/>
        <v>2023</v>
      </c>
      <c r="D1712" s="5" t="s">
        <v>1559</v>
      </c>
      <c r="E1712" s="5" t="str">
        <f>VLOOKUP(F1712,'Set up'!$A$2:$C$43,2,FALSE)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up'!$A$2:$C$43,3,FALSE)</f>
        <v>Cash</v>
      </c>
      <c r="J1712" s="5">
        <f>VLOOKUP(F1712,'Set up'!$A$2:$D$43,4,FALSE)</f>
        <v>0</v>
      </c>
      <c r="K1712" s="4">
        <f t="shared" si="562"/>
        <v>45071</v>
      </c>
      <c r="L1712" s="5">
        <f t="shared" si="572"/>
        <v>5</v>
      </c>
      <c r="M1712" s="5">
        <f t="shared" si="573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75"/>
        <v>3137495.7500000009</v>
      </c>
      <c r="R1712" s="44" t="str">
        <f>VLOOKUP(F1712,'Set up'!$A$2:$E$43,5,FALSE)</f>
        <v>Cash</v>
      </c>
      <c r="S1712" s="1" t="s">
        <v>1597</v>
      </c>
    </row>
    <row r="1713" spans="1:19" ht="15" customHeight="1" x14ac:dyDescent="0.35">
      <c r="A1713" s="4">
        <v>45071</v>
      </c>
      <c r="B1713" s="5">
        <f t="shared" si="570"/>
        <v>5</v>
      </c>
      <c r="C1713" s="5">
        <f t="shared" si="571"/>
        <v>2023</v>
      </c>
      <c r="D1713" s="5" t="s">
        <v>1560</v>
      </c>
      <c r="E1713" s="5" t="str">
        <f>VLOOKUP(F1713,'Set up'!$A$2:$C$43,2,FALSE)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up'!$A$2:$C$43,3,FALSE)</f>
        <v>Cash</v>
      </c>
      <c r="J1713" s="5">
        <f>VLOOKUP(F1713,'Set up'!$A$2:$D$43,4,FALSE)</f>
        <v>0</v>
      </c>
      <c r="K1713" s="4">
        <f t="shared" si="562"/>
        <v>45071</v>
      </c>
      <c r="L1713" s="5">
        <f t="shared" si="572"/>
        <v>5</v>
      </c>
      <c r="M1713" s="5">
        <f t="shared" si="573"/>
        <v>2023</v>
      </c>
      <c r="N1713" s="6">
        <v>350</v>
      </c>
      <c r="O1713" s="6">
        <f t="shared" ref="O1713" si="577">-N1713</f>
        <v>-350</v>
      </c>
      <c r="P1713" s="6">
        <f t="shared" si="574"/>
        <v>0</v>
      </c>
      <c r="Q1713" s="7">
        <f t="shared" si="575"/>
        <v>3137845.7500000009</v>
      </c>
      <c r="R1713" s="44" t="str">
        <f>VLOOKUP(F1713,'Set up'!$A$2:$E$43,5,FALSE)</f>
        <v>Trsf</v>
      </c>
      <c r="S1713" s="1" t="s">
        <v>1594</v>
      </c>
    </row>
    <row r="1714" spans="1:19" ht="15" customHeight="1" x14ac:dyDescent="0.35">
      <c r="A1714" s="4">
        <v>45072</v>
      </c>
      <c r="B1714" s="5">
        <f t="shared" si="570"/>
        <v>5</v>
      </c>
      <c r="C1714" s="5">
        <f t="shared" si="571"/>
        <v>2023</v>
      </c>
      <c r="D1714" s="5" t="s">
        <v>1561</v>
      </c>
      <c r="E1714" s="5" t="str">
        <f>VLOOKUP(F1714,'Set up'!$A$2:$C$43,2,FALSE)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up'!$A$2:$C$43,3,FALSE)</f>
        <v>Cash</v>
      </c>
      <c r="J1714" s="5">
        <f>VLOOKUP(F1714,'Set up'!$A$2:$D$43,4,FALSE)</f>
        <v>0</v>
      </c>
      <c r="K1714" s="4">
        <f t="shared" si="562"/>
        <v>45072</v>
      </c>
      <c r="L1714" s="5">
        <f t="shared" si="572"/>
        <v>5</v>
      </c>
      <c r="M1714" s="5">
        <f t="shared" si="573"/>
        <v>2023</v>
      </c>
      <c r="N1714" s="6">
        <v>1804</v>
      </c>
      <c r="O1714" s="6">
        <f>-N1714</f>
        <v>-1804</v>
      </c>
      <c r="P1714" s="6">
        <f t="shared" si="574"/>
        <v>0</v>
      </c>
      <c r="Q1714" s="7">
        <f t="shared" si="575"/>
        <v>3139649.7500000009</v>
      </c>
      <c r="R1714" s="44" t="str">
        <f>VLOOKUP(F1714,'Set up'!$A$2:$E$43,5,FALSE)</f>
        <v>Trsf</v>
      </c>
      <c r="S1714" s="1" t="s">
        <v>1574</v>
      </c>
    </row>
    <row r="1715" spans="1:19" ht="15" customHeight="1" x14ac:dyDescent="0.35">
      <c r="A1715" s="4">
        <v>45072</v>
      </c>
      <c r="B1715" s="5">
        <f t="shared" si="570"/>
        <v>5</v>
      </c>
      <c r="C1715" s="5">
        <f t="shared" si="571"/>
        <v>2023</v>
      </c>
      <c r="D1715" s="5" t="s">
        <v>1561</v>
      </c>
      <c r="E1715" s="5" t="str">
        <f>VLOOKUP(F1715,'Set up'!$A$2:$C$43,2,FALSE)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up'!$A$2:$C$43,3,FALSE)</f>
        <v>Cash</v>
      </c>
      <c r="J1715" s="5">
        <f>VLOOKUP(F1715,'Set up'!$A$2:$D$43,4,FALSE)</f>
        <v>0</v>
      </c>
      <c r="K1715" s="4">
        <f t="shared" si="562"/>
        <v>45072</v>
      </c>
      <c r="L1715" s="5">
        <f t="shared" si="572"/>
        <v>5</v>
      </c>
      <c r="M1715" s="5">
        <f t="shared" si="573"/>
        <v>2023</v>
      </c>
      <c r="N1715" s="6">
        <v>684</v>
      </c>
      <c r="O1715" s="6">
        <f>-N1715</f>
        <v>-684</v>
      </c>
      <c r="P1715" s="6">
        <f t="shared" si="574"/>
        <v>0</v>
      </c>
      <c r="Q1715" s="7">
        <f t="shared" si="575"/>
        <v>3140333.7500000009</v>
      </c>
      <c r="R1715" s="44" t="str">
        <f>VLOOKUP(F1715,'Set up'!$A$2:$E$43,5,FALSE)</f>
        <v>Trsf</v>
      </c>
      <c r="S1715" s="1" t="s">
        <v>1574</v>
      </c>
    </row>
    <row r="1716" spans="1:19" ht="15" customHeight="1" x14ac:dyDescent="0.35">
      <c r="A1716" s="4">
        <v>45072</v>
      </c>
      <c r="B1716" s="5">
        <f t="shared" si="570"/>
        <v>5</v>
      </c>
      <c r="C1716" s="5">
        <f t="shared" si="571"/>
        <v>2023</v>
      </c>
      <c r="D1716" s="5" t="s">
        <v>1561</v>
      </c>
      <c r="E1716" s="5" t="str">
        <f>VLOOKUP(F1716,'Set up'!$A$2:$C$43,2,FALSE)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up'!$A$2:$C$43,3,FALSE)</f>
        <v>Cash</v>
      </c>
      <c r="J1716" s="5">
        <f>VLOOKUP(F1716,'Set up'!$A$2:$D$43,4,FALSE)</f>
        <v>0</v>
      </c>
      <c r="K1716" s="4">
        <f t="shared" si="562"/>
        <v>45072</v>
      </c>
      <c r="L1716" s="5">
        <f t="shared" si="572"/>
        <v>5</v>
      </c>
      <c r="M1716" s="5">
        <f t="shared" si="573"/>
        <v>2023</v>
      </c>
      <c r="N1716" s="6">
        <v>264.60000000000002</v>
      </c>
      <c r="O1716" s="6">
        <f>-N1716</f>
        <v>-264.60000000000002</v>
      </c>
      <c r="P1716" s="6">
        <f t="shared" si="574"/>
        <v>0</v>
      </c>
      <c r="Q1716" s="7">
        <f t="shared" si="575"/>
        <v>3140598.350000001</v>
      </c>
      <c r="R1716" s="44" t="str">
        <f>VLOOKUP(F1716,'Set up'!$A$2:$E$43,5,FALSE)</f>
        <v>Trsf</v>
      </c>
      <c r="S1716" s="1" t="s">
        <v>1574</v>
      </c>
    </row>
    <row r="1717" spans="1:19" ht="15" customHeight="1" x14ac:dyDescent="0.35">
      <c r="A1717" s="4">
        <v>45072</v>
      </c>
      <c r="B1717" s="5">
        <f t="shared" si="570"/>
        <v>5</v>
      </c>
      <c r="C1717" s="5">
        <f t="shared" si="571"/>
        <v>2023</v>
      </c>
      <c r="D1717" s="5" t="s">
        <v>1561</v>
      </c>
      <c r="E1717" s="5" t="str">
        <f>VLOOKUP(F1717,'Set up'!$A$2:$C$43,2,FALSE)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up'!$A$2:$C$43,3,FALSE)</f>
        <v>Cash</v>
      </c>
      <c r="J1717" s="5">
        <f>VLOOKUP(F1717,'Set up'!$A$2:$D$43,4,FALSE)</f>
        <v>0</v>
      </c>
      <c r="K1717" s="4">
        <f t="shared" si="562"/>
        <v>45072</v>
      </c>
      <c r="L1717" s="5">
        <f t="shared" si="572"/>
        <v>5</v>
      </c>
      <c r="M1717" s="5">
        <f t="shared" si="573"/>
        <v>2023</v>
      </c>
      <c r="N1717" s="6">
        <v>62.5</v>
      </c>
      <c r="O1717" s="6">
        <f>-N1717</f>
        <v>-62.5</v>
      </c>
      <c r="P1717" s="6">
        <f t="shared" si="574"/>
        <v>0</v>
      </c>
      <c r="Q1717" s="7">
        <f t="shared" si="575"/>
        <v>3140660.850000001</v>
      </c>
      <c r="R1717" s="44" t="str">
        <f>VLOOKUP(F1717,'Set up'!$A$2:$E$43,5,FALSE)</f>
        <v>Trsf</v>
      </c>
      <c r="S1717" s="1" t="s">
        <v>1574</v>
      </c>
    </row>
    <row r="1718" spans="1:19" ht="15" customHeight="1" x14ac:dyDescent="0.35">
      <c r="A1718" s="4">
        <v>45072</v>
      </c>
      <c r="B1718" s="5">
        <f t="shared" si="570"/>
        <v>5</v>
      </c>
      <c r="C1718" s="5">
        <f t="shared" si="571"/>
        <v>2023</v>
      </c>
      <c r="D1718" s="5" t="s">
        <v>1562</v>
      </c>
      <c r="E1718" s="5" t="str">
        <f>VLOOKUP(F1718,'Set up'!$A$2:$C$43,2,FALSE)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up'!$A$2:$C$43,3,FALSE)</f>
        <v>60</v>
      </c>
      <c r="J1718" s="5">
        <f>VLOOKUP(F1718,'Set up'!$A$2:$D$43,4,FALSE)</f>
        <v>60</v>
      </c>
      <c r="K1718" s="4">
        <f t="shared" si="562"/>
        <v>45132</v>
      </c>
      <c r="L1718" s="5">
        <f t="shared" si="572"/>
        <v>7</v>
      </c>
      <c r="M1718" s="5">
        <f t="shared" si="573"/>
        <v>2023</v>
      </c>
      <c r="N1718" s="6">
        <v>3388</v>
      </c>
      <c r="P1718" s="6">
        <f t="shared" si="574"/>
        <v>3388</v>
      </c>
      <c r="Q1718" s="7">
        <f t="shared" si="575"/>
        <v>3144048.850000001</v>
      </c>
      <c r="R1718" s="44" t="str">
        <f>VLOOKUP(F1718,'Set up'!$A$2:$E$43,5,FALSE)</f>
        <v>Chq</v>
      </c>
    </row>
    <row r="1719" spans="1:19" ht="15" customHeight="1" x14ac:dyDescent="0.35">
      <c r="A1719" s="4">
        <v>45072</v>
      </c>
      <c r="B1719" s="5">
        <f t="shared" si="570"/>
        <v>5</v>
      </c>
      <c r="C1719" s="5">
        <f t="shared" si="571"/>
        <v>2023</v>
      </c>
      <c r="D1719" s="5" t="s">
        <v>1562</v>
      </c>
      <c r="E1719" s="5" t="str">
        <f>VLOOKUP(F1719,'Set up'!$A$2:$C$43,2,FALSE)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up'!$A$2:$C$43,3,FALSE)</f>
        <v>60</v>
      </c>
      <c r="J1719" s="5">
        <f>VLOOKUP(F1719,'Set up'!$A$2:$D$43,4,FALSE)</f>
        <v>60</v>
      </c>
      <c r="K1719" s="4">
        <f t="shared" si="562"/>
        <v>45132</v>
      </c>
      <c r="L1719" s="5">
        <f t="shared" si="572"/>
        <v>7</v>
      </c>
      <c r="M1719" s="5">
        <f t="shared" si="573"/>
        <v>2023</v>
      </c>
      <c r="N1719" s="6">
        <v>745.2</v>
      </c>
      <c r="P1719" s="6">
        <f t="shared" si="574"/>
        <v>745.2</v>
      </c>
      <c r="Q1719" s="7">
        <f t="shared" si="575"/>
        <v>3144794.0500000012</v>
      </c>
      <c r="R1719" s="44" t="str">
        <f>VLOOKUP(F1719,'Set up'!$A$2:$E$43,5,FALSE)</f>
        <v>Chq</v>
      </c>
    </row>
    <row r="1720" spans="1:19" ht="15" customHeight="1" x14ac:dyDescent="0.35">
      <c r="A1720" s="4">
        <v>45072</v>
      </c>
      <c r="B1720" s="5">
        <f t="shared" si="570"/>
        <v>5</v>
      </c>
      <c r="C1720" s="5">
        <f t="shared" si="571"/>
        <v>2023</v>
      </c>
      <c r="D1720" s="5" t="s">
        <v>1562</v>
      </c>
      <c r="E1720" s="5" t="str">
        <f>VLOOKUP(F1720,'Set up'!$A$2:$C$43,2,FALSE)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up'!$A$2:$C$43,3,FALSE)</f>
        <v>60</v>
      </c>
      <c r="J1720" s="5">
        <f>VLOOKUP(F1720,'Set up'!$A$2:$D$43,4,FALSE)</f>
        <v>60</v>
      </c>
      <c r="K1720" s="4">
        <f t="shared" si="562"/>
        <v>45132</v>
      </c>
      <c r="L1720" s="5">
        <f t="shared" si="572"/>
        <v>7</v>
      </c>
      <c r="M1720" s="5">
        <f t="shared" si="573"/>
        <v>2023</v>
      </c>
      <c r="N1720" s="6">
        <v>488</v>
      </c>
      <c r="P1720" s="6">
        <f t="shared" si="574"/>
        <v>488</v>
      </c>
      <c r="Q1720" s="7">
        <f t="shared" si="575"/>
        <v>3145282.0500000012</v>
      </c>
      <c r="R1720" s="44" t="str">
        <f>VLOOKUP(F1720,'Set up'!$A$2:$E$43,5,FALSE)</f>
        <v>Chq</v>
      </c>
    </row>
    <row r="1721" spans="1:19" ht="15" customHeight="1" x14ac:dyDescent="0.35">
      <c r="A1721" s="4">
        <v>45072</v>
      </c>
      <c r="B1721" s="5">
        <f t="shared" si="570"/>
        <v>5</v>
      </c>
      <c r="C1721" s="5">
        <f t="shared" si="571"/>
        <v>2023</v>
      </c>
      <c r="D1721" s="5" t="s">
        <v>1563</v>
      </c>
      <c r="E1721" s="5" t="str">
        <f>VLOOKUP(F1721,'Set up'!$A$2:$C$43,2,FALSE)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up'!$A$2:$C$43,3,FALSE)</f>
        <v>Cash</v>
      </c>
      <c r="J1721" s="5">
        <f>VLOOKUP(F1721,'Set up'!$A$2:$D$43,4,FALSE)</f>
        <v>0</v>
      </c>
      <c r="K1721" s="4">
        <f t="shared" si="562"/>
        <v>45072</v>
      </c>
      <c r="L1721" s="5">
        <f t="shared" si="572"/>
        <v>5</v>
      </c>
      <c r="M1721" s="5">
        <f t="shared" si="573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75"/>
        <v>3147086.0500000012</v>
      </c>
      <c r="R1721" s="44" t="str">
        <f>VLOOKUP(F1721,'Set up'!$A$2:$E$43,5,FALSE)</f>
        <v>Cash</v>
      </c>
      <c r="S1721" s="1" t="s">
        <v>1598</v>
      </c>
    </row>
    <row r="1722" spans="1:19" ht="15" customHeight="1" x14ac:dyDescent="0.35">
      <c r="A1722" s="4">
        <v>45076</v>
      </c>
      <c r="B1722" s="5">
        <f t="shared" si="570"/>
        <v>5</v>
      </c>
      <c r="C1722" s="5">
        <f t="shared" si="571"/>
        <v>2023</v>
      </c>
      <c r="D1722" s="5" t="s">
        <v>1563</v>
      </c>
      <c r="E1722" s="5" t="str">
        <f>VLOOKUP(F1722,'Set up'!$A$2:$C$43,2,FALSE)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up'!$A$2:$C$43,3,FALSE)</f>
        <v>Cash</v>
      </c>
      <c r="J1722" s="5">
        <f>VLOOKUP(F1722,'Set up'!$A$2:$D$43,4,FALSE)</f>
        <v>0</v>
      </c>
      <c r="K1722" s="4">
        <f t="shared" si="562"/>
        <v>45076</v>
      </c>
      <c r="L1722" s="5">
        <f t="shared" si="572"/>
        <v>5</v>
      </c>
      <c r="M1722" s="5">
        <f t="shared" si="573"/>
        <v>2023</v>
      </c>
      <c r="N1722" s="6">
        <v>948</v>
      </c>
      <c r="O1722" s="6">
        <f>-N1722</f>
        <v>-948</v>
      </c>
      <c r="P1722" s="6">
        <f t="shared" si="574"/>
        <v>0</v>
      </c>
      <c r="Q1722" s="7">
        <f t="shared" si="575"/>
        <v>3148034.0500000012</v>
      </c>
      <c r="R1722" s="44" t="str">
        <f>VLOOKUP(F1722,'Set up'!$A$2:$E$43,5,FALSE)</f>
        <v>Cash</v>
      </c>
      <c r="S1722" s="1" t="s">
        <v>1598</v>
      </c>
    </row>
    <row r="1723" spans="1:19" ht="15" customHeight="1" x14ac:dyDescent="0.35">
      <c r="A1723" s="4">
        <v>45076</v>
      </c>
      <c r="B1723" s="5">
        <f t="shared" si="570"/>
        <v>5</v>
      </c>
      <c r="C1723" s="5">
        <f t="shared" si="571"/>
        <v>2023</v>
      </c>
      <c r="D1723" s="5" t="s">
        <v>1563</v>
      </c>
      <c r="E1723" s="5" t="str">
        <f>VLOOKUP(F1723,'Set up'!$A$2:$C$43,2,FALSE)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up'!$A$2:$C$43,3,FALSE)</f>
        <v>Cash</v>
      </c>
      <c r="J1723" s="5">
        <f>VLOOKUP(F1723,'Set up'!$A$2:$D$43,4,FALSE)</f>
        <v>0</v>
      </c>
      <c r="K1723" s="4">
        <f t="shared" si="562"/>
        <v>45076</v>
      </c>
      <c r="L1723" s="5">
        <f t="shared" si="572"/>
        <v>5</v>
      </c>
      <c r="M1723" s="5">
        <f t="shared" si="573"/>
        <v>2023</v>
      </c>
      <c r="N1723" s="6">
        <v>160</v>
      </c>
      <c r="O1723" s="6">
        <f>-N1723</f>
        <v>-160</v>
      </c>
      <c r="P1723" s="6">
        <f t="shared" si="574"/>
        <v>0</v>
      </c>
      <c r="Q1723" s="7">
        <f t="shared" si="575"/>
        <v>3148194.0500000012</v>
      </c>
      <c r="R1723" s="44" t="str">
        <f>VLOOKUP(F1723,'Set up'!$A$2:$E$43,5,FALSE)</f>
        <v>Cash</v>
      </c>
      <c r="S1723" s="1" t="s">
        <v>1598</v>
      </c>
    </row>
    <row r="1724" spans="1:19" ht="15" customHeight="1" x14ac:dyDescent="0.35">
      <c r="A1724" s="4">
        <v>45076</v>
      </c>
      <c r="B1724" s="5">
        <f t="shared" si="570"/>
        <v>5</v>
      </c>
      <c r="C1724" s="5">
        <f t="shared" si="571"/>
        <v>2023</v>
      </c>
      <c r="D1724" s="5" t="s">
        <v>1564</v>
      </c>
      <c r="E1724" s="5" t="str">
        <f>VLOOKUP(F1724,'Set up'!$A$2:$C$43,2,FALSE)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up'!$A$2:$C$43,3,FALSE)</f>
        <v>Cash</v>
      </c>
      <c r="J1724" s="5">
        <f>VLOOKUP(F1724,'Set up'!$A$2:$D$43,4,FALSE)</f>
        <v>0</v>
      </c>
      <c r="K1724" s="4">
        <f t="shared" si="562"/>
        <v>45076</v>
      </c>
      <c r="L1724" s="5">
        <f t="shared" si="572"/>
        <v>5</v>
      </c>
      <c r="M1724" s="5">
        <f t="shared" si="573"/>
        <v>2023</v>
      </c>
      <c r="N1724" s="6">
        <v>1870</v>
      </c>
      <c r="O1724" s="6">
        <f t="shared" ref="O1724:O1728" si="578">-N1724</f>
        <v>-1870</v>
      </c>
      <c r="P1724" s="6">
        <f t="shared" si="574"/>
        <v>0</v>
      </c>
      <c r="Q1724" s="7">
        <f t="shared" si="575"/>
        <v>3150064.0500000012</v>
      </c>
      <c r="R1724" s="44" t="str">
        <f>VLOOKUP(F1724,'Set up'!$A$2:$E$43,5,FALSE)</f>
        <v>Trsf</v>
      </c>
      <c r="S1724" s="1" t="s">
        <v>1587</v>
      </c>
    </row>
    <row r="1725" spans="1:19" ht="15" customHeight="1" x14ac:dyDescent="0.35">
      <c r="A1725" s="4">
        <v>45076</v>
      </c>
      <c r="B1725" s="5">
        <f t="shared" si="570"/>
        <v>5</v>
      </c>
      <c r="C1725" s="5">
        <f t="shared" si="571"/>
        <v>2023</v>
      </c>
      <c r="D1725" s="5" t="s">
        <v>1564</v>
      </c>
      <c r="E1725" s="5" t="str">
        <f>VLOOKUP(F1725,'Set up'!$A$2:$C$43,2,FALSE)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up'!$A$2:$C$43,3,FALSE)</f>
        <v>Cash</v>
      </c>
      <c r="J1725" s="5">
        <f>VLOOKUP(F1725,'Set up'!$A$2:$D$43,4,FALSE)</f>
        <v>0</v>
      </c>
      <c r="K1725" s="4">
        <f t="shared" si="562"/>
        <v>45076</v>
      </c>
      <c r="L1725" s="5">
        <f t="shared" si="572"/>
        <v>5</v>
      </c>
      <c r="M1725" s="5">
        <f t="shared" si="573"/>
        <v>2023</v>
      </c>
      <c r="N1725" s="6">
        <v>325</v>
      </c>
      <c r="O1725" s="6">
        <f t="shared" si="578"/>
        <v>-325</v>
      </c>
      <c r="P1725" s="6">
        <f t="shared" si="574"/>
        <v>0</v>
      </c>
      <c r="Q1725" s="7">
        <f t="shared" si="575"/>
        <v>3150389.0500000012</v>
      </c>
      <c r="R1725" s="44" t="str">
        <f>VLOOKUP(F1725,'Set up'!$A$2:$E$43,5,FALSE)</f>
        <v>Trsf</v>
      </c>
      <c r="S1725" s="1" t="s">
        <v>1587</v>
      </c>
    </row>
    <row r="1726" spans="1:19" ht="15" customHeight="1" x14ac:dyDescent="0.35">
      <c r="A1726" s="4">
        <v>45077</v>
      </c>
      <c r="B1726" s="5">
        <f t="shared" si="570"/>
        <v>5</v>
      </c>
      <c r="C1726" s="5">
        <f t="shared" si="571"/>
        <v>2023</v>
      </c>
      <c r="D1726" s="5" t="s">
        <v>1567</v>
      </c>
      <c r="E1726" s="5" t="str">
        <f>VLOOKUP(F1726,'Set up'!$A$2:$C$43,2,FALSE)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up'!$A$2:$C$43,3,FALSE)</f>
        <v>Cash</v>
      </c>
      <c r="J1726" s="5">
        <f>VLOOKUP(F1726,'Set up'!$A$2:$D$43,4,FALSE)</f>
        <v>0</v>
      </c>
      <c r="K1726" s="4">
        <f t="shared" si="562"/>
        <v>45077</v>
      </c>
      <c r="L1726" s="5">
        <f t="shared" si="572"/>
        <v>5</v>
      </c>
      <c r="M1726" s="5">
        <f t="shared" si="573"/>
        <v>2023</v>
      </c>
      <c r="N1726" s="6">
        <v>3608</v>
      </c>
      <c r="O1726" s="6">
        <f t="shared" si="578"/>
        <v>-3608</v>
      </c>
      <c r="P1726" s="6">
        <f t="shared" si="574"/>
        <v>0</v>
      </c>
      <c r="Q1726" s="7">
        <f t="shared" si="575"/>
        <v>3153997.0500000012</v>
      </c>
      <c r="R1726" s="44" t="str">
        <f>VLOOKUP(F1726,'Set up'!$A$2:$E$43,5,FALSE)</f>
        <v>Trsf</v>
      </c>
      <c r="S1726" s="1" t="s">
        <v>1684</v>
      </c>
    </row>
    <row r="1727" spans="1:19" ht="15" customHeight="1" x14ac:dyDescent="0.35">
      <c r="A1727" s="4">
        <v>45077</v>
      </c>
      <c r="B1727" s="5">
        <f t="shared" si="570"/>
        <v>5</v>
      </c>
      <c r="C1727" s="5">
        <f t="shared" si="571"/>
        <v>2023</v>
      </c>
      <c r="D1727" s="5" t="s">
        <v>1567</v>
      </c>
      <c r="E1727" s="5" t="str">
        <f>VLOOKUP(F1727,'Set up'!$A$2:$C$43,2,FALSE)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up'!$A$2:$C$43,3,FALSE)</f>
        <v>Cash</v>
      </c>
      <c r="J1727" s="5">
        <f>VLOOKUP(F1727,'Set up'!$A$2:$D$43,4,FALSE)</f>
        <v>0</v>
      </c>
      <c r="K1727" s="4">
        <f t="shared" si="562"/>
        <v>45077</v>
      </c>
      <c r="L1727" s="5">
        <f t="shared" si="572"/>
        <v>5</v>
      </c>
      <c r="M1727" s="5">
        <f t="shared" si="573"/>
        <v>2023</v>
      </c>
      <c r="N1727" s="6">
        <v>456</v>
      </c>
      <c r="O1727" s="6">
        <f t="shared" si="578"/>
        <v>-456</v>
      </c>
      <c r="P1727" s="6">
        <f t="shared" si="574"/>
        <v>0</v>
      </c>
      <c r="Q1727" s="7">
        <f t="shared" si="575"/>
        <v>3154453.0500000012</v>
      </c>
      <c r="R1727" s="44" t="str">
        <f>VLOOKUP(F1727,'Set up'!$A$2:$E$43,5,FALSE)</f>
        <v>Trsf</v>
      </c>
      <c r="S1727" s="1" t="s">
        <v>1684</v>
      </c>
    </row>
    <row r="1728" spans="1:19" ht="15" customHeight="1" x14ac:dyDescent="0.35">
      <c r="A1728" s="4">
        <v>45077</v>
      </c>
      <c r="B1728" s="5">
        <f t="shared" si="570"/>
        <v>5</v>
      </c>
      <c r="C1728" s="5">
        <f t="shared" si="571"/>
        <v>2023</v>
      </c>
      <c r="D1728" s="5" t="s">
        <v>1567</v>
      </c>
      <c r="E1728" s="5" t="str">
        <f>VLOOKUP(F1728,'Set up'!$A$2:$C$43,2,FALSE)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up'!$A$2:$C$43,3,FALSE)</f>
        <v>Cash</v>
      </c>
      <c r="J1728" s="5">
        <f>VLOOKUP(F1728,'Set up'!$A$2:$D$43,4,FALSE)</f>
        <v>0</v>
      </c>
      <c r="K1728" s="4">
        <f t="shared" si="562"/>
        <v>45077</v>
      </c>
      <c r="L1728" s="5">
        <f t="shared" si="572"/>
        <v>5</v>
      </c>
      <c r="M1728" s="5">
        <f t="shared" si="573"/>
        <v>2023</v>
      </c>
      <c r="N1728" s="6">
        <v>504</v>
      </c>
      <c r="O1728" s="6">
        <f t="shared" si="578"/>
        <v>-504</v>
      </c>
      <c r="P1728" s="6">
        <f t="shared" si="574"/>
        <v>0</v>
      </c>
      <c r="Q1728" s="7">
        <f t="shared" si="575"/>
        <v>3154957.0500000012</v>
      </c>
      <c r="R1728" s="44" t="str">
        <f>VLOOKUP(F1728,'Set up'!$A$2:$E$43,5,FALSE)</f>
        <v>Trsf</v>
      </c>
      <c r="S1728" s="1" t="s">
        <v>1684</v>
      </c>
    </row>
    <row r="1729" spans="1:19" ht="15" customHeight="1" x14ac:dyDescent="0.35">
      <c r="A1729" s="4" t="s">
        <v>1610</v>
      </c>
      <c r="B1729" s="5">
        <f t="shared" si="570"/>
        <v>6</v>
      </c>
      <c r="C1729" s="5">
        <f t="shared" si="571"/>
        <v>2023</v>
      </c>
      <c r="D1729" s="5" t="s">
        <v>1609</v>
      </c>
      <c r="E1729" s="5" t="str">
        <f>VLOOKUP(F1729,'Set up'!$A$2:$C$43,2,FALSE)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up'!$A$2:$C$43,3,FALSE)</f>
        <v>Cash</v>
      </c>
      <c r="J1729" s="5">
        <f>VLOOKUP(F1729,'Set up'!$A$2:$D$43,4,FALSE)</f>
        <v>0</v>
      </c>
      <c r="K1729" s="4">
        <f t="shared" si="562"/>
        <v>45078</v>
      </c>
      <c r="L1729" s="5">
        <f t="shared" ref="L1729:L1751" si="579">MONTH(K1729)</f>
        <v>6</v>
      </c>
      <c r="M1729" s="5">
        <f t="shared" ref="M1729:M1739" si="580">YEAR(K1729)</f>
        <v>2023</v>
      </c>
      <c r="N1729" s="96">
        <v>350</v>
      </c>
      <c r="O1729" s="6">
        <f t="shared" ref="O1729" si="581">-N1729</f>
        <v>-350</v>
      </c>
      <c r="P1729" s="6">
        <f t="shared" si="574"/>
        <v>0</v>
      </c>
      <c r="Q1729" s="7">
        <f t="shared" ref="Q1729:Q1731" si="582">SUM(Q1728+N1729)</f>
        <v>3155307.0500000012</v>
      </c>
      <c r="R1729" s="44" t="str">
        <f>VLOOKUP(F1729,'Set up'!$A$2:$E$43,5,FALSE)</f>
        <v>Trsf</v>
      </c>
      <c r="S1729" s="1" t="s">
        <v>1679</v>
      </c>
    </row>
    <row r="1730" spans="1:19" ht="15" customHeight="1" x14ac:dyDescent="0.35">
      <c r="A1730" s="4" t="s">
        <v>1614</v>
      </c>
      <c r="B1730" s="5">
        <f t="shared" si="570"/>
        <v>6</v>
      </c>
      <c r="C1730" s="5">
        <f t="shared" si="571"/>
        <v>2023</v>
      </c>
      <c r="D1730" s="5" t="s">
        <v>1612</v>
      </c>
      <c r="E1730" s="5" t="str">
        <f>VLOOKUP(F1730,'Set up'!$A$2:$C$43,2,FALSE)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up'!$A$2:$C$43,3,FALSE)</f>
        <v>Cash</v>
      </c>
      <c r="J1730" s="5">
        <f>VLOOKUP(F1730,'Set up'!$A$2:$D$43,4,FALSE)</f>
        <v>0</v>
      </c>
      <c r="K1730" s="4">
        <f t="shared" si="562"/>
        <v>45080</v>
      </c>
      <c r="L1730" s="5">
        <f t="shared" si="579"/>
        <v>6</v>
      </c>
      <c r="M1730" s="5">
        <f t="shared" si="580"/>
        <v>2023</v>
      </c>
      <c r="N1730" s="6">
        <v>3740</v>
      </c>
      <c r="O1730" s="6">
        <f t="shared" ref="O1730:O1731" si="583">-N1730</f>
        <v>-3740</v>
      </c>
      <c r="P1730" s="6">
        <f t="shared" si="574"/>
        <v>0</v>
      </c>
      <c r="Q1730" s="7">
        <f t="shared" si="582"/>
        <v>3159047.0500000012</v>
      </c>
      <c r="R1730" s="44" t="str">
        <f>VLOOKUP(F1730,'Set up'!$A$2:$E$43,5,FALSE)</f>
        <v>Trsf</v>
      </c>
      <c r="S1730" s="1" t="s">
        <v>1673</v>
      </c>
    </row>
    <row r="1731" spans="1:19" ht="15" customHeight="1" x14ac:dyDescent="0.35">
      <c r="A1731" s="4" t="s">
        <v>1614</v>
      </c>
      <c r="B1731" s="5">
        <f t="shared" si="570"/>
        <v>6</v>
      </c>
      <c r="C1731" s="5">
        <f t="shared" si="571"/>
        <v>2023</v>
      </c>
      <c r="D1731" s="5" t="s">
        <v>1612</v>
      </c>
      <c r="E1731" s="5" t="str">
        <f>VLOOKUP(F1731,'Set up'!$A$2:$C$43,2,FALSE)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up'!$A$2:$C$43,3,FALSE)</f>
        <v>Cash</v>
      </c>
      <c r="J1731" s="5">
        <f>VLOOKUP(F1731,'Set up'!$A$2:$D$43,4,FALSE)</f>
        <v>0</v>
      </c>
      <c r="K1731" s="4">
        <f t="shared" si="562"/>
        <v>45080</v>
      </c>
      <c r="L1731" s="5">
        <f t="shared" si="579"/>
        <v>6</v>
      </c>
      <c r="M1731" s="5">
        <f t="shared" si="580"/>
        <v>2023</v>
      </c>
      <c r="N1731" s="6">
        <v>1005</v>
      </c>
      <c r="O1731" s="6">
        <f t="shared" si="583"/>
        <v>-1005</v>
      </c>
      <c r="P1731" s="6">
        <f t="shared" si="574"/>
        <v>0</v>
      </c>
      <c r="Q1731" s="7">
        <f t="shared" si="582"/>
        <v>3160052.0500000012</v>
      </c>
      <c r="R1731" s="44" t="str">
        <f>VLOOKUP(F1731,'Set up'!$A$2:$E$43,5,FALSE)</f>
        <v>Trsf</v>
      </c>
      <c r="S1731" s="1" t="s">
        <v>1673</v>
      </c>
    </row>
    <row r="1732" spans="1:19" ht="15" customHeight="1" x14ac:dyDescent="0.35">
      <c r="A1732" s="4" t="s">
        <v>1614</v>
      </c>
      <c r="B1732" s="5">
        <f t="shared" si="570"/>
        <v>6</v>
      </c>
      <c r="C1732" s="5">
        <f t="shared" si="571"/>
        <v>2023</v>
      </c>
      <c r="D1732" s="5" t="s">
        <v>1613</v>
      </c>
      <c r="E1732" s="5" t="str">
        <f>VLOOKUP(F1732,'Set up'!$A$2:$C$43,2,FALSE)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up'!$A$2:$C$43,3,FALSE)</f>
        <v>Cash</v>
      </c>
      <c r="J1732" s="5">
        <f>VLOOKUP(F1732,'Set up'!$A$2:$D$43,4,FALSE)</f>
        <v>0</v>
      </c>
      <c r="K1732" s="4">
        <f t="shared" si="562"/>
        <v>45080</v>
      </c>
      <c r="L1732" s="5">
        <f t="shared" si="579"/>
        <v>6</v>
      </c>
      <c r="M1732" s="5">
        <f t="shared" si="580"/>
        <v>2023</v>
      </c>
      <c r="N1732" s="6">
        <v>3652</v>
      </c>
      <c r="P1732" s="6">
        <f t="shared" ref="P1732:P1751" si="584">SUM(N1732+O1732)</f>
        <v>3652</v>
      </c>
      <c r="Q1732" s="7">
        <f t="shared" ref="Q1732:Q1751" si="585">SUM(Q1731+N1732)</f>
        <v>3163704.0500000012</v>
      </c>
      <c r="R1732" s="44" t="str">
        <f>VLOOKUP(F1732,'Set up'!$A$2:$E$43,5,FALSE)</f>
        <v>Trsf</v>
      </c>
    </row>
    <row r="1733" spans="1:19" ht="15" customHeight="1" x14ac:dyDescent="0.35">
      <c r="A1733" s="4" t="s">
        <v>1614</v>
      </c>
      <c r="B1733" s="5">
        <f t="shared" si="570"/>
        <v>6</v>
      </c>
      <c r="C1733" s="5">
        <f t="shared" si="571"/>
        <v>2023</v>
      </c>
      <c r="D1733" s="5" t="s">
        <v>1613</v>
      </c>
      <c r="E1733" s="5" t="str">
        <f>VLOOKUP(F1733,'Set up'!$A$2:$C$43,2,FALSE)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up'!$A$2:$C$43,3,FALSE)</f>
        <v>Cash</v>
      </c>
      <c r="J1733" s="5">
        <f>VLOOKUP(F1733,'Set up'!$A$2:$D$43,4,FALSE)</f>
        <v>0</v>
      </c>
      <c r="K1733" s="4">
        <f t="shared" si="562"/>
        <v>45080</v>
      </c>
      <c r="L1733" s="5">
        <f t="shared" si="579"/>
        <v>6</v>
      </c>
      <c r="M1733" s="5">
        <f t="shared" si="580"/>
        <v>2023</v>
      </c>
      <c r="N1733" s="6">
        <v>1045.2</v>
      </c>
      <c r="P1733" s="6">
        <f t="shared" si="584"/>
        <v>1045.2</v>
      </c>
      <c r="Q1733" s="7">
        <f t="shared" si="585"/>
        <v>3164749.2500000014</v>
      </c>
      <c r="R1733" s="44" t="str">
        <f>VLOOKUP(F1733,'Set up'!$A$2:$E$43,5,FALSE)</f>
        <v>Trsf</v>
      </c>
    </row>
    <row r="1734" spans="1:19" ht="15" customHeight="1" x14ac:dyDescent="0.35">
      <c r="A1734" s="4" t="s">
        <v>1614</v>
      </c>
      <c r="B1734" s="5">
        <f t="shared" si="570"/>
        <v>6</v>
      </c>
      <c r="C1734" s="5">
        <f t="shared" si="571"/>
        <v>2023</v>
      </c>
      <c r="D1734" s="5" t="s">
        <v>1613</v>
      </c>
      <c r="E1734" s="5" t="str">
        <f>VLOOKUP(F1734,'Set up'!$A$2:$C$43,2,FALSE)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up'!$A$2:$C$43,3,FALSE)</f>
        <v>Cash</v>
      </c>
      <c r="J1734" s="5">
        <f>VLOOKUP(F1734,'Set up'!$A$2:$D$43,4,FALSE)</f>
        <v>0</v>
      </c>
      <c r="K1734" s="4">
        <f t="shared" si="562"/>
        <v>45080</v>
      </c>
      <c r="L1734" s="5">
        <f t="shared" si="579"/>
        <v>6</v>
      </c>
      <c r="M1734" s="5">
        <f t="shared" si="580"/>
        <v>2023</v>
      </c>
      <c r="N1734" s="6">
        <v>187.5</v>
      </c>
      <c r="P1734" s="6">
        <f t="shared" si="584"/>
        <v>187.5</v>
      </c>
      <c r="Q1734" s="7">
        <f t="shared" si="585"/>
        <v>3164936.7500000014</v>
      </c>
      <c r="R1734" s="44" t="str">
        <f>VLOOKUP(F1734,'Set up'!$A$2:$E$43,5,FALSE)</f>
        <v>Trsf</v>
      </c>
    </row>
    <row r="1735" spans="1:19" ht="15" customHeight="1" x14ac:dyDescent="0.35">
      <c r="A1735" s="4" t="s">
        <v>1614</v>
      </c>
      <c r="B1735" s="5">
        <f t="shared" si="570"/>
        <v>6</v>
      </c>
      <c r="C1735" s="5">
        <f t="shared" si="571"/>
        <v>2023</v>
      </c>
      <c r="D1735" s="5" t="s">
        <v>1613</v>
      </c>
      <c r="E1735" s="5" t="str">
        <f>VLOOKUP(F1735,'Set up'!$A$2:$C$43,2,FALSE)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up'!$A$2:$C$43,3,FALSE)</f>
        <v>Cash</v>
      </c>
      <c r="J1735" s="5">
        <f>VLOOKUP(F1735,'Set up'!$A$2:$D$43,4,FALSE)</f>
        <v>0</v>
      </c>
      <c r="K1735" s="4">
        <f t="shared" si="562"/>
        <v>45080</v>
      </c>
      <c r="L1735" s="5">
        <f t="shared" si="579"/>
        <v>6</v>
      </c>
      <c r="M1735" s="5">
        <f t="shared" si="580"/>
        <v>2023</v>
      </c>
      <c r="N1735" s="6">
        <v>780</v>
      </c>
      <c r="P1735" s="6">
        <f t="shared" si="584"/>
        <v>780</v>
      </c>
      <c r="Q1735" s="7">
        <f t="shared" si="585"/>
        <v>3165716.7500000014</v>
      </c>
      <c r="R1735" s="44" t="str">
        <f>VLOOKUP(F1735,'Set up'!$A$2:$E$43,5,FALSE)</f>
        <v>Trsf</v>
      </c>
    </row>
    <row r="1736" spans="1:19" ht="15" customHeight="1" x14ac:dyDescent="0.35">
      <c r="A1736" s="4" t="s">
        <v>1614</v>
      </c>
      <c r="B1736" s="5">
        <f t="shared" si="570"/>
        <v>6</v>
      </c>
      <c r="C1736" s="5">
        <f t="shared" si="571"/>
        <v>2023</v>
      </c>
      <c r="D1736" s="5" t="s">
        <v>1613</v>
      </c>
      <c r="E1736" s="5" t="str">
        <f>VLOOKUP(F1736,'Set up'!$A$2:$C$43,2,FALSE)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up'!$A$2:$C$43,3,FALSE)</f>
        <v>Cash</v>
      </c>
      <c r="J1736" s="5">
        <f>VLOOKUP(F1736,'Set up'!$A$2:$D$43,4,FALSE)</f>
        <v>0</v>
      </c>
      <c r="K1736" s="4">
        <f t="shared" si="562"/>
        <v>45080</v>
      </c>
      <c r="L1736" s="5">
        <f t="shared" si="579"/>
        <v>6</v>
      </c>
      <c r="M1736" s="5">
        <f t="shared" si="580"/>
        <v>2023</v>
      </c>
      <c r="N1736" s="6">
        <v>210</v>
      </c>
      <c r="P1736" s="6">
        <f t="shared" si="584"/>
        <v>210</v>
      </c>
      <c r="Q1736" s="7">
        <f t="shared" si="585"/>
        <v>3165926.7500000014</v>
      </c>
      <c r="R1736" s="44" t="str">
        <f>VLOOKUP(F1736,'Set up'!$A$2:$E$43,5,FALSE)</f>
        <v>Trsf</v>
      </c>
    </row>
    <row r="1737" spans="1:19" ht="15" customHeight="1" x14ac:dyDescent="0.35">
      <c r="A1737" s="4">
        <v>45084</v>
      </c>
      <c r="B1737" s="5">
        <f t="shared" si="570"/>
        <v>6</v>
      </c>
      <c r="C1737" s="5">
        <f t="shared" si="571"/>
        <v>2023</v>
      </c>
      <c r="D1737" s="5" t="s">
        <v>1616</v>
      </c>
      <c r="E1737" s="5" t="str">
        <f>VLOOKUP(F1737,'Set up'!$A$2:$C$43,2,FALSE)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up'!$A$2:$C$43,3,FALSE)</f>
        <v>Cash</v>
      </c>
      <c r="J1737" s="5">
        <f>VLOOKUP(F1737,'Set up'!$A$2:$D$43,4,FALSE)</f>
        <v>0</v>
      </c>
      <c r="K1737" s="4">
        <f t="shared" si="562"/>
        <v>45084</v>
      </c>
      <c r="L1737" s="5">
        <f t="shared" si="579"/>
        <v>6</v>
      </c>
      <c r="M1737" s="5">
        <f t="shared" si="580"/>
        <v>2023</v>
      </c>
      <c r="N1737" s="6">
        <v>1804</v>
      </c>
      <c r="O1737" s="6">
        <f t="shared" ref="O1737:O1742" si="586">-N1737</f>
        <v>-1804</v>
      </c>
      <c r="P1737" s="6">
        <f t="shared" si="584"/>
        <v>0</v>
      </c>
      <c r="Q1737" s="7">
        <f t="shared" si="585"/>
        <v>3167730.7500000014</v>
      </c>
      <c r="R1737" s="44" t="str">
        <f>VLOOKUP(F1737,'Set up'!$A$2:$E$43,5,FALSE)</f>
        <v>Trsf</v>
      </c>
      <c r="S1737" s="1" t="s">
        <v>1668</v>
      </c>
    </row>
    <row r="1738" spans="1:19" ht="15" customHeight="1" x14ac:dyDescent="0.35">
      <c r="A1738" s="4">
        <v>45084</v>
      </c>
      <c r="B1738" s="5">
        <f t="shared" si="570"/>
        <v>6</v>
      </c>
      <c r="C1738" s="5">
        <f t="shared" si="571"/>
        <v>2023</v>
      </c>
      <c r="D1738" s="5" t="s">
        <v>1616</v>
      </c>
      <c r="E1738" s="5" t="str">
        <f>VLOOKUP(F1738,'Set up'!$A$2:$C$43,2,FALSE)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up'!$A$2:$C$43,3,FALSE)</f>
        <v>Cash</v>
      </c>
      <c r="J1738" s="5">
        <f>VLOOKUP(F1738,'Set up'!$A$2:$D$43,4,FALSE)</f>
        <v>0</v>
      </c>
      <c r="K1738" s="4">
        <f t="shared" si="562"/>
        <v>45084</v>
      </c>
      <c r="L1738" s="5">
        <f t="shared" si="579"/>
        <v>6</v>
      </c>
      <c r="M1738" s="5">
        <f t="shared" si="580"/>
        <v>2023</v>
      </c>
      <c r="N1738" s="6">
        <v>360</v>
      </c>
      <c r="O1738" s="6">
        <f t="shared" si="586"/>
        <v>-360</v>
      </c>
      <c r="P1738" s="6">
        <f t="shared" si="584"/>
        <v>0</v>
      </c>
      <c r="Q1738" s="7">
        <f t="shared" si="585"/>
        <v>3168090.7500000014</v>
      </c>
      <c r="R1738" s="44" t="str">
        <f>VLOOKUP(F1738,'Set up'!$A$2:$E$43,5,FALSE)</f>
        <v>Trsf</v>
      </c>
      <c r="S1738" s="1" t="s">
        <v>1668</v>
      </c>
    </row>
    <row r="1739" spans="1:19" ht="15" customHeight="1" x14ac:dyDescent="0.35">
      <c r="A1739" s="4">
        <v>45084</v>
      </c>
      <c r="B1739" s="5">
        <f t="shared" si="570"/>
        <v>6</v>
      </c>
      <c r="C1739" s="5">
        <f t="shared" si="571"/>
        <v>2023</v>
      </c>
      <c r="D1739" s="5" t="s">
        <v>1616</v>
      </c>
      <c r="E1739" s="5" t="str">
        <f>VLOOKUP(F1739,'Set up'!$A$2:$C$43,2,FALSE)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up'!$A$2:$C$43,3,FALSE)</f>
        <v>Cash</v>
      </c>
      <c r="J1739" s="5">
        <f>VLOOKUP(F1739,'Set up'!$A$2:$D$43,4,FALSE)</f>
        <v>0</v>
      </c>
      <c r="K1739" s="4">
        <f t="shared" si="562"/>
        <v>45084</v>
      </c>
      <c r="L1739" s="5">
        <f t="shared" si="579"/>
        <v>6</v>
      </c>
      <c r="M1739" s="5">
        <f t="shared" si="580"/>
        <v>2023</v>
      </c>
      <c r="N1739" s="6">
        <v>1140</v>
      </c>
      <c r="O1739" s="6">
        <f t="shared" si="586"/>
        <v>-1140</v>
      </c>
      <c r="P1739" s="6">
        <f t="shared" si="584"/>
        <v>0</v>
      </c>
      <c r="Q1739" s="7">
        <f t="shared" si="585"/>
        <v>3169230.7500000014</v>
      </c>
      <c r="R1739" s="44" t="str">
        <f>VLOOKUP(F1739,'Set up'!$A$2:$E$43,5,FALSE)</f>
        <v>Trsf</v>
      </c>
      <c r="S1739" s="1" t="s">
        <v>1668</v>
      </c>
    </row>
    <row r="1740" spans="1:19" ht="15" customHeight="1" x14ac:dyDescent="0.35">
      <c r="A1740" s="4">
        <v>45084</v>
      </c>
      <c r="B1740" s="5">
        <f t="shared" si="570"/>
        <v>6</v>
      </c>
      <c r="C1740" s="5">
        <f t="shared" si="571"/>
        <v>2023</v>
      </c>
      <c r="D1740" s="5" t="s">
        <v>1616</v>
      </c>
      <c r="E1740" s="5" t="str">
        <f>VLOOKUP(F1740,'Set up'!$A$2:$C$43,2,FALSE)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up'!$A$2:$C$43,3,FALSE)</f>
        <v>Cash</v>
      </c>
      <c r="J1740" s="5">
        <f>VLOOKUP(F1740,'Set up'!$A$2:$D$43,4,FALSE)</f>
        <v>0</v>
      </c>
      <c r="K1740" s="4">
        <f t="shared" si="562"/>
        <v>45084</v>
      </c>
      <c r="L1740" s="5">
        <f t="shared" si="579"/>
        <v>6</v>
      </c>
      <c r="M1740" s="5">
        <f t="shared" ref="M1740:M1751" si="587">YEAR(K1740)</f>
        <v>2023</v>
      </c>
      <c r="N1740" s="6">
        <v>62.5</v>
      </c>
      <c r="O1740" s="6">
        <f t="shared" si="586"/>
        <v>-62.5</v>
      </c>
      <c r="P1740" s="6">
        <f t="shared" si="584"/>
        <v>0</v>
      </c>
      <c r="Q1740" s="7">
        <f t="shared" si="585"/>
        <v>3169293.2500000014</v>
      </c>
      <c r="R1740" s="44" t="str">
        <f>VLOOKUP(F1740,'Set up'!$A$2:$E$43,5,FALSE)</f>
        <v>Trsf</v>
      </c>
      <c r="S1740" s="1" t="s">
        <v>1668</v>
      </c>
    </row>
    <row r="1741" spans="1:19" ht="15" customHeight="1" x14ac:dyDescent="0.35">
      <c r="A1741" s="4">
        <v>45084</v>
      </c>
      <c r="B1741" s="5">
        <f t="shared" si="570"/>
        <v>6</v>
      </c>
      <c r="C1741" s="5">
        <f t="shared" si="571"/>
        <v>2023</v>
      </c>
      <c r="D1741" s="5" t="s">
        <v>1616</v>
      </c>
      <c r="E1741" s="5" t="str">
        <f>VLOOKUP(F1741,'Set up'!$A$2:$C$43,2,FALSE)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up'!$A$2:$C$43,3,FALSE)</f>
        <v>Cash</v>
      </c>
      <c r="J1741" s="5">
        <f>VLOOKUP(F1741,'Set up'!$A$2:$D$43,4,FALSE)</f>
        <v>0</v>
      </c>
      <c r="K1741" s="4">
        <f t="shared" si="562"/>
        <v>45084</v>
      </c>
      <c r="L1741" s="5">
        <f t="shared" si="579"/>
        <v>6</v>
      </c>
      <c r="M1741" s="5">
        <f t="shared" si="587"/>
        <v>2023</v>
      </c>
      <c r="N1741" s="6">
        <v>80</v>
      </c>
      <c r="O1741" s="6">
        <f t="shared" si="586"/>
        <v>-80</v>
      </c>
      <c r="P1741" s="6">
        <f t="shared" si="584"/>
        <v>0</v>
      </c>
      <c r="Q1741" s="7">
        <f t="shared" si="585"/>
        <v>3169373.2500000014</v>
      </c>
      <c r="R1741" s="44" t="str">
        <f>VLOOKUP(F1741,'Set up'!$A$2:$E$43,5,FALSE)</f>
        <v>Trsf</v>
      </c>
      <c r="S1741" s="1" t="s">
        <v>1668</v>
      </c>
    </row>
    <row r="1742" spans="1:19" ht="15" customHeight="1" x14ac:dyDescent="0.35">
      <c r="A1742" s="4">
        <v>45084</v>
      </c>
      <c r="B1742" s="5">
        <f t="shared" si="570"/>
        <v>6</v>
      </c>
      <c r="C1742" s="5">
        <f t="shared" si="571"/>
        <v>2023</v>
      </c>
      <c r="D1742" s="5" t="s">
        <v>1616</v>
      </c>
      <c r="E1742" s="5" t="str">
        <f>VLOOKUP(F1742,'Set up'!$A$2:$C$43,2,FALSE)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up'!$A$2:$C$43,3,FALSE)</f>
        <v>Cash</v>
      </c>
      <c r="J1742" s="5">
        <f>VLOOKUP(F1742,'Set up'!$A$2:$D$43,4,FALSE)</f>
        <v>0</v>
      </c>
      <c r="K1742" s="4">
        <f t="shared" si="562"/>
        <v>45084</v>
      </c>
      <c r="L1742" s="5">
        <f t="shared" si="579"/>
        <v>6</v>
      </c>
      <c r="M1742" s="5">
        <f t="shared" si="587"/>
        <v>2023</v>
      </c>
      <c r="N1742" s="6">
        <v>380</v>
      </c>
      <c r="O1742" s="6">
        <f t="shared" si="586"/>
        <v>-380</v>
      </c>
      <c r="P1742" s="6">
        <f t="shared" si="584"/>
        <v>0</v>
      </c>
      <c r="Q1742" s="7">
        <f t="shared" si="585"/>
        <v>3169753.2500000014</v>
      </c>
      <c r="R1742" s="44" t="str">
        <f>VLOOKUP(F1742,'Set up'!$A$2:$E$43,5,FALSE)</f>
        <v>Trsf</v>
      </c>
      <c r="S1742" s="1" t="s">
        <v>1668</v>
      </c>
    </row>
    <row r="1743" spans="1:19" ht="15" customHeight="1" x14ac:dyDescent="0.35">
      <c r="A1743" s="4">
        <v>45083</v>
      </c>
      <c r="B1743" s="5">
        <f t="shared" si="570"/>
        <v>6</v>
      </c>
      <c r="C1743" s="5">
        <f t="shared" si="571"/>
        <v>2023</v>
      </c>
      <c r="D1743" s="88" t="s">
        <v>1619</v>
      </c>
      <c r="E1743" s="5" t="str">
        <f>VLOOKUP(F1743,'Set up'!$A$2:$C$43,2,FALSE)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up'!$A$2:$C$43,3,FALSE)</f>
        <v>120</v>
      </c>
      <c r="J1743" s="5">
        <f>VLOOKUP(F1743,'Set up'!$A$2:$D$43,4,FALSE)</f>
        <v>120</v>
      </c>
      <c r="K1743" s="4">
        <f t="shared" si="562"/>
        <v>45203</v>
      </c>
      <c r="L1743" s="5">
        <f t="shared" si="579"/>
        <v>10</v>
      </c>
      <c r="M1743" s="5">
        <f t="shared" si="587"/>
        <v>2023</v>
      </c>
      <c r="N1743" s="6">
        <v>10032</v>
      </c>
      <c r="O1743" s="6">
        <f>-N1743</f>
        <v>-10032</v>
      </c>
      <c r="P1743" s="6">
        <f t="shared" si="584"/>
        <v>0</v>
      </c>
      <c r="Q1743" s="7">
        <f t="shared" si="585"/>
        <v>3179785.2500000014</v>
      </c>
      <c r="R1743" s="44" t="str">
        <f>VLOOKUP(F1743,'Set up'!$A$2:$E$43,5,FALSE)</f>
        <v>Trsf</v>
      </c>
      <c r="S1743" s="1" t="s">
        <v>1981</v>
      </c>
    </row>
    <row r="1744" spans="1:19" ht="15" customHeight="1" x14ac:dyDescent="0.35">
      <c r="A1744" s="4">
        <v>45083</v>
      </c>
      <c r="B1744" s="5">
        <f t="shared" si="570"/>
        <v>6</v>
      </c>
      <c r="C1744" s="5">
        <f t="shared" si="571"/>
        <v>2023</v>
      </c>
      <c r="D1744" s="88" t="s">
        <v>1619</v>
      </c>
      <c r="E1744" s="5" t="str">
        <f>VLOOKUP(F1744,'Set up'!$A$2:$C$43,2,FALSE)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up'!$A$2:$C$43,3,FALSE)</f>
        <v>120</v>
      </c>
      <c r="J1744" s="5">
        <f>VLOOKUP(F1744,'Set up'!$A$2:$D$43,4,FALSE)</f>
        <v>120</v>
      </c>
      <c r="K1744" s="4">
        <f t="shared" si="562"/>
        <v>45203</v>
      </c>
      <c r="L1744" s="5">
        <f t="shared" si="579"/>
        <v>10</v>
      </c>
      <c r="M1744" s="5">
        <f t="shared" si="587"/>
        <v>2023</v>
      </c>
      <c r="N1744" s="6">
        <v>2010</v>
      </c>
      <c r="O1744" s="6">
        <f>-N1744</f>
        <v>-2010</v>
      </c>
      <c r="P1744" s="6">
        <f t="shared" si="584"/>
        <v>0</v>
      </c>
      <c r="Q1744" s="7">
        <f t="shared" si="585"/>
        <v>3181795.2500000014</v>
      </c>
      <c r="R1744" s="44" t="str">
        <f>VLOOKUP(F1744,'Set up'!$A$2:$E$43,5,FALSE)</f>
        <v>Trsf</v>
      </c>
      <c r="S1744" s="1" t="s">
        <v>1981</v>
      </c>
    </row>
    <row r="1745" spans="1:19" ht="15" customHeight="1" x14ac:dyDescent="0.35">
      <c r="A1745" s="4">
        <v>45083</v>
      </c>
      <c r="B1745" s="5">
        <f t="shared" si="570"/>
        <v>6</v>
      </c>
      <c r="C1745" s="5">
        <f t="shared" si="571"/>
        <v>2023</v>
      </c>
      <c r="D1745" s="88" t="s">
        <v>1619</v>
      </c>
      <c r="E1745" s="5" t="str">
        <f>VLOOKUP(F1745,'Set up'!$A$2:$C$43,2,FALSE)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up'!$A$2:$C$43,3,FALSE)</f>
        <v>120</v>
      </c>
      <c r="J1745" s="5">
        <f>VLOOKUP(F1745,'Set up'!$A$2:$D$43,4,FALSE)</f>
        <v>120</v>
      </c>
      <c r="K1745" s="4">
        <f t="shared" si="562"/>
        <v>45203</v>
      </c>
      <c r="L1745" s="5">
        <f t="shared" si="579"/>
        <v>10</v>
      </c>
      <c r="M1745" s="5">
        <f t="shared" si="587"/>
        <v>2023</v>
      </c>
      <c r="N1745" s="6">
        <v>575</v>
      </c>
      <c r="O1745" s="6">
        <f>-N1745</f>
        <v>-575</v>
      </c>
      <c r="P1745" s="6">
        <f t="shared" si="584"/>
        <v>0</v>
      </c>
      <c r="Q1745" s="7">
        <f t="shared" si="585"/>
        <v>3182370.2500000014</v>
      </c>
      <c r="R1745" s="44" t="str">
        <f>VLOOKUP(F1745,'Set up'!$A$2:$E$43,5,FALSE)</f>
        <v>Trsf</v>
      </c>
      <c r="S1745" s="1" t="s">
        <v>1981</v>
      </c>
    </row>
    <row r="1746" spans="1:19" ht="15" customHeight="1" x14ac:dyDescent="0.35">
      <c r="A1746" s="4">
        <v>45083</v>
      </c>
      <c r="B1746" s="5">
        <f t="shared" si="570"/>
        <v>6</v>
      </c>
      <c r="C1746" s="5">
        <f t="shared" si="571"/>
        <v>2023</v>
      </c>
      <c r="D1746" s="88" t="s">
        <v>1619</v>
      </c>
      <c r="E1746" s="5" t="str">
        <f>VLOOKUP(F1746,'Set up'!$A$2:$C$43,2,FALSE)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up'!$A$2:$C$43,3,FALSE)</f>
        <v>120</v>
      </c>
      <c r="J1746" s="5">
        <f>VLOOKUP(F1746,'Set up'!$A$2:$D$43,4,FALSE)</f>
        <v>120</v>
      </c>
      <c r="K1746" s="4">
        <f t="shared" si="562"/>
        <v>45203</v>
      </c>
      <c r="L1746" s="5">
        <f t="shared" si="579"/>
        <v>10</v>
      </c>
      <c r="M1746" s="5">
        <f t="shared" si="587"/>
        <v>2023</v>
      </c>
      <c r="N1746" s="6">
        <v>420</v>
      </c>
      <c r="O1746" s="6">
        <f>-N1746</f>
        <v>-420</v>
      </c>
      <c r="P1746" s="6">
        <f t="shared" si="584"/>
        <v>0</v>
      </c>
      <c r="Q1746" s="7">
        <f t="shared" si="585"/>
        <v>3182790.2500000014</v>
      </c>
      <c r="R1746" s="44" t="str">
        <f>VLOOKUP(F1746,'Set up'!$A$2:$E$43,5,FALSE)</f>
        <v>Trsf</v>
      </c>
      <c r="S1746" s="1" t="s">
        <v>1981</v>
      </c>
    </row>
    <row r="1747" spans="1:19" ht="15" customHeight="1" x14ac:dyDescent="0.35">
      <c r="A1747" s="4">
        <v>45083</v>
      </c>
      <c r="B1747" s="5">
        <f t="shared" si="570"/>
        <v>6</v>
      </c>
      <c r="C1747" s="5">
        <f t="shared" si="571"/>
        <v>2023</v>
      </c>
      <c r="D1747" s="88" t="s">
        <v>1619</v>
      </c>
      <c r="E1747" s="5" t="str">
        <f>VLOOKUP(F1747,'Set up'!$A$2:$C$43,2,FALSE)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up'!$A$2:$C$43,3,FALSE)</f>
        <v>120</v>
      </c>
      <c r="J1747" s="5">
        <f>VLOOKUP(F1747,'Set up'!$A$2:$D$43,4,FALSE)</f>
        <v>120</v>
      </c>
      <c r="K1747" s="4">
        <f t="shared" si="562"/>
        <v>45203</v>
      </c>
      <c r="L1747" s="5">
        <f t="shared" si="579"/>
        <v>10</v>
      </c>
      <c r="M1747" s="5">
        <f t="shared" si="587"/>
        <v>2023</v>
      </c>
      <c r="N1747" s="6">
        <v>420</v>
      </c>
      <c r="O1747" s="6">
        <f>-N1747</f>
        <v>-420</v>
      </c>
      <c r="P1747" s="6">
        <f t="shared" si="584"/>
        <v>0</v>
      </c>
      <c r="Q1747" s="7">
        <f t="shared" si="585"/>
        <v>3183210.2500000014</v>
      </c>
      <c r="R1747" s="44" t="str">
        <f>VLOOKUP(F1747,'Set up'!$A$2:$E$43,5,FALSE)</f>
        <v>Trsf</v>
      </c>
      <c r="S1747" s="1" t="s">
        <v>1981</v>
      </c>
    </row>
    <row r="1748" spans="1:19" ht="15" customHeight="1" x14ac:dyDescent="0.35">
      <c r="A1748" s="4">
        <v>45084</v>
      </c>
      <c r="B1748" s="5">
        <f t="shared" si="570"/>
        <v>6</v>
      </c>
      <c r="C1748" s="5">
        <f t="shared" si="571"/>
        <v>2023</v>
      </c>
      <c r="D1748" s="105" t="s">
        <v>1620</v>
      </c>
      <c r="E1748" s="5" t="str">
        <f>VLOOKUP(F1748,'Set up'!$A$2:$C$43,2,FALSE)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up'!$A$2:$C$43,3,FALSE)</f>
        <v>Cash</v>
      </c>
      <c r="J1748" s="5">
        <f>VLOOKUP(F1748,'Set up'!$A$2:$D$43,4,FALSE)</f>
        <v>0</v>
      </c>
      <c r="K1748" s="4">
        <f t="shared" si="562"/>
        <v>45084</v>
      </c>
      <c r="L1748" s="5">
        <f t="shared" si="579"/>
        <v>6</v>
      </c>
      <c r="M1748" s="5">
        <f t="shared" si="587"/>
        <v>2023</v>
      </c>
      <c r="N1748" s="6">
        <v>3608</v>
      </c>
      <c r="O1748" s="6">
        <f t="shared" ref="O1748:O1755" si="588">-N1748</f>
        <v>-3608</v>
      </c>
      <c r="P1748" s="6">
        <f t="shared" si="584"/>
        <v>0</v>
      </c>
      <c r="Q1748" s="7">
        <f t="shared" si="585"/>
        <v>3186818.2500000014</v>
      </c>
      <c r="R1748" s="44" t="str">
        <f>VLOOKUP(F1748,'Set up'!$A$2:$E$43,5,FALSE)</f>
        <v>Cash</v>
      </c>
      <c r="S1748" s="1" t="s">
        <v>1681</v>
      </c>
    </row>
    <row r="1749" spans="1:19" ht="15" customHeight="1" x14ac:dyDescent="0.35">
      <c r="A1749" s="4">
        <v>45084</v>
      </c>
      <c r="B1749" s="5">
        <f t="shared" si="570"/>
        <v>6</v>
      </c>
      <c r="C1749" s="5">
        <f t="shared" si="571"/>
        <v>2023</v>
      </c>
      <c r="D1749" s="105" t="s">
        <v>1620</v>
      </c>
      <c r="E1749" s="5" t="str">
        <f>VLOOKUP(F1749,'Set up'!$A$2:$C$43,2,FALSE)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up'!$A$2:$C$43,3,FALSE)</f>
        <v>Cash</v>
      </c>
      <c r="J1749" s="5">
        <f>VLOOKUP(F1749,'Set up'!$A$2:$D$43,4,FALSE)</f>
        <v>0</v>
      </c>
      <c r="K1749" s="4">
        <f t="shared" si="562"/>
        <v>45084</v>
      </c>
      <c r="L1749" s="5">
        <f t="shared" si="579"/>
        <v>6</v>
      </c>
      <c r="M1749" s="5">
        <f t="shared" si="587"/>
        <v>2023</v>
      </c>
      <c r="N1749" s="6">
        <v>948</v>
      </c>
      <c r="O1749" s="6">
        <f t="shared" si="588"/>
        <v>-948</v>
      </c>
      <c r="P1749" s="6">
        <f t="shared" si="584"/>
        <v>0</v>
      </c>
      <c r="Q1749" s="7">
        <f t="shared" si="585"/>
        <v>3187766.2500000014</v>
      </c>
      <c r="R1749" s="44" t="str">
        <f>VLOOKUP(F1749,'Set up'!$A$2:$E$43,5,FALSE)</f>
        <v>Cash</v>
      </c>
      <c r="S1749" s="1" t="s">
        <v>1681</v>
      </c>
    </row>
    <row r="1750" spans="1:19" ht="15" customHeight="1" x14ac:dyDescent="0.35">
      <c r="A1750" s="4">
        <v>45084</v>
      </c>
      <c r="B1750" s="5">
        <f t="shared" si="570"/>
        <v>6</v>
      </c>
      <c r="C1750" s="5">
        <f t="shared" si="571"/>
        <v>2023</v>
      </c>
      <c r="D1750" s="105" t="s">
        <v>1620</v>
      </c>
      <c r="E1750" s="5" t="str">
        <f>VLOOKUP(F1750,'Set up'!$A$2:$C$43,2,FALSE)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up'!$A$2:$C$43,3,FALSE)</f>
        <v>Cash</v>
      </c>
      <c r="J1750" s="5">
        <f>VLOOKUP(F1750,'Set up'!$A$2:$D$43,4,FALSE)</f>
        <v>0</v>
      </c>
      <c r="K1750" s="4">
        <f t="shared" si="562"/>
        <v>45084</v>
      </c>
      <c r="L1750" s="5">
        <f t="shared" si="579"/>
        <v>6</v>
      </c>
      <c r="M1750" s="5">
        <f t="shared" si="587"/>
        <v>2023</v>
      </c>
      <c r="N1750" s="6">
        <v>516</v>
      </c>
      <c r="O1750" s="6">
        <f t="shared" si="588"/>
        <v>-516</v>
      </c>
      <c r="P1750" s="6">
        <f t="shared" si="584"/>
        <v>0</v>
      </c>
      <c r="Q1750" s="7">
        <f t="shared" si="585"/>
        <v>3188282.2500000014</v>
      </c>
      <c r="R1750" s="44" t="str">
        <f>VLOOKUP(F1750,'Set up'!$A$2:$E$43,5,FALSE)</f>
        <v>Cash</v>
      </c>
      <c r="S1750" s="1" t="s">
        <v>1681</v>
      </c>
    </row>
    <row r="1751" spans="1:19" ht="15" customHeight="1" x14ac:dyDescent="0.35">
      <c r="A1751" s="4">
        <v>45084</v>
      </c>
      <c r="B1751" s="5">
        <f t="shared" ref="B1751" si="589">MONTH(A1751)</f>
        <v>6</v>
      </c>
      <c r="C1751" s="5">
        <f t="shared" ref="C1751" si="590">YEAR(A1751)</f>
        <v>2023</v>
      </c>
      <c r="D1751" s="105" t="s">
        <v>1620</v>
      </c>
      <c r="E1751" s="5" t="str">
        <f>VLOOKUP(F1751,'Set up'!$A$2:$C$43,2,FALSE)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up'!$A$2:$C$43,3,FALSE)</f>
        <v>Cash</v>
      </c>
      <c r="J1751" s="5">
        <f>VLOOKUP(F1751,'Set up'!$A$2:$D$43,4,FALSE)</f>
        <v>0</v>
      </c>
      <c r="K1751" s="4">
        <f t="shared" si="562"/>
        <v>45084</v>
      </c>
      <c r="L1751" s="5">
        <f t="shared" si="579"/>
        <v>6</v>
      </c>
      <c r="M1751" s="5">
        <f t="shared" si="587"/>
        <v>2023</v>
      </c>
      <c r="N1751" s="6">
        <v>320</v>
      </c>
      <c r="O1751" s="6">
        <f t="shared" si="588"/>
        <v>-320</v>
      </c>
      <c r="P1751" s="6">
        <f t="shared" si="584"/>
        <v>0</v>
      </c>
      <c r="Q1751" s="7">
        <f t="shared" si="585"/>
        <v>3188602.2500000014</v>
      </c>
      <c r="R1751" s="44" t="str">
        <f>VLOOKUP(F1751,'Set up'!$A$2:$E$43,5,FALSE)</f>
        <v>Cash</v>
      </c>
      <c r="S1751" s="1" t="s">
        <v>1681</v>
      </c>
    </row>
    <row r="1752" spans="1:19" ht="15" customHeight="1" x14ac:dyDescent="0.35">
      <c r="A1752" s="4">
        <v>45085</v>
      </c>
      <c r="B1752" s="5">
        <f t="shared" ref="B1752:B1782" si="591">MONTH(A1752)</f>
        <v>6</v>
      </c>
      <c r="C1752" s="5">
        <f t="shared" ref="C1752:C1782" si="592">YEAR(A1752)</f>
        <v>2023</v>
      </c>
      <c r="D1752" s="105" t="s">
        <v>1621</v>
      </c>
      <c r="E1752" s="5" t="str">
        <f>VLOOKUP(F1752,'Set up'!$A$2:$C$43,2,FALSE)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up'!$A$2:$C$43,3,FALSE)</f>
        <v>Cash</v>
      </c>
      <c r="J1752" s="5">
        <f>VLOOKUP(F1752,'Set up'!$A$2:$D$43,4,FALSE)</f>
        <v>0</v>
      </c>
      <c r="K1752" s="4">
        <f t="shared" ref="K1752:K1815" si="593">A1752+J1752</f>
        <v>45085</v>
      </c>
      <c r="L1752" s="5">
        <f t="shared" ref="L1752:L1803" si="594">MONTH(K1752)</f>
        <v>6</v>
      </c>
      <c r="M1752" s="5">
        <f t="shared" ref="M1752:M1803" si="595">YEAR(K1752)</f>
        <v>2023</v>
      </c>
      <c r="N1752" s="6">
        <v>1804</v>
      </c>
      <c r="O1752" s="6">
        <f t="shared" si="588"/>
        <v>-1804</v>
      </c>
      <c r="P1752" s="6">
        <f t="shared" ref="P1752:P1782" si="596">SUM(N1752+O1752)</f>
        <v>0</v>
      </c>
      <c r="Q1752" s="7">
        <f t="shared" ref="Q1752:Q1782" si="597">SUM(Q1751+N1752)</f>
        <v>3190406.2500000014</v>
      </c>
      <c r="R1752" s="44" t="str">
        <f>VLOOKUP(F1752,'Set up'!$A$2:$E$43,5,FALSE)</f>
        <v>Trsf</v>
      </c>
      <c r="S1752" s="1" t="s">
        <v>1669</v>
      </c>
    </row>
    <row r="1753" spans="1:19" ht="15" customHeight="1" x14ac:dyDescent="0.35">
      <c r="A1753" s="4">
        <v>45085</v>
      </c>
      <c r="B1753" s="5">
        <f t="shared" si="591"/>
        <v>6</v>
      </c>
      <c r="C1753" s="5">
        <f t="shared" si="592"/>
        <v>2023</v>
      </c>
      <c r="D1753" s="105" t="s">
        <v>1621</v>
      </c>
      <c r="E1753" s="5" t="str">
        <f>VLOOKUP(F1753,'Set up'!$A$2:$C$43,2,FALSE)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up'!$A$2:$C$43,3,FALSE)</f>
        <v>Cash</v>
      </c>
      <c r="J1753" s="5">
        <f>VLOOKUP(F1753,'Set up'!$A$2:$D$43,4,FALSE)</f>
        <v>0</v>
      </c>
      <c r="K1753" s="4">
        <f t="shared" si="593"/>
        <v>45085</v>
      </c>
      <c r="L1753" s="5">
        <f t="shared" si="594"/>
        <v>6</v>
      </c>
      <c r="M1753" s="5">
        <f t="shared" si="595"/>
        <v>2023</v>
      </c>
      <c r="N1753" s="6">
        <v>912</v>
      </c>
      <c r="O1753" s="6">
        <f t="shared" si="588"/>
        <v>-912</v>
      </c>
      <c r="P1753" s="6">
        <f t="shared" si="596"/>
        <v>0</v>
      </c>
      <c r="Q1753" s="7">
        <f t="shared" si="597"/>
        <v>3191318.2500000014</v>
      </c>
      <c r="R1753" s="44" t="str">
        <f>VLOOKUP(F1753,'Set up'!$A$2:$E$43,5,FALSE)</f>
        <v>Trsf</v>
      </c>
      <c r="S1753" s="1" t="s">
        <v>1669</v>
      </c>
    </row>
    <row r="1754" spans="1:19" ht="15" customHeight="1" x14ac:dyDescent="0.35">
      <c r="A1754" s="4">
        <v>45085</v>
      </c>
      <c r="B1754" s="5">
        <f t="shared" si="591"/>
        <v>6</v>
      </c>
      <c r="C1754" s="5">
        <f t="shared" si="592"/>
        <v>2023</v>
      </c>
      <c r="D1754" s="105" t="s">
        <v>1621</v>
      </c>
      <c r="E1754" s="5" t="str">
        <f>VLOOKUP(F1754,'Set up'!$A$2:$C$43,2,FALSE)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up'!$A$2:$C$43,3,FALSE)</f>
        <v>Cash</v>
      </c>
      <c r="J1754" s="5">
        <f>VLOOKUP(F1754,'Set up'!$A$2:$D$43,4,FALSE)</f>
        <v>0</v>
      </c>
      <c r="K1754" s="4">
        <f t="shared" si="593"/>
        <v>45085</v>
      </c>
      <c r="L1754" s="5">
        <f t="shared" si="594"/>
        <v>6</v>
      </c>
      <c r="M1754" s="5">
        <f t="shared" si="595"/>
        <v>2023</v>
      </c>
      <c r="N1754" s="6">
        <v>62.5</v>
      </c>
      <c r="O1754" s="6">
        <f t="shared" si="588"/>
        <v>-62.5</v>
      </c>
      <c r="P1754" s="6">
        <f t="shared" si="596"/>
        <v>0</v>
      </c>
      <c r="Q1754" s="7">
        <f t="shared" si="597"/>
        <v>3191380.7500000014</v>
      </c>
      <c r="R1754" s="44" t="str">
        <f>VLOOKUP(F1754,'Set up'!$A$2:$E$43,5,FALSE)</f>
        <v>Trsf</v>
      </c>
      <c r="S1754" s="1" t="s">
        <v>1669</v>
      </c>
    </row>
    <row r="1755" spans="1:19" ht="15" customHeight="1" x14ac:dyDescent="0.35">
      <c r="A1755" s="4">
        <v>45085</v>
      </c>
      <c r="B1755" s="5">
        <f t="shared" si="591"/>
        <v>6</v>
      </c>
      <c r="C1755" s="5">
        <f t="shared" si="592"/>
        <v>2023</v>
      </c>
      <c r="D1755" s="105" t="s">
        <v>1621</v>
      </c>
      <c r="E1755" s="5" t="str">
        <f>VLOOKUP(F1755,'Set up'!$A$2:$C$43,2,FALSE)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up'!$A$2:$C$43,3,FALSE)</f>
        <v>Cash</v>
      </c>
      <c r="J1755" s="5">
        <f>VLOOKUP(F1755,'Set up'!$A$2:$D$43,4,FALSE)</f>
        <v>0</v>
      </c>
      <c r="K1755" s="4">
        <f t="shared" si="593"/>
        <v>45085</v>
      </c>
      <c r="L1755" s="5">
        <f t="shared" si="594"/>
        <v>6</v>
      </c>
      <c r="M1755" s="5">
        <f t="shared" si="595"/>
        <v>2023</v>
      </c>
      <c r="N1755" s="6">
        <v>190</v>
      </c>
      <c r="O1755" s="6">
        <f t="shared" si="588"/>
        <v>-190</v>
      </c>
      <c r="P1755" s="6">
        <f t="shared" si="596"/>
        <v>0</v>
      </c>
      <c r="Q1755" s="7">
        <f t="shared" si="597"/>
        <v>3191570.7500000014</v>
      </c>
      <c r="R1755" s="44" t="str">
        <f>VLOOKUP(F1755,'Set up'!$A$2:$E$43,5,FALSE)</f>
        <v>Trsf</v>
      </c>
      <c r="S1755" s="1" t="s">
        <v>1669</v>
      </c>
    </row>
    <row r="1756" spans="1:19" ht="15" customHeight="1" x14ac:dyDescent="0.35">
      <c r="A1756" s="4">
        <v>45086</v>
      </c>
      <c r="B1756" s="5">
        <f t="shared" si="591"/>
        <v>6</v>
      </c>
      <c r="C1756" s="5">
        <f t="shared" si="592"/>
        <v>2023</v>
      </c>
      <c r="D1756" s="88" t="s">
        <v>1625</v>
      </c>
      <c r="E1756" s="5" t="str">
        <f>VLOOKUP(F1756,'Set up'!$A$2:$C$43,2,FALSE)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up'!$A$2:$C$43,3,FALSE)</f>
        <v>Cash</v>
      </c>
      <c r="J1756" s="5">
        <f>VLOOKUP(F1756,'Set up'!$A$2:$D$43,4,FALSE)</f>
        <v>0</v>
      </c>
      <c r="K1756" s="4">
        <f t="shared" si="593"/>
        <v>45086</v>
      </c>
      <c r="L1756" s="5">
        <f t="shared" si="594"/>
        <v>6</v>
      </c>
      <c r="M1756" s="5">
        <f t="shared" si="595"/>
        <v>2023</v>
      </c>
      <c r="N1756" s="6">
        <v>1870</v>
      </c>
      <c r="O1756" s="6">
        <f t="shared" ref="O1756:O1766" si="598">-N1756</f>
        <v>-1870</v>
      </c>
      <c r="P1756" s="6">
        <f t="shared" si="596"/>
        <v>0</v>
      </c>
      <c r="Q1756" s="7">
        <f t="shared" si="597"/>
        <v>3193440.7500000014</v>
      </c>
      <c r="R1756" s="44" t="str">
        <f>VLOOKUP(F1756,'Set up'!$A$2:$E$43,5,FALSE)</f>
        <v>Trsf</v>
      </c>
      <c r="S1756" s="117" t="s">
        <v>1698</v>
      </c>
    </row>
    <row r="1757" spans="1:19" ht="15" customHeight="1" x14ac:dyDescent="0.35">
      <c r="A1757" s="4">
        <v>45086</v>
      </c>
      <c r="B1757" s="5">
        <f t="shared" si="591"/>
        <v>6</v>
      </c>
      <c r="C1757" s="5">
        <f t="shared" si="592"/>
        <v>2023</v>
      </c>
      <c r="D1757" s="88" t="s">
        <v>1625</v>
      </c>
      <c r="E1757" s="5" t="str">
        <f>VLOOKUP(F1757,'Set up'!$A$2:$C$43,2,FALSE)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up'!$A$2:$C$43,3,FALSE)</f>
        <v>Cash</v>
      </c>
      <c r="J1757" s="5">
        <f>VLOOKUP(F1757,'Set up'!$A$2:$D$43,4,FALSE)</f>
        <v>0</v>
      </c>
      <c r="K1757" s="4">
        <f t="shared" si="593"/>
        <v>45086</v>
      </c>
      <c r="L1757" s="5">
        <f t="shared" si="594"/>
        <v>6</v>
      </c>
      <c r="M1757" s="5">
        <f t="shared" si="595"/>
        <v>2023</v>
      </c>
      <c r="N1757" s="6">
        <v>450</v>
      </c>
      <c r="O1757" s="6">
        <f t="shared" si="598"/>
        <v>-450</v>
      </c>
      <c r="P1757" s="6">
        <f t="shared" si="596"/>
        <v>0</v>
      </c>
      <c r="Q1757" s="7">
        <f t="shared" si="597"/>
        <v>3193890.7500000014</v>
      </c>
      <c r="R1757" s="44" t="str">
        <f>VLOOKUP(F1757,'Set up'!$A$2:$E$43,5,FALSE)</f>
        <v>Trsf</v>
      </c>
      <c r="S1757" s="117" t="s">
        <v>1698</v>
      </c>
    </row>
    <row r="1758" spans="1:19" ht="15" customHeight="1" x14ac:dyDescent="0.35">
      <c r="A1758" s="4">
        <v>45086</v>
      </c>
      <c r="B1758" s="5">
        <f t="shared" si="591"/>
        <v>6</v>
      </c>
      <c r="C1758" s="5">
        <f t="shared" si="592"/>
        <v>2023</v>
      </c>
      <c r="D1758" s="88" t="s">
        <v>1625</v>
      </c>
      <c r="E1758" s="5" t="str">
        <f>VLOOKUP(F1758,'Set up'!$A$2:$C$43,2,FALSE)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up'!$A$2:$C$43,3,FALSE)</f>
        <v>Cash</v>
      </c>
      <c r="J1758" s="5">
        <f>VLOOKUP(F1758,'Set up'!$A$2:$D$43,4,FALSE)</f>
        <v>0</v>
      </c>
      <c r="K1758" s="4">
        <f t="shared" si="593"/>
        <v>45086</v>
      </c>
      <c r="L1758" s="5">
        <f t="shared" si="594"/>
        <v>6</v>
      </c>
      <c r="M1758" s="5">
        <f t="shared" si="595"/>
        <v>2023</v>
      </c>
      <c r="N1758" s="6">
        <v>225</v>
      </c>
      <c r="O1758" s="6">
        <f t="shared" si="598"/>
        <v>-225</v>
      </c>
      <c r="P1758" s="6">
        <f t="shared" si="596"/>
        <v>0</v>
      </c>
      <c r="Q1758" s="7">
        <f t="shared" si="597"/>
        <v>3194115.7500000014</v>
      </c>
      <c r="R1758" s="44" t="str">
        <f>VLOOKUP(F1758,'Set up'!$A$2:$E$43,5,FALSE)</f>
        <v>Trsf</v>
      </c>
      <c r="S1758" s="117" t="s">
        <v>1698</v>
      </c>
    </row>
    <row r="1759" spans="1:19" ht="15" customHeight="1" x14ac:dyDescent="0.35">
      <c r="A1759" s="4">
        <v>45086</v>
      </c>
      <c r="B1759" s="5">
        <f t="shared" si="591"/>
        <v>6</v>
      </c>
      <c r="C1759" s="5">
        <f t="shared" si="592"/>
        <v>2023</v>
      </c>
      <c r="D1759" s="88" t="s">
        <v>1625</v>
      </c>
      <c r="E1759" s="5" t="str">
        <f>VLOOKUP(F1759,'Set up'!$A$2:$C$43,2,FALSE)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up'!$A$2:$C$43,3,FALSE)</f>
        <v>Cash</v>
      </c>
      <c r="J1759" s="5">
        <f>VLOOKUP(F1759,'Set up'!$A$2:$D$43,4,FALSE)</f>
        <v>0</v>
      </c>
      <c r="K1759" s="4">
        <f t="shared" si="593"/>
        <v>45086</v>
      </c>
      <c r="L1759" s="5">
        <f t="shared" si="594"/>
        <v>6</v>
      </c>
      <c r="M1759" s="5">
        <f t="shared" si="595"/>
        <v>2023</v>
      </c>
      <c r="N1759" s="6">
        <v>247.8</v>
      </c>
      <c r="O1759" s="91">
        <f>-247.8</f>
        <v>-247.8</v>
      </c>
      <c r="P1759" s="91">
        <f t="shared" si="596"/>
        <v>0</v>
      </c>
      <c r="Q1759" s="7">
        <f t="shared" si="597"/>
        <v>3194363.5500000012</v>
      </c>
      <c r="R1759" s="44" t="str">
        <f>VLOOKUP(F1759,'Set up'!$A$2:$E$43,5,FALSE)</f>
        <v>Trsf</v>
      </c>
      <c r="S1759" s="117" t="s">
        <v>1698</v>
      </c>
    </row>
    <row r="1760" spans="1:19" ht="15" customHeight="1" x14ac:dyDescent="0.35">
      <c r="A1760" s="4" t="s">
        <v>1628</v>
      </c>
      <c r="B1760" s="5">
        <f t="shared" si="591"/>
        <v>6</v>
      </c>
      <c r="C1760" s="5">
        <f t="shared" si="592"/>
        <v>2023</v>
      </c>
      <c r="D1760" s="88" t="s">
        <v>1626</v>
      </c>
      <c r="E1760" s="5" t="str">
        <f>VLOOKUP(F1760,'Set up'!$A$2:$C$43,2,FALSE)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up'!$A$2:$C$43,3,FALSE)</f>
        <v>Cash</v>
      </c>
      <c r="J1760" s="5">
        <f>VLOOKUP(F1760,'Set up'!$A$2:$D$43,4,FALSE)</f>
        <v>0</v>
      </c>
      <c r="K1760" s="4">
        <f t="shared" si="593"/>
        <v>45089</v>
      </c>
      <c r="L1760" s="5">
        <f t="shared" si="594"/>
        <v>6</v>
      </c>
      <c r="M1760" s="5">
        <f t="shared" si="595"/>
        <v>2023</v>
      </c>
      <c r="N1760" s="6">
        <v>1870</v>
      </c>
      <c r="O1760" s="6">
        <f t="shared" si="598"/>
        <v>-1870</v>
      </c>
      <c r="P1760" s="6">
        <f t="shared" si="596"/>
        <v>0</v>
      </c>
      <c r="Q1760" s="7">
        <f t="shared" si="597"/>
        <v>3196233.5500000012</v>
      </c>
      <c r="R1760" s="44" t="str">
        <f>VLOOKUP(F1760,'Set up'!$A$2:$E$43,5,FALSE)</f>
        <v>Trsf</v>
      </c>
      <c r="S1760" s="1" t="s">
        <v>1674</v>
      </c>
    </row>
    <row r="1761" spans="1:19" ht="15" customHeight="1" x14ac:dyDescent="0.35">
      <c r="A1761" s="4" t="s">
        <v>1628</v>
      </c>
      <c r="B1761" s="5">
        <f t="shared" si="591"/>
        <v>6</v>
      </c>
      <c r="C1761" s="5">
        <f t="shared" si="592"/>
        <v>2023</v>
      </c>
      <c r="D1761" s="88" t="s">
        <v>1626</v>
      </c>
      <c r="E1761" s="5" t="str">
        <f>VLOOKUP(F1761,'Set up'!$A$2:$C$43,2,FALSE)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up'!$A$2:$C$43,3,FALSE)</f>
        <v>Cash</v>
      </c>
      <c r="J1761" s="5">
        <f>VLOOKUP(F1761,'Set up'!$A$2:$D$43,4,FALSE)</f>
        <v>0</v>
      </c>
      <c r="K1761" s="4">
        <f t="shared" si="593"/>
        <v>45089</v>
      </c>
      <c r="L1761" s="5">
        <f t="shared" si="594"/>
        <v>6</v>
      </c>
      <c r="M1761" s="5">
        <f t="shared" si="595"/>
        <v>2023</v>
      </c>
      <c r="N1761" s="6">
        <v>450</v>
      </c>
      <c r="O1761" s="6">
        <f t="shared" si="598"/>
        <v>-450</v>
      </c>
      <c r="P1761" s="6">
        <f t="shared" si="596"/>
        <v>0</v>
      </c>
      <c r="Q1761" s="7">
        <f t="shared" si="597"/>
        <v>3196683.5500000012</v>
      </c>
      <c r="R1761" s="44" t="str">
        <f>VLOOKUP(F1761,'Set up'!$A$2:$E$43,5,FALSE)</f>
        <v>Trsf</v>
      </c>
      <c r="S1761" s="1" t="s">
        <v>1674</v>
      </c>
    </row>
    <row r="1762" spans="1:19" ht="15" customHeight="1" x14ac:dyDescent="0.35">
      <c r="A1762" s="4" t="s">
        <v>1628</v>
      </c>
      <c r="B1762" s="5">
        <f t="shared" si="591"/>
        <v>6</v>
      </c>
      <c r="C1762" s="5">
        <f t="shared" si="592"/>
        <v>2023</v>
      </c>
      <c r="D1762" s="88" t="s">
        <v>1626</v>
      </c>
      <c r="E1762" s="5" t="str">
        <f>VLOOKUP(F1762,'Set up'!$A$2:$C$43,2,FALSE)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up'!$A$2:$C$43,3,FALSE)</f>
        <v>Cash</v>
      </c>
      <c r="J1762" s="5">
        <f>VLOOKUP(F1762,'Set up'!$A$2:$D$43,4,FALSE)</f>
        <v>0</v>
      </c>
      <c r="K1762" s="4">
        <f t="shared" si="593"/>
        <v>45089</v>
      </c>
      <c r="L1762" s="5">
        <f t="shared" si="594"/>
        <v>6</v>
      </c>
      <c r="M1762" s="5">
        <f t="shared" si="595"/>
        <v>2023</v>
      </c>
      <c r="N1762" s="6">
        <v>225</v>
      </c>
      <c r="O1762" s="6">
        <f t="shared" si="598"/>
        <v>-225</v>
      </c>
      <c r="P1762" s="6">
        <f t="shared" si="596"/>
        <v>0</v>
      </c>
      <c r="Q1762" s="7">
        <f t="shared" si="597"/>
        <v>3196908.5500000012</v>
      </c>
      <c r="R1762" s="44" t="str">
        <f>VLOOKUP(F1762,'Set up'!$A$2:$E$43,5,FALSE)</f>
        <v>Trsf</v>
      </c>
      <c r="S1762" s="1" t="s">
        <v>1674</v>
      </c>
    </row>
    <row r="1763" spans="1:19" ht="15" customHeight="1" x14ac:dyDescent="0.35">
      <c r="A1763" s="4" t="s">
        <v>1628</v>
      </c>
      <c r="B1763" s="5">
        <f t="shared" si="591"/>
        <v>6</v>
      </c>
      <c r="C1763" s="5">
        <f t="shared" si="592"/>
        <v>2023</v>
      </c>
      <c r="D1763" s="88" t="s">
        <v>1626</v>
      </c>
      <c r="E1763" s="5" t="str">
        <f>VLOOKUP(F1763,'Set up'!$A$2:$C$43,2,FALSE)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up'!$A$2:$C$43,3,FALSE)</f>
        <v>Cash</v>
      </c>
      <c r="J1763" s="5">
        <f>VLOOKUP(F1763,'Set up'!$A$2:$D$43,4,FALSE)</f>
        <v>0</v>
      </c>
      <c r="K1763" s="4">
        <f t="shared" si="593"/>
        <v>45089</v>
      </c>
      <c r="L1763" s="5">
        <f t="shared" si="594"/>
        <v>6</v>
      </c>
      <c r="M1763" s="5">
        <f t="shared" si="595"/>
        <v>2023</v>
      </c>
      <c r="N1763" s="6">
        <v>236</v>
      </c>
      <c r="O1763" s="6">
        <f t="shared" si="598"/>
        <v>-236</v>
      </c>
      <c r="P1763" s="6">
        <f t="shared" si="596"/>
        <v>0</v>
      </c>
      <c r="Q1763" s="7">
        <f t="shared" si="597"/>
        <v>3197144.5500000012</v>
      </c>
      <c r="R1763" s="44" t="str">
        <f>VLOOKUP(F1763,'Set up'!$A$2:$E$43,5,FALSE)</f>
        <v>Trsf</v>
      </c>
      <c r="S1763" s="1" t="s">
        <v>1674</v>
      </c>
    </row>
    <row r="1764" spans="1:19" ht="15" customHeight="1" x14ac:dyDescent="0.35">
      <c r="A1764" s="4" t="s">
        <v>1628</v>
      </c>
      <c r="B1764" s="5">
        <f t="shared" si="591"/>
        <v>6</v>
      </c>
      <c r="C1764" s="5">
        <f t="shared" si="592"/>
        <v>2023</v>
      </c>
      <c r="D1764" s="88" t="s">
        <v>1626</v>
      </c>
      <c r="E1764" s="5" t="str">
        <f>VLOOKUP(F1764,'Set up'!$A$2:$C$43,2,FALSE)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up'!$A$2:$C$43,3,FALSE)</f>
        <v>Cash</v>
      </c>
      <c r="J1764" s="5">
        <f>VLOOKUP(F1764,'Set up'!$A$2:$D$43,4,FALSE)</f>
        <v>0</v>
      </c>
      <c r="K1764" s="4">
        <f t="shared" si="593"/>
        <v>45089</v>
      </c>
      <c r="L1764" s="5">
        <f t="shared" si="594"/>
        <v>6</v>
      </c>
      <c r="M1764" s="5">
        <f t="shared" si="595"/>
        <v>2023</v>
      </c>
      <c r="N1764" s="6">
        <v>1390</v>
      </c>
      <c r="O1764" s="6">
        <f t="shared" si="598"/>
        <v>-1390</v>
      </c>
      <c r="P1764" s="6">
        <f t="shared" si="596"/>
        <v>0</v>
      </c>
      <c r="Q1764" s="7">
        <f t="shared" si="597"/>
        <v>3198534.5500000012</v>
      </c>
      <c r="R1764" s="44" t="str">
        <f>VLOOKUP(F1764,'Set up'!$A$2:$E$43,5,FALSE)</f>
        <v>Trsf</v>
      </c>
      <c r="S1764" s="1" t="s">
        <v>1674</v>
      </c>
    </row>
    <row r="1765" spans="1:19" ht="15" customHeight="1" x14ac:dyDescent="0.35">
      <c r="A1765" s="4" t="s">
        <v>1628</v>
      </c>
      <c r="B1765" s="5">
        <f t="shared" si="591"/>
        <v>6</v>
      </c>
      <c r="C1765" s="5">
        <f t="shared" si="592"/>
        <v>2023</v>
      </c>
      <c r="D1765" s="88" t="s">
        <v>1626</v>
      </c>
      <c r="E1765" s="5" t="str">
        <f>VLOOKUP(F1765,'Set up'!$A$2:$C$43,2,FALSE)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up'!$A$2:$C$43,3,FALSE)</f>
        <v>Cash</v>
      </c>
      <c r="J1765" s="5">
        <f>VLOOKUP(F1765,'Set up'!$A$2:$D$43,4,FALSE)</f>
        <v>0</v>
      </c>
      <c r="K1765" s="4">
        <f t="shared" si="593"/>
        <v>45089</v>
      </c>
      <c r="L1765" s="5">
        <f t="shared" si="594"/>
        <v>6</v>
      </c>
      <c r="M1765" s="5">
        <f t="shared" si="595"/>
        <v>2023</v>
      </c>
      <c r="N1765" s="6">
        <v>187.5</v>
      </c>
      <c r="O1765" s="6">
        <f t="shared" si="598"/>
        <v>-187.5</v>
      </c>
      <c r="P1765" s="6">
        <f t="shared" si="596"/>
        <v>0</v>
      </c>
      <c r="Q1765" s="7">
        <f t="shared" si="597"/>
        <v>3198722.0500000012</v>
      </c>
      <c r="R1765" s="44" t="str">
        <f>VLOOKUP(F1765,'Set up'!$A$2:$E$43,5,FALSE)</f>
        <v>Trsf</v>
      </c>
      <c r="S1765" s="1" t="s">
        <v>1674</v>
      </c>
    </row>
    <row r="1766" spans="1:19" ht="15" customHeight="1" x14ac:dyDescent="0.35">
      <c r="A1766" s="4" t="s">
        <v>1628</v>
      </c>
      <c r="B1766" s="5">
        <f t="shared" si="591"/>
        <v>6</v>
      </c>
      <c r="C1766" s="5">
        <f t="shared" si="592"/>
        <v>2023</v>
      </c>
      <c r="D1766" s="88" t="s">
        <v>1626</v>
      </c>
      <c r="E1766" s="5" t="str">
        <f>VLOOKUP(F1766,'Set up'!$A$2:$C$43,2,FALSE)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up'!$A$2:$C$43,3,FALSE)</f>
        <v>Cash</v>
      </c>
      <c r="J1766" s="5">
        <f>VLOOKUP(F1766,'Set up'!$A$2:$D$43,4,FALSE)</f>
        <v>0</v>
      </c>
      <c r="K1766" s="4">
        <f t="shared" si="593"/>
        <v>45089</v>
      </c>
      <c r="L1766" s="5">
        <f t="shared" si="594"/>
        <v>6</v>
      </c>
      <c r="M1766" s="5">
        <f t="shared" si="595"/>
        <v>2023</v>
      </c>
      <c r="N1766" s="6">
        <v>95</v>
      </c>
      <c r="O1766" s="6">
        <f t="shared" si="598"/>
        <v>-95</v>
      </c>
      <c r="P1766" s="6">
        <f t="shared" si="596"/>
        <v>0</v>
      </c>
      <c r="Q1766" s="7">
        <f t="shared" si="597"/>
        <v>3198817.0500000012</v>
      </c>
      <c r="R1766" s="44" t="str">
        <f>VLOOKUP(F1766,'Set up'!$A$2:$E$43,5,FALSE)</f>
        <v>Trsf</v>
      </c>
      <c r="S1766" s="1" t="s">
        <v>1674</v>
      </c>
    </row>
    <row r="1767" spans="1:19" ht="15" customHeight="1" x14ac:dyDescent="0.35">
      <c r="A1767" s="4">
        <v>45091</v>
      </c>
      <c r="B1767" s="5">
        <f t="shared" si="591"/>
        <v>6</v>
      </c>
      <c r="C1767" s="5">
        <f t="shared" si="592"/>
        <v>2023</v>
      </c>
      <c r="D1767" s="5" t="s">
        <v>1629</v>
      </c>
      <c r="E1767" s="5" t="str">
        <f>VLOOKUP(F1767,'Set up'!$A$2:$C$43,2,FALSE)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up'!$A$2:$C$43,3,FALSE)</f>
        <v>Cash</v>
      </c>
      <c r="J1767" s="5">
        <f>VLOOKUP(F1767,'Set up'!$A$2:$D$43,4,FALSE)</f>
        <v>0</v>
      </c>
      <c r="K1767" s="4">
        <f t="shared" si="593"/>
        <v>45091</v>
      </c>
      <c r="L1767" s="5">
        <f t="shared" si="594"/>
        <v>6</v>
      </c>
      <c r="M1767" s="5">
        <f t="shared" si="595"/>
        <v>2023</v>
      </c>
      <c r="N1767" s="6">
        <v>150</v>
      </c>
      <c r="P1767" s="6">
        <f t="shared" si="596"/>
        <v>150</v>
      </c>
      <c r="Q1767" s="7">
        <f t="shared" si="597"/>
        <v>3198967.0500000012</v>
      </c>
      <c r="R1767" s="44" t="str">
        <f>VLOOKUP(F1767,'Set up'!$A$2:$E$43,5,FALSE)</f>
        <v>Trsf</v>
      </c>
    </row>
    <row r="1768" spans="1:19" ht="15" customHeight="1" x14ac:dyDescent="0.35">
      <c r="A1768" s="4">
        <v>45091</v>
      </c>
      <c r="B1768" s="5">
        <f t="shared" si="591"/>
        <v>6</v>
      </c>
      <c r="C1768" s="5">
        <f t="shared" si="592"/>
        <v>2023</v>
      </c>
      <c r="D1768" s="5" t="s">
        <v>1629</v>
      </c>
      <c r="E1768" s="5" t="str">
        <f>VLOOKUP(F1768,'Set up'!$A$2:$C$43,2,FALSE)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up'!$A$2:$C$43,3,FALSE)</f>
        <v>Cash</v>
      </c>
      <c r="J1768" s="5">
        <f>VLOOKUP(F1768,'Set up'!$A$2:$D$43,4,FALSE)</f>
        <v>0</v>
      </c>
      <c r="K1768" s="4">
        <f t="shared" si="593"/>
        <v>45091</v>
      </c>
      <c r="L1768" s="5">
        <f t="shared" si="594"/>
        <v>6</v>
      </c>
      <c r="M1768" s="5">
        <f t="shared" si="595"/>
        <v>2023</v>
      </c>
      <c r="N1768" s="6">
        <v>260</v>
      </c>
      <c r="P1768" s="6">
        <f t="shared" si="596"/>
        <v>260</v>
      </c>
      <c r="Q1768" s="7">
        <f t="shared" si="597"/>
        <v>3199227.0500000012</v>
      </c>
      <c r="R1768" s="44" t="str">
        <f>VLOOKUP(F1768,'Set up'!$A$2:$E$43,5,FALSE)</f>
        <v>Trsf</v>
      </c>
    </row>
    <row r="1769" spans="1:19" ht="15" customHeight="1" x14ac:dyDescent="0.35">
      <c r="A1769" s="4">
        <v>45092</v>
      </c>
      <c r="B1769" s="5">
        <f t="shared" si="591"/>
        <v>6</v>
      </c>
      <c r="C1769" s="5">
        <f t="shared" si="592"/>
        <v>2023</v>
      </c>
      <c r="D1769" s="5" t="s">
        <v>1631</v>
      </c>
      <c r="E1769" s="5" t="str">
        <f>VLOOKUP(F1769,'Set up'!$A$2:$C$43,2,FALSE)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up'!$A$2:$C$43,3,FALSE)</f>
        <v>Cash</v>
      </c>
      <c r="J1769" s="5">
        <f>VLOOKUP(F1769,'Set up'!$A$2:$D$43,4,FALSE)</f>
        <v>0</v>
      </c>
      <c r="K1769" s="4">
        <f t="shared" si="593"/>
        <v>45092</v>
      </c>
      <c r="L1769" s="5">
        <f t="shared" si="594"/>
        <v>6</v>
      </c>
      <c r="M1769" s="5">
        <f t="shared" si="595"/>
        <v>2023</v>
      </c>
      <c r="N1769" s="6">
        <v>3608</v>
      </c>
      <c r="O1769" s="6">
        <f>-N1769</f>
        <v>-3608</v>
      </c>
      <c r="P1769" s="6">
        <f t="shared" si="596"/>
        <v>0</v>
      </c>
      <c r="Q1769" s="7">
        <f t="shared" si="597"/>
        <v>3202835.0500000012</v>
      </c>
      <c r="R1769" s="44" t="str">
        <f>VLOOKUP(F1769,'Set up'!$A$2:$E$43,5,FALSE)</f>
        <v>Cash</v>
      </c>
      <c r="S1769" s="1" t="s">
        <v>1682</v>
      </c>
    </row>
    <row r="1770" spans="1:19" ht="15" customHeight="1" x14ac:dyDescent="0.35">
      <c r="A1770" s="4">
        <v>45092</v>
      </c>
      <c r="B1770" s="5">
        <f t="shared" si="591"/>
        <v>6</v>
      </c>
      <c r="C1770" s="5">
        <f t="shared" si="592"/>
        <v>2023</v>
      </c>
      <c r="D1770" s="5" t="s">
        <v>1631</v>
      </c>
      <c r="E1770" s="5" t="str">
        <f>VLOOKUP(F1770,'Set up'!$A$2:$C$43,2,FALSE)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up'!$A$2:$C$43,3,FALSE)</f>
        <v>Cash</v>
      </c>
      <c r="J1770" s="5">
        <f>VLOOKUP(F1770,'Set up'!$A$2:$D$43,4,FALSE)</f>
        <v>0</v>
      </c>
      <c r="K1770" s="4">
        <f t="shared" si="593"/>
        <v>45092</v>
      </c>
      <c r="L1770" s="5">
        <f t="shared" si="594"/>
        <v>6</v>
      </c>
      <c r="M1770" s="5">
        <f t="shared" si="595"/>
        <v>2023</v>
      </c>
      <c r="N1770" s="6">
        <v>474</v>
      </c>
      <c r="O1770" s="6">
        <f>-N1770</f>
        <v>-474</v>
      </c>
      <c r="P1770" s="6">
        <f t="shared" si="596"/>
        <v>0</v>
      </c>
      <c r="Q1770" s="7">
        <f t="shared" si="597"/>
        <v>3203309.0500000012</v>
      </c>
      <c r="R1770" s="44" t="str">
        <f>VLOOKUP(F1770,'Set up'!$A$2:$E$43,5,FALSE)</f>
        <v>Cash</v>
      </c>
      <c r="S1770" s="1" t="s">
        <v>1682</v>
      </c>
    </row>
    <row r="1771" spans="1:19" ht="15" customHeight="1" x14ac:dyDescent="0.35">
      <c r="A1771" s="4">
        <v>45092</v>
      </c>
      <c r="B1771" s="5">
        <f t="shared" si="591"/>
        <v>6</v>
      </c>
      <c r="C1771" s="5">
        <f t="shared" si="592"/>
        <v>2023</v>
      </c>
      <c r="D1771" s="5" t="s">
        <v>1631</v>
      </c>
      <c r="E1771" s="5" t="str">
        <f>VLOOKUP(F1771,'Set up'!$A$2:$C$43,2,FALSE)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up'!$A$2:$C$43,3,FALSE)</f>
        <v>Cash</v>
      </c>
      <c r="J1771" s="5">
        <f>VLOOKUP(F1771,'Set up'!$A$2:$D$43,4,FALSE)</f>
        <v>0</v>
      </c>
      <c r="K1771" s="4">
        <f t="shared" si="593"/>
        <v>45092</v>
      </c>
      <c r="L1771" s="5">
        <f t="shared" si="594"/>
        <v>6</v>
      </c>
      <c r="M1771" s="5">
        <f t="shared" si="595"/>
        <v>2023</v>
      </c>
      <c r="N1771" s="6">
        <v>516</v>
      </c>
      <c r="O1771" s="6">
        <f>-N1771</f>
        <v>-516</v>
      </c>
      <c r="P1771" s="6">
        <f t="shared" si="596"/>
        <v>0</v>
      </c>
      <c r="Q1771" s="7">
        <f t="shared" si="597"/>
        <v>3203825.0500000012</v>
      </c>
      <c r="R1771" s="44" t="str">
        <f>VLOOKUP(F1771,'Set up'!$A$2:$E$43,5,FALSE)</f>
        <v>Cash</v>
      </c>
      <c r="S1771" s="1" t="s">
        <v>1682</v>
      </c>
    </row>
    <row r="1772" spans="1:19" ht="15" customHeight="1" x14ac:dyDescent="0.35">
      <c r="A1772" s="4">
        <v>45092</v>
      </c>
      <c r="B1772" s="5">
        <f t="shared" si="591"/>
        <v>6</v>
      </c>
      <c r="C1772" s="5">
        <f t="shared" si="592"/>
        <v>2023</v>
      </c>
      <c r="D1772" s="5" t="s">
        <v>1631</v>
      </c>
      <c r="E1772" s="5" t="str">
        <f>VLOOKUP(F1772,'Set up'!$A$2:$C$43,2,FALSE)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up'!$A$2:$C$43,3,FALSE)</f>
        <v>Cash</v>
      </c>
      <c r="J1772" s="5">
        <f>VLOOKUP(F1772,'Set up'!$A$2:$D$43,4,FALSE)</f>
        <v>0</v>
      </c>
      <c r="K1772" s="4">
        <f t="shared" si="593"/>
        <v>45092</v>
      </c>
      <c r="L1772" s="5">
        <f t="shared" si="594"/>
        <v>6</v>
      </c>
      <c r="M1772" s="5">
        <f t="shared" si="595"/>
        <v>2023</v>
      </c>
      <c r="N1772" s="6">
        <v>320</v>
      </c>
      <c r="O1772" s="6">
        <f>-N1772</f>
        <v>-320</v>
      </c>
      <c r="P1772" s="6">
        <f t="shared" si="596"/>
        <v>0</v>
      </c>
      <c r="Q1772" s="7">
        <f t="shared" si="597"/>
        <v>3204145.0500000012</v>
      </c>
      <c r="R1772" s="44" t="str">
        <f>VLOOKUP(F1772,'Set up'!$A$2:$E$43,5,FALSE)</f>
        <v>Cash</v>
      </c>
      <c r="S1772" s="1" t="s">
        <v>1682</v>
      </c>
    </row>
    <row r="1773" spans="1:19" ht="15" customHeight="1" x14ac:dyDescent="0.35">
      <c r="A1773" s="4">
        <v>45092</v>
      </c>
      <c r="B1773" s="5">
        <f t="shared" si="591"/>
        <v>6</v>
      </c>
      <c r="C1773" s="5">
        <f t="shared" si="592"/>
        <v>2023</v>
      </c>
      <c r="D1773" s="5" t="s">
        <v>1632</v>
      </c>
      <c r="E1773" s="5" t="str">
        <f>VLOOKUP(F1773,'Set up'!$A$2:$C$43,2,FALSE)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up'!$A$2:$C$43,3,FALSE)</f>
        <v>Cash</v>
      </c>
      <c r="J1773" s="5">
        <f>VLOOKUP(F1773,'Set up'!$A$2:$D$43,4,FALSE)</f>
        <v>0</v>
      </c>
      <c r="K1773" s="4">
        <f t="shared" si="593"/>
        <v>45092</v>
      </c>
      <c r="L1773" s="5">
        <f t="shared" si="594"/>
        <v>6</v>
      </c>
      <c r="M1773" s="5">
        <f t="shared" si="595"/>
        <v>2023</v>
      </c>
      <c r="N1773" s="6">
        <v>350</v>
      </c>
      <c r="O1773" s="6">
        <f t="shared" ref="O1773:O1776" si="599">-N1773</f>
        <v>-350</v>
      </c>
      <c r="P1773" s="6">
        <f t="shared" si="596"/>
        <v>0</v>
      </c>
      <c r="Q1773" s="7">
        <f t="shared" si="597"/>
        <v>3204495.0500000012</v>
      </c>
      <c r="R1773" s="44" t="str">
        <f>VLOOKUP(F1773,'Set up'!$A$2:$E$43,5,FALSE)</f>
        <v>Trsf</v>
      </c>
      <c r="S1773" s="1" t="s">
        <v>1680</v>
      </c>
    </row>
    <row r="1774" spans="1:19" ht="15" customHeight="1" x14ac:dyDescent="0.35">
      <c r="A1774" s="4">
        <v>45092</v>
      </c>
      <c r="B1774" s="5">
        <f t="shared" si="591"/>
        <v>6</v>
      </c>
      <c r="C1774" s="5">
        <f t="shared" si="592"/>
        <v>2023</v>
      </c>
      <c r="D1774" s="5" t="s">
        <v>1632</v>
      </c>
      <c r="E1774" s="5" t="str">
        <f>VLOOKUP(F1774,'Set up'!$A$2:$C$43,2,FALSE)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up'!$A$2:$C$43,3,FALSE)</f>
        <v>Cash</v>
      </c>
      <c r="J1774" s="5">
        <f>VLOOKUP(F1774,'Set up'!$A$2:$D$43,4,FALSE)</f>
        <v>0</v>
      </c>
      <c r="K1774" s="4">
        <f t="shared" si="593"/>
        <v>45092</v>
      </c>
      <c r="L1774" s="5">
        <f t="shared" si="594"/>
        <v>6</v>
      </c>
      <c r="M1774" s="5">
        <f t="shared" si="595"/>
        <v>2023</v>
      </c>
      <c r="N1774" s="6">
        <v>105</v>
      </c>
      <c r="O1774" s="6">
        <f t="shared" si="599"/>
        <v>-105</v>
      </c>
      <c r="P1774" s="6">
        <f t="shared" si="596"/>
        <v>0</v>
      </c>
      <c r="Q1774" s="7">
        <f t="shared" si="597"/>
        <v>3204600.0500000012</v>
      </c>
      <c r="R1774" s="44" t="str">
        <f>VLOOKUP(F1774,'Set up'!$A$2:$E$43,5,FALSE)</f>
        <v>Trsf</v>
      </c>
      <c r="S1774" s="1" t="s">
        <v>1680</v>
      </c>
    </row>
    <row r="1775" spans="1:19" ht="15" customHeight="1" x14ac:dyDescent="0.35">
      <c r="A1775" s="4">
        <v>45092</v>
      </c>
      <c r="B1775" s="5">
        <f t="shared" si="591"/>
        <v>6</v>
      </c>
      <c r="C1775" s="5">
        <f t="shared" si="592"/>
        <v>2023</v>
      </c>
      <c r="D1775" s="5" t="s">
        <v>1632</v>
      </c>
      <c r="E1775" s="5" t="str">
        <f>VLOOKUP(F1775,'Set up'!$A$2:$C$43,2,FALSE)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up'!$A$2:$C$43,3,FALSE)</f>
        <v>Cash</v>
      </c>
      <c r="J1775" s="5">
        <f>VLOOKUP(F1775,'Set up'!$A$2:$D$43,4,FALSE)</f>
        <v>0</v>
      </c>
      <c r="K1775" s="4">
        <f t="shared" si="593"/>
        <v>45092</v>
      </c>
      <c r="L1775" s="5">
        <f t="shared" si="594"/>
        <v>6</v>
      </c>
      <c r="M1775" s="5">
        <f t="shared" si="595"/>
        <v>2023</v>
      </c>
      <c r="N1775" s="6">
        <v>55</v>
      </c>
      <c r="O1775" s="6">
        <f t="shared" si="599"/>
        <v>-55</v>
      </c>
      <c r="P1775" s="6">
        <f t="shared" si="596"/>
        <v>0</v>
      </c>
      <c r="Q1775" s="7">
        <f t="shared" si="597"/>
        <v>3204655.0500000012</v>
      </c>
      <c r="R1775" s="44" t="str">
        <f>VLOOKUP(F1775,'Set up'!$A$2:$E$43,5,FALSE)</f>
        <v>Trsf</v>
      </c>
      <c r="S1775" s="1" t="s">
        <v>1680</v>
      </c>
    </row>
    <row r="1776" spans="1:19" ht="15" customHeight="1" x14ac:dyDescent="0.35">
      <c r="A1776" s="4">
        <v>45092</v>
      </c>
      <c r="B1776" s="5">
        <f t="shared" si="591"/>
        <v>6</v>
      </c>
      <c r="C1776" s="5">
        <f t="shared" si="592"/>
        <v>2023</v>
      </c>
      <c r="D1776" s="5" t="s">
        <v>1632</v>
      </c>
      <c r="E1776" s="5" t="str">
        <f>VLOOKUP(F1776,'Set up'!$A$2:$C$43,2,FALSE)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up'!$A$2:$C$43,3,FALSE)</f>
        <v>Cash</v>
      </c>
      <c r="J1776" s="5">
        <f>VLOOKUP(F1776,'Set up'!$A$2:$D$43,4,FALSE)</f>
        <v>0</v>
      </c>
      <c r="K1776" s="4">
        <f t="shared" si="593"/>
        <v>45092</v>
      </c>
      <c r="L1776" s="5">
        <f t="shared" si="594"/>
        <v>6</v>
      </c>
      <c r="M1776" s="5">
        <f t="shared" si="595"/>
        <v>2023</v>
      </c>
      <c r="N1776" s="6">
        <v>80</v>
      </c>
      <c r="O1776" s="6">
        <f t="shared" si="599"/>
        <v>-80</v>
      </c>
      <c r="P1776" s="6">
        <f t="shared" si="596"/>
        <v>0</v>
      </c>
      <c r="Q1776" s="7">
        <f t="shared" si="597"/>
        <v>3204735.0500000012</v>
      </c>
      <c r="R1776" s="44" t="str">
        <f>VLOOKUP(F1776,'Set up'!$A$2:$E$43,5,FALSE)</f>
        <v>Trsf</v>
      </c>
      <c r="S1776" s="1" t="s">
        <v>1680</v>
      </c>
    </row>
    <row r="1777" spans="1:19" ht="15" customHeight="1" x14ac:dyDescent="0.35">
      <c r="A1777" s="4">
        <v>45092</v>
      </c>
      <c r="B1777" s="5">
        <f t="shared" si="591"/>
        <v>6</v>
      </c>
      <c r="C1777" s="5">
        <f t="shared" si="592"/>
        <v>2023</v>
      </c>
      <c r="D1777" s="5" t="s">
        <v>1635</v>
      </c>
      <c r="E1777" s="5" t="str">
        <f>VLOOKUP(F1777,'Set up'!$A$2:$C$43,2,FALSE)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up'!$A$2:$C$43,3,FALSE)</f>
        <v>Cash</v>
      </c>
      <c r="J1777" s="5">
        <f>VLOOKUP(F1777,'Set up'!$A$2:$D$43,4,FALSE)</f>
        <v>0</v>
      </c>
      <c r="K1777" s="4">
        <f t="shared" si="593"/>
        <v>45092</v>
      </c>
      <c r="L1777" s="5">
        <f t="shared" si="594"/>
        <v>6</v>
      </c>
      <c r="M1777" s="5">
        <f t="shared" si="595"/>
        <v>2023</v>
      </c>
      <c r="N1777" s="6">
        <v>1870</v>
      </c>
      <c r="O1777" s="6">
        <f t="shared" ref="O1777:O1781" si="600">-N1777</f>
        <v>-1870</v>
      </c>
      <c r="P1777" s="6">
        <f t="shared" si="596"/>
        <v>0</v>
      </c>
      <c r="Q1777" s="7">
        <f t="shared" si="597"/>
        <v>3206605.0500000012</v>
      </c>
      <c r="R1777" s="44" t="str">
        <f>VLOOKUP(F1777,'Set up'!$A$2:$E$43,5,FALSE)</f>
        <v>Trsf</v>
      </c>
      <c r="S1777" s="1" t="s">
        <v>1675</v>
      </c>
    </row>
    <row r="1778" spans="1:19" ht="15" customHeight="1" x14ac:dyDescent="0.35">
      <c r="A1778" s="4">
        <v>45092</v>
      </c>
      <c r="B1778" s="5">
        <f t="shared" si="591"/>
        <v>6</v>
      </c>
      <c r="C1778" s="5">
        <f t="shared" si="592"/>
        <v>2023</v>
      </c>
      <c r="D1778" s="5" t="s">
        <v>1635</v>
      </c>
      <c r="E1778" s="5" t="str">
        <f>VLOOKUP(F1778,'Set up'!$A$2:$C$43,2,FALSE)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up'!$A$2:$C$43,3,FALSE)</f>
        <v>Cash</v>
      </c>
      <c r="J1778" s="5">
        <f>VLOOKUP(F1778,'Set up'!$A$2:$D$43,4,FALSE)</f>
        <v>0</v>
      </c>
      <c r="K1778" s="4">
        <f t="shared" si="593"/>
        <v>45092</v>
      </c>
      <c r="L1778" s="5">
        <f t="shared" si="594"/>
        <v>6</v>
      </c>
      <c r="M1778" s="5">
        <f t="shared" si="595"/>
        <v>2023</v>
      </c>
      <c r="N1778" s="6">
        <v>450</v>
      </c>
      <c r="O1778" s="6">
        <f t="shared" si="600"/>
        <v>-450</v>
      </c>
      <c r="P1778" s="6">
        <f t="shared" si="596"/>
        <v>0</v>
      </c>
      <c r="Q1778" s="7">
        <f t="shared" si="597"/>
        <v>3207055.0500000012</v>
      </c>
      <c r="R1778" s="44" t="str">
        <f>VLOOKUP(F1778,'Set up'!$A$2:$E$43,5,FALSE)</f>
        <v>Trsf</v>
      </c>
      <c r="S1778" s="1" t="s">
        <v>1675</v>
      </c>
    </row>
    <row r="1779" spans="1:19" ht="15" customHeight="1" x14ac:dyDescent="0.35">
      <c r="A1779" s="4">
        <v>45092</v>
      </c>
      <c r="B1779" s="5">
        <f t="shared" si="591"/>
        <v>6</v>
      </c>
      <c r="C1779" s="5">
        <f t="shared" si="592"/>
        <v>2023</v>
      </c>
      <c r="D1779" s="5" t="s">
        <v>1635</v>
      </c>
      <c r="E1779" s="5" t="str">
        <f>VLOOKUP(F1779,'Set up'!$A$2:$C$43,2,FALSE)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up'!$A$2:$C$43,3,FALSE)</f>
        <v>Cash</v>
      </c>
      <c r="J1779" s="5">
        <f>VLOOKUP(F1779,'Set up'!$A$2:$D$43,4,FALSE)</f>
        <v>0</v>
      </c>
      <c r="K1779" s="4">
        <f t="shared" si="593"/>
        <v>45092</v>
      </c>
      <c r="L1779" s="5">
        <f t="shared" si="594"/>
        <v>6</v>
      </c>
      <c r="M1779" s="5">
        <f t="shared" si="595"/>
        <v>2023</v>
      </c>
      <c r="N1779" s="6">
        <v>236</v>
      </c>
      <c r="O1779" s="6">
        <f t="shared" si="600"/>
        <v>-236</v>
      </c>
      <c r="P1779" s="6">
        <f t="shared" si="596"/>
        <v>0</v>
      </c>
      <c r="Q1779" s="7">
        <f t="shared" si="597"/>
        <v>3207291.0500000012</v>
      </c>
      <c r="R1779" s="44" t="str">
        <f>VLOOKUP(F1779,'Set up'!$A$2:$E$43,5,FALSE)</f>
        <v>Trsf</v>
      </c>
      <c r="S1779" s="1" t="s">
        <v>1675</v>
      </c>
    </row>
    <row r="1780" spans="1:19" ht="15" customHeight="1" x14ac:dyDescent="0.35">
      <c r="A1780" s="4">
        <v>45092</v>
      </c>
      <c r="B1780" s="5">
        <f t="shared" si="591"/>
        <v>6</v>
      </c>
      <c r="C1780" s="5">
        <f t="shared" si="592"/>
        <v>2023</v>
      </c>
      <c r="D1780" s="5" t="s">
        <v>1635</v>
      </c>
      <c r="E1780" s="5" t="str">
        <f>VLOOKUP(F1780,'Set up'!$A$2:$C$43,2,FALSE)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up'!$A$2:$C$43,3,FALSE)</f>
        <v>Cash</v>
      </c>
      <c r="J1780" s="5">
        <f>VLOOKUP(F1780,'Set up'!$A$2:$D$43,4,FALSE)</f>
        <v>0</v>
      </c>
      <c r="K1780" s="4">
        <f t="shared" si="593"/>
        <v>45092</v>
      </c>
      <c r="L1780" s="5">
        <f t="shared" si="594"/>
        <v>6</v>
      </c>
      <c r="M1780" s="5">
        <f t="shared" si="595"/>
        <v>2023</v>
      </c>
      <c r="N1780" s="6">
        <v>1390</v>
      </c>
      <c r="O1780" s="6">
        <f t="shared" si="600"/>
        <v>-1390</v>
      </c>
      <c r="P1780" s="6">
        <f t="shared" si="596"/>
        <v>0</v>
      </c>
      <c r="Q1780" s="7">
        <f t="shared" si="597"/>
        <v>3208681.0500000012</v>
      </c>
      <c r="R1780" s="44" t="str">
        <f>VLOOKUP(F1780,'Set up'!$A$2:$E$43,5,FALSE)</f>
        <v>Trsf</v>
      </c>
      <c r="S1780" s="1" t="s">
        <v>1675</v>
      </c>
    </row>
    <row r="1781" spans="1:19" ht="15" customHeight="1" x14ac:dyDescent="0.35">
      <c r="A1781" s="4">
        <v>45092</v>
      </c>
      <c r="B1781" s="5">
        <f t="shared" si="591"/>
        <v>6</v>
      </c>
      <c r="C1781" s="5">
        <f t="shared" si="592"/>
        <v>2023</v>
      </c>
      <c r="D1781" s="5" t="s">
        <v>1635</v>
      </c>
      <c r="E1781" s="5" t="str">
        <f>VLOOKUP(F1781,'Set up'!$A$2:$C$43,2,FALSE)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up'!$A$2:$C$43,3,FALSE)</f>
        <v>Cash</v>
      </c>
      <c r="J1781" s="5">
        <f>VLOOKUP(F1781,'Set up'!$A$2:$D$43,4,FALSE)</f>
        <v>0</v>
      </c>
      <c r="K1781" s="4">
        <f t="shared" si="593"/>
        <v>45092</v>
      </c>
      <c r="L1781" s="5">
        <f t="shared" si="594"/>
        <v>6</v>
      </c>
      <c r="M1781" s="5">
        <f t="shared" si="595"/>
        <v>2023</v>
      </c>
      <c r="N1781" s="6">
        <v>187.5</v>
      </c>
      <c r="O1781" s="6">
        <f t="shared" si="600"/>
        <v>-187.5</v>
      </c>
      <c r="P1781" s="6">
        <f t="shared" si="596"/>
        <v>0</v>
      </c>
      <c r="Q1781" s="7">
        <f t="shared" si="597"/>
        <v>3208868.5500000012</v>
      </c>
      <c r="R1781" s="44" t="str">
        <f>VLOOKUP(F1781,'Set up'!$A$2:$E$43,5,FALSE)</f>
        <v>Trsf</v>
      </c>
      <c r="S1781" s="1" t="s">
        <v>1675</v>
      </c>
    </row>
    <row r="1782" spans="1:19" ht="15" customHeight="1" x14ac:dyDescent="0.35">
      <c r="A1782" s="4" t="s">
        <v>1639</v>
      </c>
      <c r="B1782" s="5">
        <f t="shared" si="591"/>
        <v>6</v>
      </c>
      <c r="C1782" s="5">
        <f t="shared" si="592"/>
        <v>2023</v>
      </c>
      <c r="D1782" s="5" t="s">
        <v>1636</v>
      </c>
      <c r="E1782" s="5" t="str">
        <f>VLOOKUP(F1782,'Set up'!$A$2:$C$43,2,FALSE)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up'!$A$2:$C$43,3,FALSE)</f>
        <v>Cash</v>
      </c>
      <c r="J1782" s="5">
        <f>VLOOKUP(F1782,'Set up'!$A$2:$D$43,4,FALSE)</f>
        <v>0</v>
      </c>
      <c r="K1782" s="4">
        <f t="shared" si="593"/>
        <v>45093</v>
      </c>
      <c r="L1782" s="5">
        <f t="shared" si="594"/>
        <v>6</v>
      </c>
      <c r="M1782" s="5">
        <f t="shared" si="595"/>
        <v>2023</v>
      </c>
      <c r="N1782" s="96">
        <v>375</v>
      </c>
      <c r="P1782" s="6">
        <f t="shared" si="596"/>
        <v>375</v>
      </c>
      <c r="Q1782" s="7">
        <f t="shared" si="597"/>
        <v>3209243.5500000012</v>
      </c>
      <c r="R1782" s="44" t="str">
        <f>VLOOKUP(F1782,'Set up'!$A$2:$E$43,5,FALSE)</f>
        <v>Trsf</v>
      </c>
    </row>
    <row r="1783" spans="1:19" ht="15" customHeight="1" x14ac:dyDescent="0.35">
      <c r="A1783" s="4" t="s">
        <v>1639</v>
      </c>
      <c r="B1783" s="5">
        <f t="shared" ref="B1783:B1803" si="601">MONTH(A1783)</f>
        <v>6</v>
      </c>
      <c r="C1783" s="5">
        <f t="shared" ref="C1783:C1803" si="602">YEAR(A1783)</f>
        <v>2023</v>
      </c>
      <c r="D1783" s="5" t="s">
        <v>1637</v>
      </c>
      <c r="E1783" s="5" t="str">
        <f>VLOOKUP(F1783,'Set up'!$A$2:$C$43,2,FALSE)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up'!$A$2:$C$43,3,FALSE)</f>
        <v>Cash</v>
      </c>
      <c r="J1783" s="5">
        <f>VLOOKUP(F1783,'Set up'!$A$2:$D$43,4,FALSE)</f>
        <v>0</v>
      </c>
      <c r="K1783" s="4">
        <f t="shared" si="593"/>
        <v>45093</v>
      </c>
      <c r="L1783" s="5">
        <f t="shared" si="594"/>
        <v>6</v>
      </c>
      <c r="M1783" s="5">
        <f t="shared" si="595"/>
        <v>2023</v>
      </c>
      <c r="N1783" s="6">
        <v>10692</v>
      </c>
      <c r="P1783" s="6">
        <f t="shared" ref="P1783:P1825" si="603">SUM(N1783+O1783)</f>
        <v>10692</v>
      </c>
      <c r="Q1783" s="7">
        <f t="shared" ref="Q1783:Q1825" si="604">SUM(Q1782+N1783)</f>
        <v>3219935.5500000012</v>
      </c>
      <c r="R1783" s="44" t="str">
        <f>VLOOKUP(F1783,'Set up'!$A$2:$E$43,5,FALSE)</f>
        <v>Trsf</v>
      </c>
    </row>
    <row r="1784" spans="1:19" ht="15" customHeight="1" x14ac:dyDescent="0.35">
      <c r="A1784" s="4" t="s">
        <v>1639</v>
      </c>
      <c r="B1784" s="5">
        <f t="shared" si="601"/>
        <v>6</v>
      </c>
      <c r="C1784" s="5">
        <f t="shared" si="602"/>
        <v>2023</v>
      </c>
      <c r="D1784" s="5" t="s">
        <v>1637</v>
      </c>
      <c r="E1784" s="5" t="str">
        <f>VLOOKUP(F1784,'Set up'!$A$2:$C$43,2,FALSE)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up'!$A$2:$C$43,3,FALSE)</f>
        <v>Cash</v>
      </c>
      <c r="J1784" s="5">
        <f>VLOOKUP(F1784,'Set up'!$A$2:$D$43,4,FALSE)</f>
        <v>0</v>
      </c>
      <c r="K1784" s="4">
        <f t="shared" si="593"/>
        <v>45093</v>
      </c>
      <c r="L1784" s="5">
        <f t="shared" si="594"/>
        <v>6</v>
      </c>
      <c r="M1784" s="5">
        <f t="shared" si="595"/>
        <v>2023</v>
      </c>
      <c r="N1784" s="6">
        <v>1575</v>
      </c>
      <c r="P1784" s="6">
        <f t="shared" si="603"/>
        <v>1575</v>
      </c>
      <c r="Q1784" s="7">
        <f t="shared" si="604"/>
        <v>3221510.5500000012</v>
      </c>
      <c r="R1784" s="44" t="str">
        <f>VLOOKUP(F1784,'Set up'!$A$2:$E$43,5,FALSE)</f>
        <v>Trsf</v>
      </c>
    </row>
    <row r="1785" spans="1:19" ht="15" customHeight="1" x14ac:dyDescent="0.35">
      <c r="A1785" s="4" t="s">
        <v>1639</v>
      </c>
      <c r="B1785" s="5">
        <f t="shared" si="601"/>
        <v>6</v>
      </c>
      <c r="C1785" s="5">
        <f t="shared" si="602"/>
        <v>2023</v>
      </c>
      <c r="D1785" s="5" t="s">
        <v>1637</v>
      </c>
      <c r="E1785" s="5" t="str">
        <f>VLOOKUP(F1785,'Set up'!$A$2:$C$43,2,FALSE)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up'!$A$2:$C$43,3,FALSE)</f>
        <v>Cash</v>
      </c>
      <c r="J1785" s="5">
        <f>VLOOKUP(F1785,'Set up'!$A$2:$D$43,4,FALSE)</f>
        <v>0</v>
      </c>
      <c r="K1785" s="4">
        <f t="shared" si="593"/>
        <v>45093</v>
      </c>
      <c r="L1785" s="5">
        <f t="shared" si="594"/>
        <v>6</v>
      </c>
      <c r="M1785" s="5">
        <f t="shared" si="595"/>
        <v>2023</v>
      </c>
      <c r="N1785" s="6">
        <v>1620</v>
      </c>
      <c r="P1785" s="6">
        <f t="shared" si="603"/>
        <v>1620</v>
      </c>
      <c r="Q1785" s="7">
        <f t="shared" si="604"/>
        <v>3223130.5500000012</v>
      </c>
      <c r="R1785" s="44" t="str">
        <f>VLOOKUP(F1785,'Set up'!$A$2:$E$43,5,FALSE)</f>
        <v>Trsf</v>
      </c>
    </row>
    <row r="1786" spans="1:19" ht="15" customHeight="1" x14ac:dyDescent="0.35">
      <c r="A1786" s="4" t="s">
        <v>1639</v>
      </c>
      <c r="B1786" s="5">
        <f t="shared" si="601"/>
        <v>6</v>
      </c>
      <c r="C1786" s="5">
        <f t="shared" si="602"/>
        <v>2023</v>
      </c>
      <c r="D1786" s="5" t="s">
        <v>1637</v>
      </c>
      <c r="E1786" s="5" t="str">
        <f>VLOOKUP(F1786,'Set up'!$A$2:$C$43,2,FALSE)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up'!$A$2:$C$43,3,FALSE)</f>
        <v>Cash</v>
      </c>
      <c r="J1786" s="5">
        <f>VLOOKUP(F1786,'Set up'!$A$2:$D$43,4,FALSE)</f>
        <v>0</v>
      </c>
      <c r="K1786" s="4">
        <f t="shared" si="593"/>
        <v>45093</v>
      </c>
      <c r="L1786" s="5">
        <f t="shared" si="594"/>
        <v>6</v>
      </c>
      <c r="M1786" s="5">
        <f t="shared" si="595"/>
        <v>2023</v>
      </c>
      <c r="N1786" s="6">
        <v>2480</v>
      </c>
      <c r="P1786" s="6">
        <f t="shared" si="603"/>
        <v>2480</v>
      </c>
      <c r="Q1786" s="7">
        <f t="shared" si="604"/>
        <v>3225610.5500000012</v>
      </c>
      <c r="R1786" s="44" t="str">
        <f>VLOOKUP(F1786,'Set up'!$A$2:$E$43,5,FALSE)</f>
        <v>Trsf</v>
      </c>
    </row>
    <row r="1787" spans="1:19" ht="15" customHeight="1" x14ac:dyDescent="0.35">
      <c r="A1787" s="4" t="s">
        <v>1639</v>
      </c>
      <c r="B1787" s="5">
        <f t="shared" si="601"/>
        <v>6</v>
      </c>
      <c r="C1787" s="5">
        <f t="shared" si="602"/>
        <v>2023</v>
      </c>
      <c r="D1787" s="5" t="s">
        <v>1638</v>
      </c>
      <c r="E1787" s="5" t="str">
        <f>VLOOKUP(F1787,'Set up'!$A$2:$C$43,2,FALSE)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up'!$A$2:$C$43,3,FALSE)</f>
        <v>Cash</v>
      </c>
      <c r="J1787" s="5">
        <f>VLOOKUP(F1787,'Set up'!$A$2:$D$43,4,FALSE)</f>
        <v>0</v>
      </c>
      <c r="K1787" s="4">
        <f t="shared" si="593"/>
        <v>45093</v>
      </c>
      <c r="L1787" s="5">
        <f t="shared" si="594"/>
        <v>6</v>
      </c>
      <c r="M1787" s="5">
        <f t="shared" si="595"/>
        <v>2023</v>
      </c>
      <c r="N1787" s="6">
        <v>16434</v>
      </c>
      <c r="O1787" s="6">
        <f t="shared" ref="O1787:O1807" si="605">-N1787</f>
        <v>-16434</v>
      </c>
      <c r="P1787" s="6">
        <f t="shared" si="603"/>
        <v>0</v>
      </c>
      <c r="Q1787" s="7">
        <f t="shared" si="604"/>
        <v>3242044.5500000012</v>
      </c>
      <c r="R1787" s="44" t="str">
        <f>VLOOKUP(F1787,'Set up'!$A$2:$E$43,5,FALSE)</f>
        <v>Chq</v>
      </c>
      <c r="S1787" s="1" t="s">
        <v>1691</v>
      </c>
    </row>
    <row r="1788" spans="1:19" ht="15" customHeight="1" x14ac:dyDescent="0.35">
      <c r="A1788" s="4" t="s">
        <v>1643</v>
      </c>
      <c r="B1788" s="5">
        <f t="shared" si="601"/>
        <v>6</v>
      </c>
      <c r="C1788" s="5">
        <f t="shared" si="602"/>
        <v>2023</v>
      </c>
      <c r="D1788" s="105" t="s">
        <v>1638</v>
      </c>
      <c r="E1788" s="5" t="str">
        <f>VLOOKUP(F1788,'Set up'!$A$2:$C$43,2,FALSE)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up'!$A$2:$C$43,3,FALSE)</f>
        <v>Cash</v>
      </c>
      <c r="J1788" s="5">
        <f>VLOOKUP(F1788,'Set up'!$A$2:$D$43,4,FALSE)</f>
        <v>0</v>
      </c>
      <c r="K1788" s="4">
        <f t="shared" si="593"/>
        <v>45096</v>
      </c>
      <c r="L1788" s="5">
        <f t="shared" si="594"/>
        <v>6</v>
      </c>
      <c r="M1788" s="5">
        <f t="shared" si="595"/>
        <v>2023</v>
      </c>
      <c r="N1788" s="6">
        <v>4266</v>
      </c>
      <c r="O1788" s="6">
        <f t="shared" si="605"/>
        <v>-4266</v>
      </c>
      <c r="P1788" s="6">
        <f t="shared" si="603"/>
        <v>0</v>
      </c>
      <c r="Q1788" s="7">
        <f t="shared" si="604"/>
        <v>3246310.5500000012</v>
      </c>
      <c r="R1788" s="44" t="str">
        <f>VLOOKUP(F1788,'Set up'!$A$2:$E$43,5,FALSE)</f>
        <v>Chq</v>
      </c>
      <c r="S1788" s="1" t="s">
        <v>1691</v>
      </c>
    </row>
    <row r="1789" spans="1:19" ht="15" customHeight="1" x14ac:dyDescent="0.35">
      <c r="A1789" s="4" t="s">
        <v>1643</v>
      </c>
      <c r="B1789" s="5">
        <f t="shared" si="601"/>
        <v>6</v>
      </c>
      <c r="C1789" s="5">
        <f t="shared" si="602"/>
        <v>2023</v>
      </c>
      <c r="D1789" s="105" t="s">
        <v>1638</v>
      </c>
      <c r="E1789" s="5" t="str">
        <f>VLOOKUP(F1789,'Set up'!$A$2:$C$43,2,FALSE)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up'!$A$2:$C$43,3,FALSE)</f>
        <v>Cash</v>
      </c>
      <c r="J1789" s="5">
        <f>VLOOKUP(F1789,'Set up'!$A$2:$D$43,4,FALSE)</f>
        <v>0</v>
      </c>
      <c r="K1789" s="4">
        <f t="shared" si="593"/>
        <v>45096</v>
      </c>
      <c r="L1789" s="5">
        <f t="shared" si="594"/>
        <v>6</v>
      </c>
      <c r="M1789" s="5">
        <f t="shared" si="595"/>
        <v>2023</v>
      </c>
      <c r="N1789" s="6">
        <v>2559.6000000000004</v>
      </c>
      <c r="O1789" s="6">
        <f t="shared" si="605"/>
        <v>-2559.6000000000004</v>
      </c>
      <c r="P1789" s="6">
        <f t="shared" si="603"/>
        <v>0</v>
      </c>
      <c r="Q1789" s="7">
        <f t="shared" si="604"/>
        <v>3248870.1500000013</v>
      </c>
      <c r="R1789" s="44" t="str">
        <f>VLOOKUP(F1789,'Set up'!$A$2:$E$43,5,FALSE)</f>
        <v>Chq</v>
      </c>
      <c r="S1789" s="1" t="s">
        <v>1691</v>
      </c>
    </row>
    <row r="1790" spans="1:19" ht="15" customHeight="1" x14ac:dyDescent="0.35">
      <c r="A1790" s="4" t="s">
        <v>1643</v>
      </c>
      <c r="B1790" s="5">
        <f t="shared" si="601"/>
        <v>6</v>
      </c>
      <c r="C1790" s="5">
        <f t="shared" si="602"/>
        <v>2023</v>
      </c>
      <c r="D1790" s="105" t="s">
        <v>1638</v>
      </c>
      <c r="E1790" s="5" t="str">
        <f>VLOOKUP(F1790,'Set up'!$A$2:$C$43,2,FALSE)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up'!$A$2:$C$43,3,FALSE)</f>
        <v>Cash</v>
      </c>
      <c r="J1790" s="5">
        <f>VLOOKUP(F1790,'Set up'!$A$2:$D$43,4,FALSE)</f>
        <v>0</v>
      </c>
      <c r="K1790" s="4">
        <f t="shared" si="593"/>
        <v>45096</v>
      </c>
      <c r="L1790" s="5">
        <f t="shared" si="594"/>
        <v>6</v>
      </c>
      <c r="M1790" s="5">
        <f t="shared" si="595"/>
        <v>2023</v>
      </c>
      <c r="N1790" s="6">
        <v>4128</v>
      </c>
      <c r="O1790" s="6">
        <f t="shared" si="605"/>
        <v>-4128</v>
      </c>
      <c r="P1790" s="6">
        <f t="shared" si="603"/>
        <v>0</v>
      </c>
      <c r="Q1790" s="7">
        <f t="shared" si="604"/>
        <v>3252998.1500000013</v>
      </c>
      <c r="R1790" s="44" t="str">
        <f>VLOOKUP(F1790,'Set up'!$A$2:$E$43,5,FALSE)</f>
        <v>Chq</v>
      </c>
      <c r="S1790" s="1" t="s">
        <v>1691</v>
      </c>
    </row>
    <row r="1791" spans="1:19" ht="15" customHeight="1" x14ac:dyDescent="0.35">
      <c r="A1791" s="4" t="s">
        <v>1643</v>
      </c>
      <c r="B1791" s="5">
        <f t="shared" si="601"/>
        <v>6</v>
      </c>
      <c r="C1791" s="5">
        <f t="shared" si="602"/>
        <v>2023</v>
      </c>
      <c r="D1791" s="105" t="s">
        <v>1638</v>
      </c>
      <c r="E1791" s="5" t="str">
        <f>VLOOKUP(F1791,'Set up'!$A$2:$C$43,2,FALSE)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up'!$A$2:$C$43,3,FALSE)</f>
        <v>Cash</v>
      </c>
      <c r="J1791" s="5">
        <f>VLOOKUP(F1791,'Set up'!$A$2:$D$43,4,FALSE)</f>
        <v>0</v>
      </c>
      <c r="K1791" s="4">
        <f t="shared" si="593"/>
        <v>45096</v>
      </c>
      <c r="L1791" s="5">
        <f t="shared" si="594"/>
        <v>6</v>
      </c>
      <c r="M1791" s="5">
        <f t="shared" si="595"/>
        <v>2023</v>
      </c>
      <c r="N1791" s="6">
        <v>750</v>
      </c>
      <c r="O1791" s="6">
        <f t="shared" si="605"/>
        <v>-750</v>
      </c>
      <c r="P1791" s="6">
        <f t="shared" si="603"/>
        <v>0</v>
      </c>
      <c r="Q1791" s="7">
        <f t="shared" si="604"/>
        <v>3253748.1500000013</v>
      </c>
      <c r="R1791" s="44" t="str">
        <f>VLOOKUP(F1791,'Set up'!$A$2:$E$43,5,FALSE)</f>
        <v>Chq</v>
      </c>
      <c r="S1791" s="1" t="s">
        <v>1691</v>
      </c>
    </row>
    <row r="1792" spans="1:19" ht="15" customHeight="1" x14ac:dyDescent="0.35">
      <c r="A1792" s="4" t="s">
        <v>1643</v>
      </c>
      <c r="B1792" s="5">
        <f t="shared" si="601"/>
        <v>6</v>
      </c>
      <c r="C1792" s="5">
        <f t="shared" si="602"/>
        <v>2023</v>
      </c>
      <c r="D1792" s="105" t="s">
        <v>1638</v>
      </c>
      <c r="E1792" s="5" t="str">
        <f>VLOOKUP(F1792,'Set up'!$A$2:$C$43,2,FALSE)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up'!$A$2:$C$43,3,FALSE)</f>
        <v>Cash</v>
      </c>
      <c r="J1792" s="5">
        <f>VLOOKUP(F1792,'Set up'!$A$2:$D$43,4,FALSE)</f>
        <v>0</v>
      </c>
      <c r="K1792" s="4">
        <f t="shared" si="593"/>
        <v>45096</v>
      </c>
      <c r="L1792" s="5">
        <f t="shared" si="594"/>
        <v>6</v>
      </c>
      <c r="M1792" s="5">
        <f t="shared" si="595"/>
        <v>2023</v>
      </c>
      <c r="N1792" s="6">
        <v>2400</v>
      </c>
      <c r="O1792" s="6">
        <f t="shared" si="605"/>
        <v>-2400</v>
      </c>
      <c r="P1792" s="6">
        <f t="shared" si="603"/>
        <v>0</v>
      </c>
      <c r="Q1792" s="7">
        <f t="shared" si="604"/>
        <v>3256148.1500000013</v>
      </c>
      <c r="R1792" s="44" t="str">
        <f>VLOOKUP(F1792,'Set up'!$A$2:$E$43,5,FALSE)</f>
        <v>Chq</v>
      </c>
      <c r="S1792" s="1" t="s">
        <v>1691</v>
      </c>
    </row>
    <row r="1793" spans="1:19" ht="15" customHeight="1" x14ac:dyDescent="0.35">
      <c r="A1793" s="4" t="s">
        <v>1643</v>
      </c>
      <c r="B1793" s="5">
        <f t="shared" si="601"/>
        <v>6</v>
      </c>
      <c r="C1793" s="5">
        <f t="shared" si="602"/>
        <v>2023</v>
      </c>
      <c r="D1793" s="105" t="s">
        <v>1638</v>
      </c>
      <c r="E1793" s="5" t="str">
        <f>VLOOKUP(F1793,'Set up'!$A$2:$C$43,2,FALSE)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up'!$A$2:$C$43,3,FALSE)</f>
        <v>Cash</v>
      </c>
      <c r="J1793" s="5">
        <f>VLOOKUP(F1793,'Set up'!$A$2:$D$43,4,FALSE)</f>
        <v>0</v>
      </c>
      <c r="K1793" s="4">
        <f t="shared" si="593"/>
        <v>45096</v>
      </c>
      <c r="L1793" s="5">
        <f t="shared" si="594"/>
        <v>6</v>
      </c>
      <c r="M1793" s="5">
        <f t="shared" si="595"/>
        <v>2023</v>
      </c>
      <c r="N1793" s="6">
        <v>2150</v>
      </c>
      <c r="O1793" s="6">
        <f t="shared" si="605"/>
        <v>-2150</v>
      </c>
      <c r="P1793" s="6">
        <f t="shared" si="603"/>
        <v>0</v>
      </c>
      <c r="Q1793" s="7">
        <f t="shared" si="604"/>
        <v>3258298.1500000013</v>
      </c>
      <c r="R1793" s="44" t="str">
        <f>VLOOKUP(F1793,'Set up'!$A$2:$E$43,5,FALSE)</f>
        <v>Chq</v>
      </c>
      <c r="S1793" s="1" t="s">
        <v>1691</v>
      </c>
    </row>
    <row r="1794" spans="1:19" ht="15" customHeight="1" x14ac:dyDescent="0.35">
      <c r="A1794" s="4" t="s">
        <v>1643</v>
      </c>
      <c r="B1794" s="5">
        <f t="shared" si="601"/>
        <v>6</v>
      </c>
      <c r="C1794" s="5">
        <f t="shared" si="602"/>
        <v>2023</v>
      </c>
      <c r="D1794" s="105" t="s">
        <v>1638</v>
      </c>
      <c r="E1794" s="5" t="str">
        <f>VLOOKUP(F1794,'Set up'!$A$2:$C$43,2,FALSE)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up'!$A$2:$C$43,3,FALSE)</f>
        <v>Cash</v>
      </c>
      <c r="J1794" s="5">
        <f>VLOOKUP(F1794,'Set up'!$A$2:$D$43,4,FALSE)</f>
        <v>0</v>
      </c>
      <c r="K1794" s="4">
        <f t="shared" si="593"/>
        <v>45096</v>
      </c>
      <c r="L1794" s="5">
        <f t="shared" si="594"/>
        <v>6</v>
      </c>
      <c r="M1794" s="5">
        <f t="shared" si="595"/>
        <v>2023</v>
      </c>
      <c r="N1794" s="6">
        <v>1100</v>
      </c>
      <c r="O1794" s="6">
        <f t="shared" si="605"/>
        <v>-1100</v>
      </c>
      <c r="P1794" s="6">
        <f t="shared" si="603"/>
        <v>0</v>
      </c>
      <c r="Q1794" s="7">
        <f t="shared" si="604"/>
        <v>3259398.1500000013</v>
      </c>
      <c r="R1794" s="44" t="str">
        <f>VLOOKUP(F1794,'Set up'!$A$2:$E$43,5,FALSE)</f>
        <v>Chq</v>
      </c>
      <c r="S1794" s="1" t="s">
        <v>1691</v>
      </c>
    </row>
    <row r="1795" spans="1:19" ht="15" customHeight="1" x14ac:dyDescent="0.35">
      <c r="A1795" s="4" t="s">
        <v>1643</v>
      </c>
      <c r="B1795" s="5">
        <f t="shared" si="601"/>
        <v>6</v>
      </c>
      <c r="C1795" s="5">
        <f t="shared" si="602"/>
        <v>2023</v>
      </c>
      <c r="D1795" s="105" t="s">
        <v>1638</v>
      </c>
      <c r="E1795" s="5" t="str">
        <f>VLOOKUP(F1795,'Set up'!$A$2:$C$43,2,FALSE)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up'!$A$2:$C$43,3,FALSE)</f>
        <v>Cash</v>
      </c>
      <c r="J1795" s="5">
        <f>VLOOKUP(F1795,'Set up'!$A$2:$D$43,4,FALSE)</f>
        <v>0</v>
      </c>
      <c r="K1795" s="4">
        <f t="shared" si="593"/>
        <v>45096</v>
      </c>
      <c r="L1795" s="5">
        <f t="shared" si="594"/>
        <v>6</v>
      </c>
      <c r="M1795" s="5">
        <f t="shared" si="595"/>
        <v>2023</v>
      </c>
      <c r="N1795" s="6">
        <v>180</v>
      </c>
      <c r="O1795" s="6">
        <f t="shared" si="605"/>
        <v>-180</v>
      </c>
      <c r="P1795" s="6">
        <f t="shared" si="603"/>
        <v>0</v>
      </c>
      <c r="Q1795" s="7">
        <f t="shared" si="604"/>
        <v>3259578.1500000013</v>
      </c>
      <c r="R1795" s="44" t="str">
        <f>VLOOKUP(F1795,'Set up'!$A$2:$E$43,5,FALSE)</f>
        <v>Chq</v>
      </c>
      <c r="S1795" s="1" t="s">
        <v>1691</v>
      </c>
    </row>
    <row r="1796" spans="1:19" ht="15" customHeight="1" x14ac:dyDescent="0.35">
      <c r="A1796" s="4" t="s">
        <v>1643</v>
      </c>
      <c r="B1796" s="5">
        <f t="shared" si="601"/>
        <v>6</v>
      </c>
      <c r="C1796" s="5">
        <f t="shared" si="602"/>
        <v>2023</v>
      </c>
      <c r="D1796" s="105" t="s">
        <v>1638</v>
      </c>
      <c r="E1796" s="5" t="str">
        <f>VLOOKUP(F1796,'Set up'!$A$2:$C$43,2,FALSE)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up'!$A$2:$C$43,3,FALSE)</f>
        <v>Cash</v>
      </c>
      <c r="J1796" s="5">
        <f>VLOOKUP(F1796,'Set up'!$A$2:$D$43,4,FALSE)</f>
        <v>0</v>
      </c>
      <c r="K1796" s="4">
        <f t="shared" si="593"/>
        <v>45096</v>
      </c>
      <c r="L1796" s="5">
        <f t="shared" si="594"/>
        <v>6</v>
      </c>
      <c r="M1796" s="5">
        <f t="shared" si="595"/>
        <v>2023</v>
      </c>
      <c r="N1796" s="6">
        <v>110.4</v>
      </c>
      <c r="O1796" s="6">
        <f t="shared" si="605"/>
        <v>-110.4</v>
      </c>
      <c r="P1796" s="6">
        <f t="shared" si="603"/>
        <v>0</v>
      </c>
      <c r="Q1796" s="7">
        <f t="shared" si="604"/>
        <v>3259688.5500000012</v>
      </c>
      <c r="R1796" s="44" t="str">
        <f>VLOOKUP(F1796,'Set up'!$A$2:$E$43,5,FALSE)</f>
        <v>Chq</v>
      </c>
      <c r="S1796" s="1" t="s">
        <v>1691</v>
      </c>
    </row>
    <row r="1797" spans="1:19" ht="15" customHeight="1" x14ac:dyDescent="0.35">
      <c r="A1797" s="4" t="s">
        <v>1643</v>
      </c>
      <c r="B1797" s="5">
        <f t="shared" si="601"/>
        <v>6</v>
      </c>
      <c r="C1797" s="5">
        <f t="shared" si="602"/>
        <v>2023</v>
      </c>
      <c r="D1797" s="105" t="s">
        <v>1638</v>
      </c>
      <c r="E1797" s="5" t="str">
        <f>VLOOKUP(F1797,'Set up'!$A$2:$C$43,2,FALSE)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up'!$A$2:$C$43,3,FALSE)</f>
        <v>Cash</v>
      </c>
      <c r="J1797" s="5">
        <f>VLOOKUP(F1797,'Set up'!$A$2:$D$43,4,FALSE)</f>
        <v>0</v>
      </c>
      <c r="K1797" s="4">
        <f t="shared" si="593"/>
        <v>45096</v>
      </c>
      <c r="L1797" s="5">
        <f t="shared" si="594"/>
        <v>6</v>
      </c>
      <c r="M1797" s="5">
        <f t="shared" si="595"/>
        <v>2023</v>
      </c>
      <c r="N1797" s="6">
        <v>1108.4000000000001</v>
      </c>
      <c r="O1797" s="6">
        <f t="shared" si="605"/>
        <v>-1108.4000000000001</v>
      </c>
      <c r="P1797" s="6">
        <f t="shared" si="603"/>
        <v>0</v>
      </c>
      <c r="Q1797" s="7">
        <f t="shared" si="604"/>
        <v>3260796.9500000011</v>
      </c>
      <c r="R1797" s="44" t="str">
        <f>VLOOKUP(F1797,'Set up'!$A$2:$E$43,5,FALSE)</f>
        <v>Chq</v>
      </c>
      <c r="S1797" s="1" t="s">
        <v>1691</v>
      </c>
    </row>
    <row r="1798" spans="1:19" ht="15" customHeight="1" x14ac:dyDescent="0.35">
      <c r="A1798" s="4" t="s">
        <v>1643</v>
      </c>
      <c r="B1798" s="5">
        <f t="shared" si="601"/>
        <v>6</v>
      </c>
      <c r="C1798" s="5">
        <f t="shared" si="602"/>
        <v>2023</v>
      </c>
      <c r="D1798" s="105" t="s">
        <v>1638</v>
      </c>
      <c r="E1798" s="5" t="str">
        <f>VLOOKUP(F1798,'Set up'!$A$2:$C$43,2,FALSE)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up'!$A$2:$C$43,3,FALSE)</f>
        <v>Cash</v>
      </c>
      <c r="J1798" s="5">
        <f>VLOOKUP(F1798,'Set up'!$A$2:$D$43,4,FALSE)</f>
        <v>0</v>
      </c>
      <c r="K1798" s="4">
        <f t="shared" si="593"/>
        <v>45096</v>
      </c>
      <c r="L1798" s="5">
        <f t="shared" si="594"/>
        <v>6</v>
      </c>
      <c r="M1798" s="5">
        <f t="shared" si="595"/>
        <v>2023</v>
      </c>
      <c r="N1798" s="6">
        <v>525</v>
      </c>
      <c r="O1798" s="6">
        <f t="shared" si="605"/>
        <v>-525</v>
      </c>
      <c r="P1798" s="6">
        <f t="shared" si="603"/>
        <v>0</v>
      </c>
      <c r="Q1798" s="7">
        <f t="shared" si="604"/>
        <v>3261321.9500000011</v>
      </c>
      <c r="R1798" s="44" t="str">
        <f>VLOOKUP(F1798,'Set up'!$A$2:$E$43,5,FALSE)</f>
        <v>Chq</v>
      </c>
      <c r="S1798" s="1" t="s">
        <v>1691</v>
      </c>
    </row>
    <row r="1799" spans="1:19" ht="15" customHeight="1" x14ac:dyDescent="0.35">
      <c r="A1799" s="4" t="s">
        <v>1643</v>
      </c>
      <c r="B1799" s="5">
        <f t="shared" si="601"/>
        <v>6</v>
      </c>
      <c r="C1799" s="5">
        <f t="shared" si="602"/>
        <v>2023</v>
      </c>
      <c r="D1799" s="105" t="s">
        <v>1638</v>
      </c>
      <c r="E1799" s="5" t="str">
        <f>VLOOKUP(F1799,'Set up'!$A$2:$C$43,2,FALSE)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up'!$A$2:$C$43,3,FALSE)</f>
        <v>Cash</v>
      </c>
      <c r="J1799" s="5">
        <f>VLOOKUP(F1799,'Set up'!$A$2:$D$43,4,FALSE)</f>
        <v>0</v>
      </c>
      <c r="K1799" s="4">
        <f t="shared" si="593"/>
        <v>45096</v>
      </c>
      <c r="L1799" s="5">
        <f t="shared" si="594"/>
        <v>6</v>
      </c>
      <c r="M1799" s="5">
        <f t="shared" si="595"/>
        <v>2023</v>
      </c>
      <c r="N1799" s="6">
        <v>280</v>
      </c>
      <c r="O1799" s="6">
        <f t="shared" si="605"/>
        <v>-280</v>
      </c>
      <c r="P1799" s="6">
        <f t="shared" si="603"/>
        <v>0</v>
      </c>
      <c r="Q1799" s="7">
        <f t="shared" si="604"/>
        <v>3261601.9500000011</v>
      </c>
      <c r="R1799" s="44" t="str">
        <f>VLOOKUP(F1799,'Set up'!$A$2:$E$43,5,FALSE)</f>
        <v>Chq</v>
      </c>
      <c r="S1799" s="1" t="s">
        <v>1691</v>
      </c>
    </row>
    <row r="1800" spans="1:19" ht="15" customHeight="1" x14ac:dyDescent="0.35">
      <c r="A1800" s="4" t="s">
        <v>1643</v>
      </c>
      <c r="B1800" s="5">
        <f t="shared" si="601"/>
        <v>6</v>
      </c>
      <c r="C1800" s="5">
        <f t="shared" si="602"/>
        <v>2023</v>
      </c>
      <c r="D1800" s="105" t="s">
        <v>1644</v>
      </c>
      <c r="E1800" s="5" t="str">
        <f>VLOOKUP(F1800,'Set up'!$A$2:$C$43,2,FALSE)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up'!$A$2:$C$43,3,FALSE)</f>
        <v>30</v>
      </c>
      <c r="J1800" s="5">
        <f>VLOOKUP(F1800,'Set up'!$A$2:$D$43,4,FALSE)</f>
        <v>30</v>
      </c>
      <c r="K1800" s="4">
        <f t="shared" si="593"/>
        <v>45126</v>
      </c>
      <c r="L1800" s="5">
        <f t="shared" si="594"/>
        <v>7</v>
      </c>
      <c r="M1800" s="5">
        <f t="shared" si="595"/>
        <v>2023</v>
      </c>
      <c r="N1800" s="6">
        <v>7480</v>
      </c>
      <c r="O1800" s="6">
        <f t="shared" si="605"/>
        <v>-7480</v>
      </c>
      <c r="P1800" s="6">
        <f t="shared" si="603"/>
        <v>0</v>
      </c>
      <c r="Q1800" s="7">
        <f t="shared" si="604"/>
        <v>3269081.9500000011</v>
      </c>
      <c r="R1800" s="44" t="str">
        <f>VLOOKUP(F1800,'Set up'!$A$2:$E$43,5,FALSE)</f>
        <v>Chq</v>
      </c>
      <c r="S1800" s="1" t="s">
        <v>1784</v>
      </c>
    </row>
    <row r="1801" spans="1:19" ht="15" customHeight="1" x14ac:dyDescent="0.35">
      <c r="A1801" s="4" t="s">
        <v>1643</v>
      </c>
      <c r="B1801" s="5">
        <f t="shared" si="601"/>
        <v>6</v>
      </c>
      <c r="C1801" s="5">
        <f t="shared" si="602"/>
        <v>2023</v>
      </c>
      <c r="D1801" s="105" t="s">
        <v>1644</v>
      </c>
      <c r="E1801" s="5" t="str">
        <f>VLOOKUP(F1801,'Set up'!$A$2:$C$43,2,FALSE)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up'!$A$2:$C$43,3,FALSE)</f>
        <v>30</v>
      </c>
      <c r="J1801" s="5">
        <f>VLOOKUP(F1801,'Set up'!$A$2:$D$43,4,FALSE)</f>
        <v>30</v>
      </c>
      <c r="K1801" s="4">
        <f t="shared" si="593"/>
        <v>45126</v>
      </c>
      <c r="L1801" s="5">
        <f t="shared" si="594"/>
        <v>7</v>
      </c>
      <c r="M1801" s="5">
        <f t="shared" si="595"/>
        <v>2023</v>
      </c>
      <c r="N1801" s="6">
        <v>1263.5999999999999</v>
      </c>
      <c r="O1801" s="6">
        <f t="shared" si="605"/>
        <v>-1263.5999999999999</v>
      </c>
      <c r="P1801" s="6">
        <f t="shared" si="603"/>
        <v>0</v>
      </c>
      <c r="Q1801" s="7">
        <f t="shared" si="604"/>
        <v>3270345.5500000012</v>
      </c>
      <c r="R1801" s="44" t="str">
        <f>VLOOKUP(F1801,'Set up'!$A$2:$E$43,5,FALSE)</f>
        <v>Chq</v>
      </c>
      <c r="S1801" s="1" t="s">
        <v>1784</v>
      </c>
    </row>
    <row r="1802" spans="1:19" ht="15" customHeight="1" x14ac:dyDescent="0.35">
      <c r="A1802" s="4" t="s">
        <v>1643</v>
      </c>
      <c r="B1802" s="5">
        <f t="shared" si="601"/>
        <v>6</v>
      </c>
      <c r="C1802" s="5">
        <f t="shared" si="602"/>
        <v>2023</v>
      </c>
      <c r="D1802" s="105" t="s">
        <v>1644</v>
      </c>
      <c r="E1802" s="5" t="str">
        <f>VLOOKUP(F1802,'Set up'!$A$2:$C$43,2,FALSE)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up'!$A$2:$C$43,3,FALSE)</f>
        <v>30</v>
      </c>
      <c r="J1802" s="5">
        <f>VLOOKUP(F1802,'Set up'!$A$2:$D$43,4,FALSE)</f>
        <v>30</v>
      </c>
      <c r="K1802" s="4">
        <f t="shared" si="593"/>
        <v>45126</v>
      </c>
      <c r="L1802" s="5">
        <f t="shared" si="594"/>
        <v>7</v>
      </c>
      <c r="M1802" s="5">
        <f t="shared" si="595"/>
        <v>2023</v>
      </c>
      <c r="N1802" s="6">
        <v>1045.2</v>
      </c>
      <c r="O1802" s="6">
        <f t="shared" si="605"/>
        <v>-1045.2</v>
      </c>
      <c r="P1802" s="6">
        <f t="shared" si="603"/>
        <v>0</v>
      </c>
      <c r="Q1802" s="7">
        <f t="shared" si="604"/>
        <v>3271390.7500000014</v>
      </c>
      <c r="R1802" s="44" t="str">
        <f>VLOOKUP(F1802,'Set up'!$A$2:$E$43,5,FALSE)</f>
        <v>Chq</v>
      </c>
      <c r="S1802" s="1" t="s">
        <v>1784</v>
      </c>
    </row>
    <row r="1803" spans="1:19" ht="15" customHeight="1" x14ac:dyDescent="0.35">
      <c r="A1803" s="4" t="s">
        <v>1643</v>
      </c>
      <c r="B1803" s="5">
        <f t="shared" si="601"/>
        <v>6</v>
      </c>
      <c r="C1803" s="5">
        <f t="shared" si="602"/>
        <v>2023</v>
      </c>
      <c r="D1803" s="105" t="s">
        <v>1644</v>
      </c>
      <c r="E1803" s="5" t="str">
        <f>VLOOKUP(F1803,'Set up'!$A$2:$C$43,2,FALSE)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up'!$A$2:$C$43,3,FALSE)</f>
        <v>30</v>
      </c>
      <c r="J1803" s="5">
        <f>VLOOKUP(F1803,'Set up'!$A$2:$D$43,4,FALSE)</f>
        <v>30</v>
      </c>
      <c r="K1803" s="4">
        <f t="shared" si="593"/>
        <v>45126</v>
      </c>
      <c r="L1803" s="5">
        <f t="shared" si="594"/>
        <v>7</v>
      </c>
      <c r="M1803" s="5">
        <f t="shared" si="595"/>
        <v>2023</v>
      </c>
      <c r="N1803" s="6">
        <v>144</v>
      </c>
      <c r="O1803" s="6">
        <f t="shared" si="605"/>
        <v>-144</v>
      </c>
      <c r="P1803" s="6">
        <f t="shared" si="603"/>
        <v>0</v>
      </c>
      <c r="Q1803" s="7">
        <f t="shared" si="604"/>
        <v>3271534.7500000014</v>
      </c>
      <c r="R1803" s="44" t="str">
        <f>VLOOKUP(F1803,'Set up'!$A$2:$E$43,5,FALSE)</f>
        <v>Chq</v>
      </c>
      <c r="S1803" s="1" t="s">
        <v>1784</v>
      </c>
    </row>
    <row r="1804" spans="1:19" ht="15" customHeight="1" x14ac:dyDescent="0.35">
      <c r="A1804" s="4" t="s">
        <v>1643</v>
      </c>
      <c r="B1804" s="5">
        <f t="shared" ref="B1804:B1825" si="606">MONTH(A1804)</f>
        <v>6</v>
      </c>
      <c r="C1804" s="5">
        <f t="shared" ref="C1804:C1825" si="607">YEAR(A1804)</f>
        <v>2023</v>
      </c>
      <c r="D1804" s="105" t="s">
        <v>1644</v>
      </c>
      <c r="E1804" s="5" t="str">
        <f>VLOOKUP(F1804,'Set up'!$A$2:$C$43,2,FALSE)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up'!$A$2:$C$43,3,FALSE)</f>
        <v>30</v>
      </c>
      <c r="J1804" s="5">
        <f>VLOOKUP(F1804,'Set up'!$A$2:$D$43,4,FALSE)</f>
        <v>30</v>
      </c>
      <c r="K1804" s="4">
        <f t="shared" si="593"/>
        <v>45126</v>
      </c>
      <c r="L1804" s="5">
        <f t="shared" ref="L1804:L1825" si="608">MONTH(K1804)</f>
        <v>7</v>
      </c>
      <c r="M1804" s="5">
        <f t="shared" ref="M1804:M1825" si="609">YEAR(K1804)</f>
        <v>2023</v>
      </c>
      <c r="N1804" s="6">
        <v>190</v>
      </c>
      <c r="O1804" s="6">
        <f t="shared" si="605"/>
        <v>-190</v>
      </c>
      <c r="P1804" s="6">
        <f t="shared" si="603"/>
        <v>0</v>
      </c>
      <c r="Q1804" s="7">
        <f t="shared" si="604"/>
        <v>3271724.7500000014</v>
      </c>
      <c r="R1804" s="44" t="str">
        <f>VLOOKUP(F1804,'Set up'!$A$2:$E$43,5,FALSE)</f>
        <v>Chq</v>
      </c>
      <c r="S1804" s="1" t="s">
        <v>1784</v>
      </c>
    </row>
    <row r="1805" spans="1:19" ht="15" customHeight="1" x14ac:dyDescent="0.35">
      <c r="A1805" s="4" t="s">
        <v>1643</v>
      </c>
      <c r="B1805" s="5">
        <f t="shared" si="606"/>
        <v>6</v>
      </c>
      <c r="C1805" s="5">
        <f t="shared" si="607"/>
        <v>2023</v>
      </c>
      <c r="D1805" s="105" t="s">
        <v>1644</v>
      </c>
      <c r="E1805" s="5" t="str">
        <f>VLOOKUP(F1805,'Set up'!$A$2:$C$43,2,FALSE)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up'!$A$2:$C$43,3,FALSE)</f>
        <v>30</v>
      </c>
      <c r="J1805" s="5">
        <f>VLOOKUP(F1805,'Set up'!$A$2:$D$43,4,FALSE)</f>
        <v>30</v>
      </c>
      <c r="K1805" s="4">
        <f t="shared" si="593"/>
        <v>45126</v>
      </c>
      <c r="L1805" s="5">
        <f t="shared" si="608"/>
        <v>7</v>
      </c>
      <c r="M1805" s="5">
        <f t="shared" si="609"/>
        <v>2023</v>
      </c>
      <c r="N1805" s="6">
        <v>187.5</v>
      </c>
      <c r="O1805" s="6">
        <f t="shared" si="605"/>
        <v>-187.5</v>
      </c>
      <c r="P1805" s="6">
        <f t="shared" si="603"/>
        <v>0</v>
      </c>
      <c r="Q1805" s="7">
        <f t="shared" si="604"/>
        <v>3271912.2500000014</v>
      </c>
      <c r="R1805" s="44" t="str">
        <f>VLOOKUP(F1805,'Set up'!$A$2:$E$43,5,FALSE)</f>
        <v>Chq</v>
      </c>
      <c r="S1805" s="1" t="s">
        <v>1784</v>
      </c>
    </row>
    <row r="1806" spans="1:19" ht="15" customHeight="1" x14ac:dyDescent="0.35">
      <c r="A1806" s="4" t="s">
        <v>1643</v>
      </c>
      <c r="B1806" s="5">
        <f t="shared" si="606"/>
        <v>6</v>
      </c>
      <c r="C1806" s="5">
        <f t="shared" si="607"/>
        <v>2023</v>
      </c>
      <c r="D1806" s="105" t="s">
        <v>1644</v>
      </c>
      <c r="E1806" s="5" t="str">
        <f>VLOOKUP(F1806,'Set up'!$A$2:$C$43,2,FALSE)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up'!$A$2:$C$43,3,FALSE)</f>
        <v>30</v>
      </c>
      <c r="J1806" s="5">
        <f>VLOOKUP(F1806,'Set up'!$A$2:$D$43,4,FALSE)</f>
        <v>30</v>
      </c>
      <c r="K1806" s="4">
        <f t="shared" si="593"/>
        <v>45126</v>
      </c>
      <c r="L1806" s="5">
        <f t="shared" si="608"/>
        <v>7</v>
      </c>
      <c r="M1806" s="5">
        <f t="shared" si="609"/>
        <v>2023</v>
      </c>
      <c r="N1806" s="6">
        <v>520</v>
      </c>
      <c r="O1806" s="6">
        <f t="shared" si="605"/>
        <v>-520</v>
      </c>
      <c r="P1806" s="6">
        <f t="shared" si="603"/>
        <v>0</v>
      </c>
      <c r="Q1806" s="7">
        <f t="shared" si="604"/>
        <v>3272432.2500000014</v>
      </c>
      <c r="R1806" s="44" t="str">
        <f>VLOOKUP(F1806,'Set up'!$A$2:$E$43,5,FALSE)</f>
        <v>Chq</v>
      </c>
      <c r="S1806" s="1" t="s">
        <v>1784</v>
      </c>
    </row>
    <row r="1807" spans="1:19" ht="15" customHeight="1" x14ac:dyDescent="0.35">
      <c r="A1807" s="4" t="s">
        <v>1643</v>
      </c>
      <c r="B1807" s="5">
        <f t="shared" si="606"/>
        <v>6</v>
      </c>
      <c r="C1807" s="5">
        <f t="shared" si="607"/>
        <v>2023</v>
      </c>
      <c r="D1807" s="105" t="s">
        <v>1644</v>
      </c>
      <c r="E1807" s="5" t="str">
        <f>VLOOKUP(F1807,'Set up'!$A$2:$C$43,2,FALSE)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up'!$A$2:$C$43,3,FALSE)</f>
        <v>30</v>
      </c>
      <c r="J1807" s="5">
        <f>VLOOKUP(F1807,'Set up'!$A$2:$D$43,4,FALSE)</f>
        <v>30</v>
      </c>
      <c r="K1807" s="4">
        <f t="shared" si="593"/>
        <v>45126</v>
      </c>
      <c r="L1807" s="5">
        <f t="shared" si="608"/>
        <v>7</v>
      </c>
      <c r="M1807" s="5">
        <f t="shared" si="609"/>
        <v>2023</v>
      </c>
      <c r="N1807" s="6">
        <v>930</v>
      </c>
      <c r="O1807" s="6">
        <f t="shared" si="605"/>
        <v>-930</v>
      </c>
      <c r="P1807" s="6">
        <f t="shared" si="603"/>
        <v>0</v>
      </c>
      <c r="Q1807" s="7">
        <f t="shared" si="604"/>
        <v>3273362.2500000014</v>
      </c>
      <c r="R1807" s="44" t="str">
        <f>VLOOKUP(F1807,'Set up'!$A$2:$E$43,5,FALSE)</f>
        <v>Chq</v>
      </c>
      <c r="S1807" s="1" t="s">
        <v>1784</v>
      </c>
    </row>
    <row r="1808" spans="1:19" ht="15" customHeight="1" x14ac:dyDescent="0.35">
      <c r="A1808" s="4">
        <v>45097</v>
      </c>
      <c r="B1808" s="5">
        <f t="shared" si="606"/>
        <v>6</v>
      </c>
      <c r="C1808" s="5">
        <f t="shared" si="607"/>
        <v>2023</v>
      </c>
      <c r="D1808" s="105" t="s">
        <v>1649</v>
      </c>
      <c r="E1808" s="5" t="str">
        <f>VLOOKUP(F1808,'Set up'!$A$2:$C$43,2,FALSE)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up'!$A$2:$C$43,3,FALSE)</f>
        <v>Cash</v>
      </c>
      <c r="J1808" s="5">
        <f>VLOOKUP(F1808,'Set up'!$A$2:$D$43,4,FALSE)</f>
        <v>0</v>
      </c>
      <c r="K1808" s="4">
        <f t="shared" si="593"/>
        <v>45097</v>
      </c>
      <c r="L1808" s="5">
        <f t="shared" si="608"/>
        <v>6</v>
      </c>
      <c r="M1808" s="5">
        <f t="shared" si="609"/>
        <v>2023</v>
      </c>
      <c r="N1808" s="6">
        <v>3740</v>
      </c>
      <c r="O1808" s="6">
        <f t="shared" ref="O1808:O1812" si="610">-N1808</f>
        <v>-3740</v>
      </c>
      <c r="P1808" s="6">
        <f t="shared" si="603"/>
        <v>0</v>
      </c>
      <c r="Q1808" s="7">
        <f t="shared" si="604"/>
        <v>3277102.2500000014</v>
      </c>
      <c r="R1808" s="44" t="str">
        <f>VLOOKUP(F1808,'Set up'!$A$2:$E$43,5,FALSE)</f>
        <v>Trsf</v>
      </c>
      <c r="S1808" s="1" t="s">
        <v>1676</v>
      </c>
    </row>
    <row r="1809" spans="1:19" ht="15" customHeight="1" x14ac:dyDescent="0.35">
      <c r="A1809" s="97" t="s">
        <v>1648</v>
      </c>
      <c r="B1809" s="5">
        <f t="shared" si="606"/>
        <v>6</v>
      </c>
      <c r="C1809" s="5">
        <f t="shared" si="607"/>
        <v>2023</v>
      </c>
      <c r="D1809" s="105" t="s">
        <v>1647</v>
      </c>
      <c r="E1809" s="5" t="str">
        <f>VLOOKUP(F1809,'Set up'!$A$2:$C$43,2,FALSE)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up'!$A$2:$C$43,3,FALSE)</f>
        <v>Cash</v>
      </c>
      <c r="J1809" s="5">
        <f>VLOOKUP(F1809,'Set up'!$A$2:$D$43,4,FALSE)</f>
        <v>0</v>
      </c>
      <c r="K1809" s="4">
        <f t="shared" si="593"/>
        <v>45097</v>
      </c>
      <c r="L1809" s="5">
        <f t="shared" si="608"/>
        <v>6</v>
      </c>
      <c r="M1809" s="5">
        <f t="shared" si="609"/>
        <v>2023</v>
      </c>
      <c r="N1809" s="6">
        <v>160</v>
      </c>
      <c r="O1809" s="6">
        <f t="shared" si="610"/>
        <v>-160</v>
      </c>
      <c r="P1809" s="6">
        <f t="shared" si="603"/>
        <v>0</v>
      </c>
      <c r="Q1809" s="7">
        <f t="shared" si="604"/>
        <v>3277262.2500000014</v>
      </c>
      <c r="R1809" s="44" t="str">
        <f>VLOOKUP(F1809,'Set up'!$A$2:$E$43,5,FALSE)</f>
        <v>Trsf</v>
      </c>
      <c r="S1809" s="1" t="s">
        <v>1677</v>
      </c>
    </row>
    <row r="1810" spans="1:19" ht="15" customHeight="1" x14ac:dyDescent="0.35">
      <c r="A1810" s="97" t="s">
        <v>1648</v>
      </c>
      <c r="B1810" s="5">
        <f t="shared" si="606"/>
        <v>6</v>
      </c>
      <c r="C1810" s="5">
        <f t="shared" si="607"/>
        <v>2023</v>
      </c>
      <c r="D1810" s="88" t="s">
        <v>1647</v>
      </c>
      <c r="E1810" s="5" t="str">
        <f>VLOOKUP(F1810,'Set up'!$A$2:$C$43,2,FALSE)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up'!$A$2:$C$43,3,FALSE)</f>
        <v>Cash</v>
      </c>
      <c r="J1810" s="5">
        <f>VLOOKUP(F1810,'Set up'!$A$2:$D$43,4,FALSE)</f>
        <v>0</v>
      </c>
      <c r="K1810" s="4">
        <f t="shared" si="593"/>
        <v>45097</v>
      </c>
      <c r="L1810" s="5">
        <f t="shared" si="608"/>
        <v>6</v>
      </c>
      <c r="M1810" s="5">
        <f t="shared" si="609"/>
        <v>2023</v>
      </c>
      <c r="N1810" s="6">
        <v>165</v>
      </c>
      <c r="O1810" s="6">
        <f t="shared" si="610"/>
        <v>-165</v>
      </c>
      <c r="P1810" s="6">
        <f t="shared" si="603"/>
        <v>0</v>
      </c>
      <c r="Q1810" s="7">
        <f t="shared" si="604"/>
        <v>3277427.2500000014</v>
      </c>
      <c r="R1810" s="44" t="str">
        <f>VLOOKUP(F1810,'Set up'!$A$2:$E$43,5,FALSE)</f>
        <v>Trsf</v>
      </c>
      <c r="S1810" s="1" t="s">
        <v>1677</v>
      </c>
    </row>
    <row r="1811" spans="1:19" ht="15" customHeight="1" x14ac:dyDescent="0.35">
      <c r="A1811" s="97" t="s">
        <v>1648</v>
      </c>
      <c r="B1811" s="5">
        <f t="shared" si="606"/>
        <v>6</v>
      </c>
      <c r="C1811" s="5">
        <f t="shared" si="607"/>
        <v>2023</v>
      </c>
      <c r="D1811" s="105" t="s">
        <v>1647</v>
      </c>
      <c r="E1811" s="5" t="str">
        <f>VLOOKUP(F1811,'Set up'!$A$2:$C$43,2,FALSE)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up'!$A$2:$C$43,3,FALSE)</f>
        <v>Cash</v>
      </c>
      <c r="J1811" s="5">
        <f>VLOOKUP(F1811,'Set up'!$A$2:$D$43,4,FALSE)</f>
        <v>0</v>
      </c>
      <c r="K1811" s="4">
        <f t="shared" si="593"/>
        <v>45097</v>
      </c>
      <c r="L1811" s="5">
        <f t="shared" si="608"/>
        <v>6</v>
      </c>
      <c r="M1811" s="5">
        <f t="shared" si="609"/>
        <v>2023</v>
      </c>
      <c r="N1811" s="6">
        <v>160</v>
      </c>
      <c r="O1811" s="6">
        <f t="shared" si="610"/>
        <v>-160</v>
      </c>
      <c r="P1811" s="6">
        <f t="shared" si="603"/>
        <v>0</v>
      </c>
      <c r="Q1811" s="7">
        <f t="shared" si="604"/>
        <v>3277587.2500000014</v>
      </c>
      <c r="R1811" s="44" t="str">
        <f>VLOOKUP(F1811,'Set up'!$A$2:$E$43,5,FALSE)</f>
        <v>Trsf</v>
      </c>
      <c r="S1811" s="1" t="s">
        <v>1677</v>
      </c>
    </row>
    <row r="1812" spans="1:19" ht="15" customHeight="1" x14ac:dyDescent="0.35">
      <c r="A1812" s="4">
        <v>45098</v>
      </c>
      <c r="B1812" s="5">
        <f t="shared" si="606"/>
        <v>6</v>
      </c>
      <c r="C1812" s="5">
        <f t="shared" si="607"/>
        <v>2023</v>
      </c>
      <c r="D1812" s="105" t="s">
        <v>1650</v>
      </c>
      <c r="E1812" s="5" t="str">
        <f>VLOOKUP(F1812,'Set up'!$A$2:$C$43,2,FALSE)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up'!$A$2:$C$43,3,FALSE)</f>
        <v>30</v>
      </c>
      <c r="J1812" s="5">
        <f>VLOOKUP(F1812,'Set up'!$A$2:$D$43,4,FALSE)</f>
        <v>30</v>
      </c>
      <c r="K1812" s="4">
        <f t="shared" si="593"/>
        <v>45128</v>
      </c>
      <c r="L1812" s="5">
        <f t="shared" si="608"/>
        <v>7</v>
      </c>
      <c r="M1812" s="5">
        <f t="shared" si="609"/>
        <v>2023</v>
      </c>
      <c r="N1812" s="6">
        <v>390</v>
      </c>
      <c r="O1812" s="6">
        <f t="shared" si="610"/>
        <v>-390</v>
      </c>
      <c r="P1812" s="6">
        <f t="shared" si="603"/>
        <v>0</v>
      </c>
      <c r="Q1812" s="7">
        <f t="shared" si="604"/>
        <v>3277977.2500000014</v>
      </c>
      <c r="R1812" s="44" t="str">
        <f>VLOOKUP(F1812,'Set up'!$A$2:$E$43,5,FALSE)</f>
        <v>Chq</v>
      </c>
      <c r="S1812" s="1" t="s">
        <v>1786</v>
      </c>
    </row>
    <row r="1813" spans="1:19" ht="15" customHeight="1" x14ac:dyDescent="0.35">
      <c r="A1813" s="4">
        <v>45099</v>
      </c>
      <c r="B1813" s="5">
        <f t="shared" si="606"/>
        <v>6</v>
      </c>
      <c r="C1813" s="5">
        <f t="shared" si="607"/>
        <v>2023</v>
      </c>
      <c r="D1813" s="105" t="s">
        <v>1651</v>
      </c>
      <c r="E1813" s="5" t="str">
        <f>VLOOKUP(F1813,'Set up'!$A$2:$C$43,2,FALSE)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up'!$A$2:$C$43,3,FALSE)</f>
        <v>Cash</v>
      </c>
      <c r="J1813" s="5">
        <f>VLOOKUP(F1813,'Set up'!$A$2:$D$43,4,FALSE)</f>
        <v>0</v>
      </c>
      <c r="K1813" s="4">
        <f t="shared" si="593"/>
        <v>45099</v>
      </c>
      <c r="L1813" s="5">
        <f t="shared" si="608"/>
        <v>6</v>
      </c>
      <c r="M1813" s="5">
        <f t="shared" si="609"/>
        <v>2023</v>
      </c>
      <c r="N1813" s="6">
        <v>1870</v>
      </c>
      <c r="P1813" s="6">
        <f t="shared" si="603"/>
        <v>1870</v>
      </c>
      <c r="Q1813" s="7">
        <f t="shared" si="604"/>
        <v>3279847.2500000014</v>
      </c>
      <c r="R1813" s="44" t="str">
        <f>VLOOKUP(F1813,'Set up'!$A$2:$E$43,5,FALSE)</f>
        <v>PD Chq</v>
      </c>
    </row>
    <row r="1814" spans="1:19" ht="15" customHeight="1" x14ac:dyDescent="0.35">
      <c r="A1814" s="4">
        <v>45099</v>
      </c>
      <c r="B1814" s="5">
        <f t="shared" si="606"/>
        <v>6</v>
      </c>
      <c r="C1814" s="5">
        <f t="shared" si="607"/>
        <v>2023</v>
      </c>
      <c r="D1814" s="105" t="s">
        <v>1651</v>
      </c>
      <c r="E1814" s="5" t="str">
        <f>VLOOKUP(F1814,'Set up'!$A$2:$C$43,2,FALSE)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up'!$A$2:$C$43,3,FALSE)</f>
        <v>Cash</v>
      </c>
      <c r="J1814" s="5">
        <f>VLOOKUP(F1814,'Set up'!$A$2:$D$43,4,FALSE)</f>
        <v>0</v>
      </c>
      <c r="K1814" s="4">
        <f t="shared" si="593"/>
        <v>45099</v>
      </c>
      <c r="L1814" s="5">
        <f t="shared" si="608"/>
        <v>6</v>
      </c>
      <c r="M1814" s="5">
        <f t="shared" si="609"/>
        <v>2023</v>
      </c>
      <c r="N1814" s="6">
        <v>510</v>
      </c>
      <c r="P1814" s="6">
        <f t="shared" si="603"/>
        <v>510</v>
      </c>
      <c r="Q1814" s="7">
        <f t="shared" si="604"/>
        <v>3280357.2500000014</v>
      </c>
      <c r="R1814" s="44" t="str">
        <f>VLOOKUP(F1814,'Set up'!$A$2:$E$43,5,FALSE)</f>
        <v>PD Chq</v>
      </c>
    </row>
    <row r="1815" spans="1:19" ht="15" customHeight="1" x14ac:dyDescent="0.35">
      <c r="A1815" s="4">
        <v>45099</v>
      </c>
      <c r="B1815" s="5">
        <f t="shared" si="606"/>
        <v>6</v>
      </c>
      <c r="C1815" s="5">
        <f t="shared" si="607"/>
        <v>2023</v>
      </c>
      <c r="D1815" s="105" t="s">
        <v>1651</v>
      </c>
      <c r="E1815" s="5" t="str">
        <f>VLOOKUP(F1815,'Set up'!$A$2:$C$43,2,FALSE)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up'!$A$2:$C$43,3,FALSE)</f>
        <v>Cash</v>
      </c>
      <c r="J1815" s="5">
        <f>VLOOKUP(F1815,'Set up'!$A$2:$D$43,4,FALSE)</f>
        <v>0</v>
      </c>
      <c r="K1815" s="4">
        <f t="shared" si="593"/>
        <v>45099</v>
      </c>
      <c r="L1815" s="5">
        <f t="shared" si="608"/>
        <v>6</v>
      </c>
      <c r="M1815" s="5">
        <f t="shared" si="609"/>
        <v>2023</v>
      </c>
      <c r="N1815" s="6">
        <v>95</v>
      </c>
      <c r="P1815" s="6">
        <f t="shared" si="603"/>
        <v>95</v>
      </c>
      <c r="Q1815" s="7">
        <f t="shared" si="604"/>
        <v>3280452.2500000014</v>
      </c>
      <c r="R1815" s="44" t="str">
        <f>VLOOKUP(F1815,'Set up'!$A$2:$E$43,5,FALSE)</f>
        <v>PD Chq</v>
      </c>
    </row>
    <row r="1816" spans="1:19" ht="15" customHeight="1" x14ac:dyDescent="0.35">
      <c r="A1816" s="4">
        <v>45099</v>
      </c>
      <c r="B1816" s="5">
        <f t="shared" si="606"/>
        <v>6</v>
      </c>
      <c r="C1816" s="5">
        <f t="shared" si="607"/>
        <v>2023</v>
      </c>
      <c r="D1816" s="105" t="s">
        <v>1652</v>
      </c>
      <c r="E1816" s="5" t="str">
        <f>VLOOKUP(F1816,'Set up'!$A$2:$C$43,2,FALSE)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up'!$A$2:$C$43,3,FALSE)</f>
        <v>Cash</v>
      </c>
      <c r="J1816" s="5">
        <f>VLOOKUP(F1816,'Set up'!$A$2:$D$43,4,FALSE)</f>
        <v>0</v>
      </c>
      <c r="K1816" s="4">
        <f t="shared" ref="K1816:K1844" si="611">A1816+J1816</f>
        <v>45099</v>
      </c>
      <c r="L1816" s="5">
        <f t="shared" si="608"/>
        <v>6</v>
      </c>
      <c r="M1816" s="5">
        <f t="shared" si="609"/>
        <v>2023</v>
      </c>
      <c r="N1816" s="6">
        <v>420</v>
      </c>
      <c r="O1816" s="6">
        <f t="shared" ref="O1816:O1817" si="612">-N1816</f>
        <v>-420</v>
      </c>
      <c r="P1816" s="6">
        <f t="shared" si="603"/>
        <v>0</v>
      </c>
      <c r="Q1816" s="7">
        <f t="shared" si="604"/>
        <v>3280872.2500000014</v>
      </c>
      <c r="R1816" s="44" t="str">
        <f>VLOOKUP(F1816,'Set up'!$A$2:$E$43,5,FALSE)</f>
        <v>Trsf</v>
      </c>
      <c r="S1816" s="1" t="s">
        <v>1678</v>
      </c>
    </row>
    <row r="1817" spans="1:19" ht="15" customHeight="1" x14ac:dyDescent="0.35">
      <c r="A1817" s="4">
        <v>45099</v>
      </c>
      <c r="B1817" s="5">
        <f t="shared" si="606"/>
        <v>6</v>
      </c>
      <c r="C1817" s="5">
        <f t="shared" si="607"/>
        <v>2023</v>
      </c>
      <c r="D1817" s="105" t="s">
        <v>1652</v>
      </c>
      <c r="E1817" s="5" t="str">
        <f>VLOOKUP(F1817,'Set up'!$A$2:$C$43,2,FALSE)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up'!$A$2:$C$43,3,FALSE)</f>
        <v>Cash</v>
      </c>
      <c r="J1817" s="5">
        <f>VLOOKUP(F1817,'Set up'!$A$2:$D$43,4,FALSE)</f>
        <v>0</v>
      </c>
      <c r="K1817" s="4">
        <f t="shared" si="611"/>
        <v>45099</v>
      </c>
      <c r="L1817" s="5">
        <f t="shared" si="608"/>
        <v>6</v>
      </c>
      <c r="M1817" s="5">
        <f t="shared" si="609"/>
        <v>2023</v>
      </c>
      <c r="N1817" s="6">
        <v>375</v>
      </c>
      <c r="O1817" s="6">
        <f t="shared" si="612"/>
        <v>-375</v>
      </c>
      <c r="P1817" s="6">
        <f t="shared" si="603"/>
        <v>0</v>
      </c>
      <c r="Q1817" s="7">
        <f t="shared" si="604"/>
        <v>3281247.2500000014</v>
      </c>
      <c r="R1817" s="44" t="str">
        <f>VLOOKUP(F1817,'Set up'!$A$2:$E$43,5,FALSE)</f>
        <v>Trsf</v>
      </c>
      <c r="S1817" s="1" t="s">
        <v>1678</v>
      </c>
    </row>
    <row r="1818" spans="1:19" ht="15" customHeight="1" x14ac:dyDescent="0.35">
      <c r="A1818" s="4">
        <v>45101</v>
      </c>
      <c r="B1818" s="5">
        <f t="shared" si="606"/>
        <v>6</v>
      </c>
      <c r="C1818" s="5">
        <f t="shared" si="607"/>
        <v>2023</v>
      </c>
      <c r="D1818" s="88" t="s">
        <v>1653</v>
      </c>
      <c r="E1818" s="5" t="str">
        <f>VLOOKUP(F1818,'Set up'!$A$2:$C$43,2,FALSE)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up'!$A$2:$C$43,3,FALSE)</f>
        <v>Cash</v>
      </c>
      <c r="J1818" s="5">
        <f>VLOOKUP(F1818,'Set up'!$A$2:$D$43,4,FALSE)</f>
        <v>0</v>
      </c>
      <c r="K1818" s="4">
        <f t="shared" si="611"/>
        <v>45101</v>
      </c>
      <c r="L1818" s="5">
        <f t="shared" si="608"/>
        <v>6</v>
      </c>
      <c r="M1818" s="5">
        <f t="shared" si="609"/>
        <v>2023</v>
      </c>
      <c r="N1818" s="6">
        <v>1032</v>
      </c>
      <c r="O1818" s="6">
        <f>-N1818</f>
        <v>-1032</v>
      </c>
      <c r="P1818" s="6">
        <f t="shared" si="603"/>
        <v>0</v>
      </c>
      <c r="Q1818" s="7">
        <f t="shared" si="604"/>
        <v>3282279.2500000014</v>
      </c>
      <c r="R1818" s="44" t="str">
        <f>VLOOKUP(F1818,'Set up'!$A$2:$E$43,5,FALSE)</f>
        <v>Cash</v>
      </c>
      <c r="S1818" s="1" t="s">
        <v>1683</v>
      </c>
    </row>
    <row r="1819" spans="1:19" ht="15" customHeight="1" x14ac:dyDescent="0.35">
      <c r="A1819" s="4">
        <v>45101</v>
      </c>
      <c r="B1819" s="5">
        <f t="shared" si="606"/>
        <v>6</v>
      </c>
      <c r="C1819" s="5">
        <f t="shared" si="607"/>
        <v>2023</v>
      </c>
      <c r="D1819" s="88" t="s">
        <v>1653</v>
      </c>
      <c r="E1819" s="5" t="str">
        <f>VLOOKUP(F1819,'Set up'!$A$2:$C$43,2,FALSE)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up'!$A$2:$C$43,3,FALSE)</f>
        <v>Cash</v>
      </c>
      <c r="J1819" s="5">
        <f>VLOOKUP(F1819,'Set up'!$A$2:$D$43,4,FALSE)</f>
        <v>0</v>
      </c>
      <c r="K1819" s="4">
        <f t="shared" si="611"/>
        <v>45101</v>
      </c>
      <c r="L1819" s="5">
        <f t="shared" si="608"/>
        <v>6</v>
      </c>
      <c r="M1819" s="5">
        <f t="shared" si="609"/>
        <v>2023</v>
      </c>
      <c r="N1819" s="6">
        <v>160</v>
      </c>
      <c r="O1819" s="6">
        <f>-N1819</f>
        <v>-160</v>
      </c>
      <c r="P1819" s="6">
        <f t="shared" si="603"/>
        <v>0</v>
      </c>
      <c r="Q1819" s="7">
        <f t="shared" si="604"/>
        <v>3282439.2500000014</v>
      </c>
      <c r="R1819" s="44" t="str">
        <f>VLOOKUP(F1819,'Set up'!$A$2:$E$43,5,FALSE)</f>
        <v>Cash</v>
      </c>
      <c r="S1819" s="1" t="s">
        <v>1683</v>
      </c>
    </row>
    <row r="1820" spans="1:19" ht="15" customHeight="1" x14ac:dyDescent="0.35">
      <c r="A1820" s="4">
        <v>45101</v>
      </c>
      <c r="B1820" s="5">
        <f t="shared" si="606"/>
        <v>6</v>
      </c>
      <c r="C1820" s="5">
        <f t="shared" si="607"/>
        <v>2023</v>
      </c>
      <c r="D1820" s="88" t="s">
        <v>1654</v>
      </c>
      <c r="E1820" s="5" t="str">
        <f>VLOOKUP(F1820,'Set up'!$A$2:$C$43,2,FALSE)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up'!$A$2:$C$43,3,FALSE)</f>
        <v>Cash</v>
      </c>
      <c r="J1820" s="5">
        <f>VLOOKUP(F1820,'Set up'!$A$2:$D$43,4,FALSE)</f>
        <v>0</v>
      </c>
      <c r="K1820" s="4">
        <f t="shared" si="611"/>
        <v>45101</v>
      </c>
      <c r="L1820" s="5">
        <f t="shared" si="608"/>
        <v>6</v>
      </c>
      <c r="M1820" s="5">
        <f t="shared" si="609"/>
        <v>2023</v>
      </c>
      <c r="N1820" s="6">
        <v>3652</v>
      </c>
      <c r="P1820" s="6">
        <f t="shared" si="603"/>
        <v>3652</v>
      </c>
      <c r="Q1820" s="7">
        <f t="shared" si="604"/>
        <v>3286091.2500000014</v>
      </c>
      <c r="R1820" s="44" t="str">
        <f>VLOOKUP(F1820,'Set up'!$A$2:$E$43,5,FALSE)</f>
        <v>Trsf</v>
      </c>
    </row>
    <row r="1821" spans="1:19" ht="15" customHeight="1" x14ac:dyDescent="0.35">
      <c r="A1821" s="4">
        <v>45101</v>
      </c>
      <c r="B1821" s="5">
        <f t="shared" si="606"/>
        <v>6</v>
      </c>
      <c r="C1821" s="5">
        <f t="shared" si="607"/>
        <v>2023</v>
      </c>
      <c r="D1821" s="88" t="s">
        <v>1654</v>
      </c>
      <c r="E1821" s="5" t="str">
        <f>VLOOKUP(F1821,'Set up'!$A$2:$C$43,2,FALSE)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up'!$A$2:$C$43,3,FALSE)</f>
        <v>Cash</v>
      </c>
      <c r="J1821" s="5">
        <f>VLOOKUP(F1821,'Set up'!$A$2:$D$43,4,FALSE)</f>
        <v>0</v>
      </c>
      <c r="K1821" s="4">
        <f t="shared" si="611"/>
        <v>45101</v>
      </c>
      <c r="L1821" s="5">
        <f t="shared" si="608"/>
        <v>6</v>
      </c>
      <c r="M1821" s="5">
        <f t="shared" si="609"/>
        <v>2023</v>
      </c>
      <c r="N1821" s="6">
        <v>842.4</v>
      </c>
      <c r="P1821" s="6">
        <f t="shared" si="603"/>
        <v>842.4</v>
      </c>
      <c r="Q1821" s="7">
        <f t="shared" si="604"/>
        <v>3286933.6500000013</v>
      </c>
      <c r="R1821" s="44" t="str">
        <f>VLOOKUP(F1821,'Set up'!$A$2:$E$43,5,FALSE)</f>
        <v>Trsf</v>
      </c>
    </row>
    <row r="1822" spans="1:19" ht="15" customHeight="1" x14ac:dyDescent="0.35">
      <c r="A1822" s="4">
        <v>45101</v>
      </c>
      <c r="B1822" s="5">
        <f t="shared" si="606"/>
        <v>6</v>
      </c>
      <c r="C1822" s="5">
        <f t="shared" si="607"/>
        <v>2023</v>
      </c>
      <c r="D1822" s="88" t="s">
        <v>1654</v>
      </c>
      <c r="E1822" s="5" t="str">
        <f>VLOOKUP(F1822,'Set up'!$A$2:$C$43,2,FALSE)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up'!$A$2:$C$43,3,FALSE)</f>
        <v>Cash</v>
      </c>
      <c r="J1822" s="5">
        <f>VLOOKUP(F1822,'Set up'!$A$2:$D$43,4,FALSE)</f>
        <v>0</v>
      </c>
      <c r="K1822" s="4">
        <f t="shared" si="611"/>
        <v>45101</v>
      </c>
      <c r="L1822" s="5">
        <f t="shared" si="608"/>
        <v>6</v>
      </c>
      <c r="M1822" s="5">
        <f t="shared" si="609"/>
        <v>2023</v>
      </c>
      <c r="N1822" s="6">
        <v>187.5</v>
      </c>
      <c r="P1822" s="6">
        <f t="shared" si="603"/>
        <v>187.5</v>
      </c>
      <c r="Q1822" s="7">
        <f t="shared" si="604"/>
        <v>3287121.1500000013</v>
      </c>
      <c r="R1822" s="44" t="str">
        <f>VLOOKUP(F1822,'Set up'!$A$2:$E$43,5,FALSE)</f>
        <v>Trsf</v>
      </c>
    </row>
    <row r="1823" spans="1:19" ht="15" customHeight="1" x14ac:dyDescent="0.35">
      <c r="A1823" s="4">
        <v>45101</v>
      </c>
      <c r="B1823" s="5">
        <f t="shared" si="606"/>
        <v>6</v>
      </c>
      <c r="C1823" s="5">
        <f t="shared" si="607"/>
        <v>2023</v>
      </c>
      <c r="D1823" s="88" t="s">
        <v>1654</v>
      </c>
      <c r="E1823" s="5" t="str">
        <f>VLOOKUP(F1823,'Set up'!$A$2:$C$43,2,FALSE)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up'!$A$2:$C$43,3,FALSE)</f>
        <v>Cash</v>
      </c>
      <c r="J1823" s="5">
        <f>VLOOKUP(F1823,'Set up'!$A$2:$D$43,4,FALSE)</f>
        <v>0</v>
      </c>
      <c r="K1823" s="4">
        <f t="shared" si="611"/>
        <v>45101</v>
      </c>
      <c r="L1823" s="5">
        <f t="shared" si="608"/>
        <v>6</v>
      </c>
      <c r="M1823" s="5">
        <f t="shared" si="609"/>
        <v>2023</v>
      </c>
      <c r="N1823" s="6">
        <v>390</v>
      </c>
      <c r="P1823" s="6">
        <f t="shared" si="603"/>
        <v>390</v>
      </c>
      <c r="Q1823" s="7">
        <f t="shared" si="604"/>
        <v>3287511.1500000013</v>
      </c>
      <c r="R1823" s="44" t="str">
        <f>VLOOKUP(F1823,'Set up'!$A$2:$E$43,5,FALSE)</f>
        <v>Trsf</v>
      </c>
    </row>
    <row r="1824" spans="1:19" ht="15" customHeight="1" x14ac:dyDescent="0.35">
      <c r="A1824" s="4">
        <v>45101</v>
      </c>
      <c r="B1824" s="5">
        <f t="shared" si="606"/>
        <v>6</v>
      </c>
      <c r="C1824" s="5">
        <f t="shared" si="607"/>
        <v>2023</v>
      </c>
      <c r="D1824" s="88" t="s">
        <v>1654</v>
      </c>
      <c r="E1824" s="5" t="str">
        <f>VLOOKUP(F1824,'Set up'!$A$2:$C$43,2,FALSE)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up'!$A$2:$C$43,3,FALSE)</f>
        <v>Cash</v>
      </c>
      <c r="J1824" s="5">
        <f>VLOOKUP(F1824,'Set up'!$A$2:$D$43,4,FALSE)</f>
        <v>0</v>
      </c>
      <c r="K1824" s="4">
        <f t="shared" si="611"/>
        <v>45101</v>
      </c>
      <c r="L1824" s="5">
        <f t="shared" si="608"/>
        <v>6</v>
      </c>
      <c r="M1824" s="5">
        <f t="shared" si="609"/>
        <v>2023</v>
      </c>
      <c r="N1824" s="6">
        <v>258</v>
      </c>
      <c r="P1824" s="6">
        <f t="shared" si="603"/>
        <v>258</v>
      </c>
      <c r="Q1824" s="7">
        <f t="shared" si="604"/>
        <v>3287769.1500000013</v>
      </c>
      <c r="R1824" s="44" t="str">
        <f>VLOOKUP(F1824,'Set up'!$A$2:$E$43,5,FALSE)</f>
        <v>Trsf</v>
      </c>
    </row>
    <row r="1825" spans="1:19" ht="15" customHeight="1" x14ac:dyDescent="0.35">
      <c r="A1825" s="4">
        <v>45103</v>
      </c>
      <c r="B1825" s="5">
        <f t="shared" si="606"/>
        <v>6</v>
      </c>
      <c r="C1825" s="5">
        <f t="shared" si="607"/>
        <v>2023</v>
      </c>
      <c r="D1825" s="88" t="s">
        <v>1655</v>
      </c>
      <c r="E1825" s="5" t="str">
        <f>VLOOKUP(F1825,'Set up'!$A$2:$C$43,2,FALSE)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up'!$A$2:$C$43,3,FALSE)</f>
        <v>Cash</v>
      </c>
      <c r="J1825" s="5">
        <f>VLOOKUP(F1825,'Set up'!$A$2:$D$43,4,FALSE)</f>
        <v>0</v>
      </c>
      <c r="K1825" s="4">
        <f t="shared" si="611"/>
        <v>45103</v>
      </c>
      <c r="L1825" s="5">
        <f t="shared" si="608"/>
        <v>6</v>
      </c>
      <c r="M1825" s="5">
        <f t="shared" si="609"/>
        <v>2023</v>
      </c>
      <c r="N1825" s="6">
        <v>1958</v>
      </c>
      <c r="O1825" s="6">
        <f t="shared" ref="O1825:O1833" si="613">-N1825</f>
        <v>-1958</v>
      </c>
      <c r="P1825" s="6">
        <f t="shared" si="603"/>
        <v>0</v>
      </c>
      <c r="Q1825" s="7">
        <f t="shared" si="604"/>
        <v>3289727.1500000013</v>
      </c>
      <c r="R1825" s="44" t="str">
        <f>VLOOKUP(F1825,'Set up'!$A$2:$E$43,5,FALSE)</f>
        <v>Chq</v>
      </c>
      <c r="S1825" s="1" t="s">
        <v>1692</v>
      </c>
    </row>
    <row r="1826" spans="1:19" ht="15" customHeight="1" x14ac:dyDescent="0.35">
      <c r="A1826" s="4">
        <v>45103</v>
      </c>
      <c r="B1826" s="5">
        <f t="shared" ref="B1826:B1830" si="614">MONTH(A1826)</f>
        <v>6</v>
      </c>
      <c r="C1826" s="5">
        <f t="shared" ref="C1826:C1830" si="615">YEAR(A1826)</f>
        <v>2023</v>
      </c>
      <c r="D1826" s="88" t="s">
        <v>1655</v>
      </c>
      <c r="E1826" s="5" t="str">
        <f>VLOOKUP(F1826,'Set up'!$A$2:$C$43,2,FALSE)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up'!$A$2:$C$43,3,FALSE)</f>
        <v>Cash</v>
      </c>
      <c r="J1826" s="5">
        <f>VLOOKUP(F1826,'Set up'!$A$2:$D$43,4,FALSE)</f>
        <v>0</v>
      </c>
      <c r="K1826" s="4">
        <f t="shared" si="611"/>
        <v>45103</v>
      </c>
      <c r="L1826" s="5">
        <f t="shared" ref="L1826:L1836" si="616">MONTH(K1826)</f>
        <v>6</v>
      </c>
      <c r="M1826" s="5">
        <f t="shared" ref="M1826:M1836" si="617">YEAR(K1826)</f>
        <v>2023</v>
      </c>
      <c r="N1826" s="6">
        <v>237</v>
      </c>
      <c r="O1826" s="6">
        <f t="shared" si="613"/>
        <v>-237</v>
      </c>
      <c r="P1826" s="6">
        <f t="shared" ref="P1826:P1836" si="618">SUM(N1826+O1826)</f>
        <v>0</v>
      </c>
      <c r="Q1826" s="7">
        <f t="shared" ref="Q1826:Q1836" si="619">SUM(Q1825+N1826)</f>
        <v>3289964.1500000013</v>
      </c>
      <c r="R1826" s="44" t="str">
        <f>VLOOKUP(F1826,'Set up'!$A$2:$E$43,5,FALSE)</f>
        <v>Chq</v>
      </c>
      <c r="S1826" s="1" t="s">
        <v>1692</v>
      </c>
    </row>
    <row r="1827" spans="1:19" ht="15" customHeight="1" x14ac:dyDescent="0.35">
      <c r="A1827" s="4">
        <v>45103</v>
      </c>
      <c r="B1827" s="5">
        <f t="shared" si="614"/>
        <v>6</v>
      </c>
      <c r="C1827" s="5">
        <f t="shared" si="615"/>
        <v>2023</v>
      </c>
      <c r="D1827" s="88" t="s">
        <v>1655</v>
      </c>
      <c r="E1827" s="5" t="str">
        <f>VLOOKUP(F1827,'Set up'!$A$2:$C$43,2,FALSE)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up'!$A$2:$C$43,3,FALSE)</f>
        <v>Cash</v>
      </c>
      <c r="J1827" s="5">
        <f>VLOOKUP(F1827,'Set up'!$A$2:$D$43,4,FALSE)</f>
        <v>0</v>
      </c>
      <c r="K1827" s="4">
        <f t="shared" si="611"/>
        <v>45103</v>
      </c>
      <c r="L1827" s="5">
        <f t="shared" si="616"/>
        <v>6</v>
      </c>
      <c r="M1827" s="5">
        <f t="shared" si="617"/>
        <v>2023</v>
      </c>
      <c r="N1827" s="6">
        <v>258</v>
      </c>
      <c r="O1827" s="6">
        <f t="shared" si="613"/>
        <v>-258</v>
      </c>
      <c r="P1827" s="6">
        <f t="shared" si="618"/>
        <v>0</v>
      </c>
      <c r="Q1827" s="7">
        <f t="shared" si="619"/>
        <v>3290222.1500000013</v>
      </c>
      <c r="R1827" s="44" t="str">
        <f>VLOOKUP(F1827,'Set up'!$A$2:$E$43,5,FALSE)</f>
        <v>Chq</v>
      </c>
      <c r="S1827" s="1" t="s">
        <v>1692</v>
      </c>
    </row>
    <row r="1828" spans="1:19" ht="15" customHeight="1" x14ac:dyDescent="0.35">
      <c r="A1828" s="4">
        <v>45103</v>
      </c>
      <c r="B1828" s="5">
        <f t="shared" si="614"/>
        <v>6</v>
      </c>
      <c r="C1828" s="5">
        <f t="shared" si="615"/>
        <v>2023</v>
      </c>
      <c r="D1828" s="88" t="s">
        <v>1655</v>
      </c>
      <c r="E1828" s="5" t="str">
        <f>VLOOKUP(F1828,'Set up'!$A$2:$C$43,2,FALSE)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up'!$A$2:$C$43,3,FALSE)</f>
        <v>Cash</v>
      </c>
      <c r="J1828" s="5">
        <f>VLOOKUP(F1828,'Set up'!$A$2:$D$43,4,FALSE)</f>
        <v>0</v>
      </c>
      <c r="K1828" s="4">
        <f t="shared" si="611"/>
        <v>45103</v>
      </c>
      <c r="L1828" s="5">
        <f t="shared" si="616"/>
        <v>6</v>
      </c>
      <c r="M1828" s="5">
        <f t="shared" si="617"/>
        <v>2023</v>
      </c>
      <c r="N1828" s="6">
        <v>30</v>
      </c>
      <c r="O1828" s="6">
        <f t="shared" si="613"/>
        <v>-30</v>
      </c>
      <c r="P1828" s="6">
        <f t="shared" si="618"/>
        <v>0</v>
      </c>
      <c r="Q1828" s="7">
        <f t="shared" si="619"/>
        <v>3290252.1500000013</v>
      </c>
      <c r="R1828" s="44" t="str">
        <f>VLOOKUP(F1828,'Set up'!$A$2:$E$43,5,FALSE)</f>
        <v>Chq</v>
      </c>
      <c r="S1828" s="1" t="s">
        <v>1692</v>
      </c>
    </row>
    <row r="1829" spans="1:19" ht="15" customHeight="1" x14ac:dyDescent="0.35">
      <c r="A1829" s="4">
        <v>45103</v>
      </c>
      <c r="B1829" s="5">
        <f t="shared" si="614"/>
        <v>6</v>
      </c>
      <c r="C1829" s="5">
        <f t="shared" si="615"/>
        <v>2023</v>
      </c>
      <c r="D1829" s="88" t="s">
        <v>1655</v>
      </c>
      <c r="E1829" s="5" t="str">
        <f>VLOOKUP(F1829,'Set up'!$A$2:$C$43,2,FALSE)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up'!$A$2:$C$43,3,FALSE)</f>
        <v>Cash</v>
      </c>
      <c r="J1829" s="5">
        <f>VLOOKUP(F1829,'Set up'!$A$2:$D$43,4,FALSE)</f>
        <v>0</v>
      </c>
      <c r="K1829" s="4">
        <f t="shared" si="611"/>
        <v>45103</v>
      </c>
      <c r="L1829" s="5">
        <f t="shared" si="616"/>
        <v>6</v>
      </c>
      <c r="M1829" s="5">
        <f t="shared" si="617"/>
        <v>2023</v>
      </c>
      <c r="N1829" s="6">
        <v>27.5</v>
      </c>
      <c r="O1829" s="6">
        <f t="shared" si="613"/>
        <v>-27.5</v>
      </c>
      <c r="P1829" s="6">
        <f t="shared" si="618"/>
        <v>0</v>
      </c>
      <c r="Q1829" s="7">
        <f t="shared" si="619"/>
        <v>3290279.6500000013</v>
      </c>
      <c r="R1829" s="44" t="str">
        <f>VLOOKUP(F1829,'Set up'!$A$2:$E$43,5,FALSE)</f>
        <v>Chq</v>
      </c>
      <c r="S1829" s="1" t="s">
        <v>1692</v>
      </c>
    </row>
    <row r="1830" spans="1:19" ht="15" customHeight="1" x14ac:dyDescent="0.35">
      <c r="A1830" s="4">
        <v>45103</v>
      </c>
      <c r="B1830" s="5">
        <f t="shared" si="614"/>
        <v>6</v>
      </c>
      <c r="C1830" s="5">
        <f t="shared" si="615"/>
        <v>2023</v>
      </c>
      <c r="D1830" s="88" t="s">
        <v>1655</v>
      </c>
      <c r="E1830" s="5" t="str">
        <f>VLOOKUP(F1830,'Set up'!$A$2:$C$43,2,FALSE)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up'!$A$2:$C$43,3,FALSE)</f>
        <v>Cash</v>
      </c>
      <c r="J1830" s="5">
        <f>VLOOKUP(F1830,'Set up'!$A$2:$D$43,4,FALSE)</f>
        <v>0</v>
      </c>
      <c r="K1830" s="4">
        <f t="shared" si="611"/>
        <v>45103</v>
      </c>
      <c r="L1830" s="5">
        <f t="shared" si="616"/>
        <v>6</v>
      </c>
      <c r="M1830" s="5">
        <f t="shared" si="617"/>
        <v>2023</v>
      </c>
      <c r="N1830" s="6">
        <v>50</v>
      </c>
      <c r="O1830" s="6">
        <f t="shared" si="613"/>
        <v>-50</v>
      </c>
      <c r="P1830" s="6">
        <f t="shared" si="618"/>
        <v>0</v>
      </c>
      <c r="Q1830" s="7">
        <f t="shared" si="619"/>
        <v>3290329.6500000013</v>
      </c>
      <c r="R1830" s="44" t="str">
        <f>VLOOKUP(F1830,'Set up'!$A$2:$E$43,5,FALSE)</f>
        <v>Chq</v>
      </c>
      <c r="S1830" s="1" t="s">
        <v>1692</v>
      </c>
    </row>
    <row r="1831" spans="1:19" ht="15" customHeight="1" x14ac:dyDescent="0.35">
      <c r="A1831" s="4">
        <v>45103</v>
      </c>
      <c r="B1831" s="5">
        <f t="shared" ref="B1831:B1839" si="620">MONTH(A1831)</f>
        <v>6</v>
      </c>
      <c r="C1831" s="5">
        <f t="shared" ref="C1831:C1839" si="621">YEAR(A1831)</f>
        <v>2023</v>
      </c>
      <c r="D1831" s="88" t="s">
        <v>1655</v>
      </c>
      <c r="E1831" s="5" t="str">
        <f>VLOOKUP(F1831,'Set up'!$A$2:$C$43,2,FALSE)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up'!$A$2:$C$43,3,FALSE)</f>
        <v>Cash</v>
      </c>
      <c r="J1831" s="5">
        <f>VLOOKUP(F1831,'Set up'!$A$2:$D$43,4,FALSE)</f>
        <v>0</v>
      </c>
      <c r="K1831" s="4">
        <f t="shared" si="611"/>
        <v>45103</v>
      </c>
      <c r="L1831" s="5">
        <f t="shared" si="616"/>
        <v>6</v>
      </c>
      <c r="M1831" s="5">
        <f t="shared" si="617"/>
        <v>2023</v>
      </c>
      <c r="N1831" s="6">
        <v>70</v>
      </c>
      <c r="O1831" s="6">
        <f t="shared" si="613"/>
        <v>-70</v>
      </c>
      <c r="P1831" s="6">
        <f t="shared" si="618"/>
        <v>0</v>
      </c>
      <c r="Q1831" s="7">
        <f t="shared" si="619"/>
        <v>3290399.6500000013</v>
      </c>
      <c r="R1831" s="44" t="str">
        <f>VLOOKUP(F1831,'Set up'!$A$2:$E$43,5,FALSE)</f>
        <v>Chq</v>
      </c>
      <c r="S1831" s="1" t="s">
        <v>1692</v>
      </c>
    </row>
    <row r="1832" spans="1:19" ht="15" customHeight="1" x14ac:dyDescent="0.35">
      <c r="A1832" s="4">
        <v>45103</v>
      </c>
      <c r="B1832" s="5">
        <f t="shared" si="620"/>
        <v>6</v>
      </c>
      <c r="C1832" s="5">
        <f t="shared" si="621"/>
        <v>2023</v>
      </c>
      <c r="D1832" s="88" t="s">
        <v>1655</v>
      </c>
      <c r="E1832" s="5" t="str">
        <f>VLOOKUP(F1832,'Set up'!$A$2:$C$43,2,FALSE)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up'!$A$2:$C$43,3,FALSE)</f>
        <v>Cash</v>
      </c>
      <c r="J1832" s="5">
        <f>VLOOKUP(F1832,'Set up'!$A$2:$D$43,4,FALSE)</f>
        <v>0</v>
      </c>
      <c r="K1832" s="4">
        <f t="shared" si="611"/>
        <v>45103</v>
      </c>
      <c r="L1832" s="5">
        <f t="shared" si="616"/>
        <v>6</v>
      </c>
      <c r="M1832" s="5">
        <f t="shared" si="617"/>
        <v>2023</v>
      </c>
      <c r="N1832" s="6">
        <v>74</v>
      </c>
      <c r="O1832" s="6">
        <f t="shared" si="613"/>
        <v>-74</v>
      </c>
      <c r="P1832" s="6">
        <f t="shared" si="618"/>
        <v>0</v>
      </c>
      <c r="Q1832" s="7">
        <f t="shared" si="619"/>
        <v>3290473.6500000013</v>
      </c>
      <c r="R1832" s="44" t="str">
        <f>VLOOKUP(F1832,'Set up'!$A$2:$E$43,5,FALSE)</f>
        <v>Chq</v>
      </c>
      <c r="S1832" s="1" t="s">
        <v>1692</v>
      </c>
    </row>
    <row r="1833" spans="1:19" ht="15" customHeight="1" x14ac:dyDescent="0.35">
      <c r="A1833" s="4">
        <v>45103</v>
      </c>
      <c r="B1833" s="5">
        <f t="shared" si="620"/>
        <v>6</v>
      </c>
      <c r="C1833" s="5">
        <f t="shared" si="621"/>
        <v>2023</v>
      </c>
      <c r="D1833" s="88" t="s">
        <v>1655</v>
      </c>
      <c r="E1833" s="5" t="str">
        <f>VLOOKUP(F1833,'Set up'!$A$2:$C$43,2,FALSE)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up'!$A$2:$C$43,3,FALSE)</f>
        <v>Cash</v>
      </c>
      <c r="J1833" s="5">
        <f>VLOOKUP(F1833,'Set up'!$A$2:$D$43,4,FALSE)</f>
        <v>0</v>
      </c>
      <c r="K1833" s="4">
        <f t="shared" si="611"/>
        <v>45103</v>
      </c>
      <c r="L1833" s="5">
        <f t="shared" si="616"/>
        <v>6</v>
      </c>
      <c r="M1833" s="5">
        <f t="shared" si="617"/>
        <v>2023</v>
      </c>
      <c r="N1833" s="6">
        <v>116</v>
      </c>
      <c r="O1833" s="6">
        <f t="shared" si="613"/>
        <v>-116</v>
      </c>
      <c r="P1833" s="6">
        <f t="shared" si="618"/>
        <v>0</v>
      </c>
      <c r="Q1833" s="7">
        <f t="shared" si="619"/>
        <v>3290589.6500000013</v>
      </c>
      <c r="R1833" s="44" t="str">
        <f>VLOOKUP(F1833,'Set up'!$A$2:$E$43,5,FALSE)</f>
        <v>Chq</v>
      </c>
      <c r="S1833" s="1" t="s">
        <v>1692</v>
      </c>
    </row>
    <row r="1834" spans="1:19" ht="15" customHeight="1" x14ac:dyDescent="0.35">
      <c r="A1834" s="4" t="s">
        <v>1666</v>
      </c>
      <c r="B1834" s="5">
        <f t="shared" si="620"/>
        <v>6</v>
      </c>
      <c r="C1834" s="5">
        <f t="shared" si="621"/>
        <v>2023</v>
      </c>
      <c r="D1834" s="88" t="s">
        <v>1665</v>
      </c>
      <c r="E1834" s="5" t="str">
        <f>VLOOKUP(F1834,'Set up'!$A$2:$C$43,2,FALSE)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up'!$A$2:$C$43,3,FALSE)</f>
        <v>Cash</v>
      </c>
      <c r="J1834" s="5">
        <f>VLOOKUP(F1834,'Set up'!$A$2:$D$43,4,FALSE)</f>
        <v>0</v>
      </c>
      <c r="K1834" s="4">
        <f t="shared" si="611"/>
        <v>45104</v>
      </c>
      <c r="L1834" s="5">
        <f t="shared" si="616"/>
        <v>6</v>
      </c>
      <c r="M1834" s="5">
        <f t="shared" si="617"/>
        <v>2023</v>
      </c>
      <c r="N1834" s="6">
        <v>3740</v>
      </c>
      <c r="O1834" s="6">
        <f>-3000-740</f>
        <v>-3740</v>
      </c>
      <c r="P1834" s="6">
        <f t="shared" si="618"/>
        <v>0</v>
      </c>
      <c r="Q1834" s="7">
        <f t="shared" si="619"/>
        <v>3294329.6500000013</v>
      </c>
      <c r="R1834" s="44" t="str">
        <f>VLOOKUP(F1834,'Set up'!$A$2:$E$43,5,FALSE)</f>
        <v>Trsf</v>
      </c>
      <c r="S1834" s="1" t="s">
        <v>1751</v>
      </c>
    </row>
    <row r="1835" spans="1:19" ht="15" customHeight="1" x14ac:dyDescent="0.35">
      <c r="A1835" s="4" t="s">
        <v>1666</v>
      </c>
      <c r="B1835" s="5">
        <f t="shared" si="620"/>
        <v>6</v>
      </c>
      <c r="C1835" s="5">
        <f t="shared" si="621"/>
        <v>2023</v>
      </c>
      <c r="D1835" s="88" t="s">
        <v>1665</v>
      </c>
      <c r="E1835" s="5" t="str">
        <f>VLOOKUP(F1835,'Set up'!$A$2:$C$43,2,FALSE)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up'!$A$2:$C$43,3,FALSE)</f>
        <v>Cash</v>
      </c>
      <c r="J1835" s="5">
        <f>VLOOKUP(F1835,'Set up'!$A$2:$D$43,4,FALSE)</f>
        <v>0</v>
      </c>
      <c r="K1835" s="4">
        <f t="shared" si="611"/>
        <v>45104</v>
      </c>
      <c r="L1835" s="5">
        <f t="shared" si="616"/>
        <v>6</v>
      </c>
      <c r="M1835" s="5">
        <f t="shared" si="617"/>
        <v>2023</v>
      </c>
      <c r="N1835" s="6">
        <v>450</v>
      </c>
      <c r="O1835" s="6">
        <f>-393.5-56.5</f>
        <v>-450</v>
      </c>
      <c r="P1835" s="6">
        <f t="shared" si="618"/>
        <v>0</v>
      </c>
      <c r="Q1835" s="7">
        <f t="shared" si="619"/>
        <v>3294779.6500000013</v>
      </c>
      <c r="R1835" s="44" t="str">
        <f>VLOOKUP(F1835,'Set up'!$A$2:$E$43,5,FALSE)</f>
        <v>Trsf</v>
      </c>
      <c r="S1835" s="119" t="s">
        <v>1752</v>
      </c>
    </row>
    <row r="1836" spans="1:19" ht="15" customHeight="1" x14ac:dyDescent="0.35">
      <c r="A1836" s="4" t="s">
        <v>1666</v>
      </c>
      <c r="B1836" s="5">
        <f t="shared" si="620"/>
        <v>6</v>
      </c>
      <c r="C1836" s="5">
        <f t="shared" si="621"/>
        <v>2023</v>
      </c>
      <c r="D1836" s="88" t="s">
        <v>1665</v>
      </c>
      <c r="E1836" s="5" t="str">
        <f>VLOOKUP(F1836,'Set up'!$A$2:$C$43,2,FALSE)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up'!$A$2:$C$43,3,FALSE)</f>
        <v>Cash</v>
      </c>
      <c r="J1836" s="5">
        <f>VLOOKUP(F1836,'Set up'!$A$2:$D$43,4,FALSE)</f>
        <v>0</v>
      </c>
      <c r="K1836" s="4">
        <f t="shared" si="611"/>
        <v>45104</v>
      </c>
      <c r="L1836" s="5">
        <f t="shared" si="616"/>
        <v>6</v>
      </c>
      <c r="M1836" s="5">
        <f t="shared" si="617"/>
        <v>2023</v>
      </c>
      <c r="N1836" s="6">
        <v>225</v>
      </c>
      <c r="O1836" s="6">
        <f t="shared" ref="O1836:O1841" si="622">-N1836</f>
        <v>-225</v>
      </c>
      <c r="P1836" s="6">
        <f t="shared" si="618"/>
        <v>0</v>
      </c>
      <c r="Q1836" s="7">
        <f t="shared" si="619"/>
        <v>3295004.6500000013</v>
      </c>
      <c r="R1836" s="44" t="str">
        <f>VLOOKUP(F1836,'Set up'!$A$2:$E$43,5,FALSE)</f>
        <v>Trsf</v>
      </c>
      <c r="S1836" s="1" t="s">
        <v>1753</v>
      </c>
    </row>
    <row r="1837" spans="1:19" ht="15" customHeight="1" x14ac:dyDescent="0.35">
      <c r="A1837" s="4" t="s">
        <v>1666</v>
      </c>
      <c r="B1837" s="5">
        <f t="shared" si="620"/>
        <v>6</v>
      </c>
      <c r="C1837" s="5">
        <f t="shared" si="621"/>
        <v>2023</v>
      </c>
      <c r="D1837" s="88" t="s">
        <v>1665</v>
      </c>
      <c r="E1837" s="5" t="str">
        <f>VLOOKUP(F1837,'Set up'!$A$2:$C$43,2,FALSE)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up'!$A$2:$C$43,3,FALSE)</f>
        <v>Cash</v>
      </c>
      <c r="J1837" s="5">
        <f>VLOOKUP(F1837,'Set up'!$A$2:$D$43,4,FALSE)</f>
        <v>0</v>
      </c>
      <c r="K1837" s="4">
        <f t="shared" si="611"/>
        <v>45104</v>
      </c>
      <c r="L1837" s="5">
        <f t="shared" ref="L1837:L1844" si="623">MONTH(K1837)</f>
        <v>6</v>
      </c>
      <c r="M1837" s="5">
        <f t="shared" ref="M1837:M1844" si="624">YEAR(K1837)</f>
        <v>2023</v>
      </c>
      <c r="N1837" s="6">
        <v>236</v>
      </c>
      <c r="O1837" s="6">
        <f t="shared" si="622"/>
        <v>-236</v>
      </c>
      <c r="P1837" s="6">
        <f t="shared" ref="P1837:P1844" si="625">SUM(N1837+O1837)</f>
        <v>0</v>
      </c>
      <c r="Q1837" s="7">
        <f t="shared" ref="Q1837:Q1844" si="626">SUM(Q1836+N1837)</f>
        <v>3295240.6500000013</v>
      </c>
      <c r="R1837" s="44" t="str">
        <f>VLOOKUP(F1837,'Set up'!$A$2:$E$43,5,FALSE)</f>
        <v>Trsf</v>
      </c>
      <c r="S1837" s="1" t="s">
        <v>1754</v>
      </c>
    </row>
    <row r="1838" spans="1:19" ht="15" customHeight="1" x14ac:dyDescent="0.35">
      <c r="A1838" s="4" t="s">
        <v>1666</v>
      </c>
      <c r="B1838" s="5">
        <f t="shared" si="620"/>
        <v>6</v>
      </c>
      <c r="C1838" s="5">
        <f t="shared" si="621"/>
        <v>2023</v>
      </c>
      <c r="D1838" s="88" t="s">
        <v>1665</v>
      </c>
      <c r="E1838" s="5" t="str">
        <f>VLOOKUP(F1838,'Set up'!$A$2:$C$43,2,FALSE)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up'!$A$2:$C$43,3,FALSE)</f>
        <v>Cash</v>
      </c>
      <c r="J1838" s="5">
        <f>VLOOKUP(F1838,'Set up'!$A$2:$D$43,4,FALSE)</f>
        <v>0</v>
      </c>
      <c r="K1838" s="4">
        <f t="shared" si="611"/>
        <v>45104</v>
      </c>
      <c r="L1838" s="5">
        <f t="shared" si="623"/>
        <v>6</v>
      </c>
      <c r="M1838" s="5">
        <f t="shared" si="624"/>
        <v>2023</v>
      </c>
      <c r="N1838" s="6">
        <v>95</v>
      </c>
      <c r="O1838" s="6">
        <f t="shared" si="622"/>
        <v>-95</v>
      </c>
      <c r="P1838" s="6">
        <f t="shared" si="625"/>
        <v>0</v>
      </c>
      <c r="Q1838" s="7">
        <f t="shared" si="626"/>
        <v>3295335.6500000013</v>
      </c>
      <c r="R1838" s="44" t="str">
        <f>VLOOKUP(F1838,'Set up'!$A$2:$E$43,5,FALSE)</f>
        <v>Trsf</v>
      </c>
      <c r="S1838" s="1" t="s">
        <v>1755</v>
      </c>
    </row>
    <row r="1839" spans="1:19" ht="15" customHeight="1" x14ac:dyDescent="0.35">
      <c r="A1839" s="4" t="s">
        <v>1666</v>
      </c>
      <c r="B1839" s="5">
        <f t="shared" si="620"/>
        <v>6</v>
      </c>
      <c r="C1839" s="5">
        <f t="shared" si="621"/>
        <v>2023</v>
      </c>
      <c r="D1839" s="88" t="s">
        <v>1665</v>
      </c>
      <c r="E1839" s="5" t="str">
        <f>VLOOKUP(F1839,'Set up'!$A$2:$C$43,2,FALSE)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up'!$A$2:$C$43,3,FALSE)</f>
        <v>Cash</v>
      </c>
      <c r="J1839" s="5">
        <f>VLOOKUP(F1839,'Set up'!$A$2:$D$43,4,FALSE)</f>
        <v>0</v>
      </c>
      <c r="K1839" s="4">
        <f t="shared" si="611"/>
        <v>45104</v>
      </c>
      <c r="L1839" s="5">
        <f t="shared" si="623"/>
        <v>6</v>
      </c>
      <c r="M1839" s="5">
        <f t="shared" si="624"/>
        <v>2023</v>
      </c>
      <c r="N1839" s="6">
        <v>62.5</v>
      </c>
      <c r="O1839" s="6">
        <f t="shared" si="622"/>
        <v>-62.5</v>
      </c>
      <c r="P1839" s="6">
        <f t="shared" si="625"/>
        <v>0</v>
      </c>
      <c r="Q1839" s="7">
        <f t="shared" si="626"/>
        <v>3295398.1500000013</v>
      </c>
      <c r="R1839" s="44" t="str">
        <f>VLOOKUP(F1839,'Set up'!$A$2:$E$43,5,FALSE)</f>
        <v>Trsf</v>
      </c>
      <c r="S1839" s="1" t="s">
        <v>1756</v>
      </c>
    </row>
    <row r="1840" spans="1:19" ht="15" customHeight="1" x14ac:dyDescent="0.35">
      <c r="A1840" s="4" t="s">
        <v>1666</v>
      </c>
      <c r="B1840" s="5">
        <f t="shared" ref="B1840:B1844" si="627">MONTH(A1840)</f>
        <v>6</v>
      </c>
      <c r="C1840" s="5">
        <f t="shared" ref="C1840:C1844" si="628">YEAR(A1840)</f>
        <v>2023</v>
      </c>
      <c r="D1840" s="88" t="s">
        <v>1665</v>
      </c>
      <c r="E1840" s="5" t="str">
        <f>VLOOKUP(F1840,'Set up'!$A$2:$C$43,2,FALSE)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up'!$A$2:$C$43,3,FALSE)</f>
        <v>Cash</v>
      </c>
      <c r="J1840" s="5">
        <f>VLOOKUP(F1840,'Set up'!$A$2:$D$43,4,FALSE)</f>
        <v>0</v>
      </c>
      <c r="K1840" s="4">
        <f t="shared" si="611"/>
        <v>45104</v>
      </c>
      <c r="L1840" s="5">
        <f t="shared" si="623"/>
        <v>6</v>
      </c>
      <c r="M1840" s="5">
        <f t="shared" si="624"/>
        <v>2023</v>
      </c>
      <c r="N1840" s="6">
        <v>165</v>
      </c>
      <c r="O1840" s="6">
        <f t="shared" si="622"/>
        <v>-165</v>
      </c>
      <c r="P1840" s="6">
        <f t="shared" si="625"/>
        <v>0</v>
      </c>
      <c r="Q1840" s="7">
        <f t="shared" si="626"/>
        <v>3295563.1500000013</v>
      </c>
      <c r="R1840" s="44" t="str">
        <f>VLOOKUP(F1840,'Set up'!$A$2:$E$43,5,FALSE)</f>
        <v>Trsf</v>
      </c>
      <c r="S1840" s="1" t="s">
        <v>1757</v>
      </c>
    </row>
    <row r="1841" spans="1:19" ht="15" customHeight="1" x14ac:dyDescent="0.35">
      <c r="A1841" s="4" t="s">
        <v>1666</v>
      </c>
      <c r="B1841" s="5">
        <f t="shared" si="627"/>
        <v>6</v>
      </c>
      <c r="C1841" s="5">
        <f t="shared" si="628"/>
        <v>2023</v>
      </c>
      <c r="D1841" s="88" t="s">
        <v>1665</v>
      </c>
      <c r="E1841" s="5" t="str">
        <f>VLOOKUP(F1841,'Set up'!$A$2:$C$43,2,FALSE)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up'!$A$2:$C$43,3,FALSE)</f>
        <v>Cash</v>
      </c>
      <c r="J1841" s="5">
        <f>VLOOKUP(F1841,'Set up'!$A$2:$D$43,4,FALSE)</f>
        <v>0</v>
      </c>
      <c r="K1841" s="4">
        <f t="shared" si="611"/>
        <v>45104</v>
      </c>
      <c r="L1841" s="5">
        <f t="shared" si="623"/>
        <v>6</v>
      </c>
      <c r="M1841" s="5">
        <f t="shared" si="624"/>
        <v>2023</v>
      </c>
      <c r="N1841" s="6">
        <v>160</v>
      </c>
      <c r="O1841" s="6">
        <f t="shared" si="622"/>
        <v>-160</v>
      </c>
      <c r="P1841" s="6">
        <f t="shared" si="625"/>
        <v>0</v>
      </c>
      <c r="Q1841" s="7">
        <f t="shared" si="626"/>
        <v>3295723.1500000013</v>
      </c>
      <c r="R1841" s="44" t="str">
        <f>VLOOKUP(F1841,'Set up'!$A$2:$E$43,5,FALSE)</f>
        <v>Trsf</v>
      </c>
      <c r="S1841" s="1" t="s">
        <v>1758</v>
      </c>
    </row>
    <row r="1842" spans="1:19" ht="15" customHeight="1" x14ac:dyDescent="0.35">
      <c r="A1842" s="4">
        <v>45105</v>
      </c>
      <c r="B1842" s="5">
        <f t="shared" si="627"/>
        <v>6</v>
      </c>
      <c r="C1842" s="5">
        <f t="shared" si="628"/>
        <v>2023</v>
      </c>
      <c r="D1842" s="88" t="s">
        <v>1667</v>
      </c>
      <c r="E1842" s="5" t="str">
        <f>VLOOKUP(F1842,'Set up'!$A$2:$C$43,2,FALSE)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up'!$A$2:$C$43,3,FALSE)</f>
        <v>Cash</v>
      </c>
      <c r="J1842" s="5">
        <f>VLOOKUP(F1842,'Set up'!$A$2:$D$43,4,FALSE)</f>
        <v>0</v>
      </c>
      <c r="K1842" s="4">
        <f t="shared" si="611"/>
        <v>45105</v>
      </c>
      <c r="L1842" s="5">
        <f t="shared" si="623"/>
        <v>6</v>
      </c>
      <c r="M1842" s="5">
        <f t="shared" si="624"/>
        <v>2023</v>
      </c>
      <c r="N1842" s="6">
        <v>1870</v>
      </c>
      <c r="P1842" s="6">
        <f t="shared" si="625"/>
        <v>1870</v>
      </c>
      <c r="Q1842" s="7">
        <f t="shared" si="626"/>
        <v>3297593.1500000013</v>
      </c>
      <c r="R1842" s="44" t="str">
        <f>VLOOKUP(F1842,'Set up'!$A$2:$E$43,5,FALSE)</f>
        <v>PD Chq</v>
      </c>
    </row>
    <row r="1843" spans="1:19" ht="15" customHeight="1" x14ac:dyDescent="0.35">
      <c r="A1843" s="4">
        <v>45105</v>
      </c>
      <c r="B1843" s="5">
        <f t="shared" si="627"/>
        <v>6</v>
      </c>
      <c r="C1843" s="5">
        <f t="shared" si="628"/>
        <v>2023</v>
      </c>
      <c r="D1843" s="88" t="s">
        <v>1667</v>
      </c>
      <c r="E1843" s="5" t="str">
        <f>VLOOKUP(F1843,'Set up'!$A$2:$C$43,2,FALSE)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up'!$A$2:$C$43,3,FALSE)</f>
        <v>Cash</v>
      </c>
      <c r="J1843" s="5">
        <f>VLOOKUP(F1843,'Set up'!$A$2:$D$43,4,FALSE)</f>
        <v>0</v>
      </c>
      <c r="K1843" s="4">
        <f t="shared" si="611"/>
        <v>45105</v>
      </c>
      <c r="L1843" s="5">
        <f t="shared" si="623"/>
        <v>6</v>
      </c>
      <c r="M1843" s="5">
        <f t="shared" si="624"/>
        <v>2023</v>
      </c>
      <c r="N1843" s="6">
        <v>510</v>
      </c>
      <c r="P1843" s="6">
        <f t="shared" si="625"/>
        <v>510</v>
      </c>
      <c r="Q1843" s="7">
        <f t="shared" si="626"/>
        <v>3298103.1500000013</v>
      </c>
      <c r="R1843" s="44" t="str">
        <f>VLOOKUP(F1843,'Set up'!$A$2:$E$43,5,FALSE)</f>
        <v>PD Chq</v>
      </c>
    </row>
    <row r="1844" spans="1:19" ht="15" customHeight="1" x14ac:dyDescent="0.35">
      <c r="A1844" s="4">
        <v>45105</v>
      </c>
      <c r="B1844" s="5">
        <f t="shared" si="627"/>
        <v>6</v>
      </c>
      <c r="C1844" s="5">
        <f t="shared" si="628"/>
        <v>2023</v>
      </c>
      <c r="D1844" s="88" t="s">
        <v>1667</v>
      </c>
      <c r="E1844" s="5" t="str">
        <f>VLOOKUP(F1844,'Set up'!$A$2:$C$43,2,FALSE)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up'!$A$2:$C$43,3,FALSE)</f>
        <v>Cash</v>
      </c>
      <c r="J1844" s="5">
        <f>VLOOKUP(F1844,'Set up'!$A$2:$D$43,4,FALSE)</f>
        <v>0</v>
      </c>
      <c r="K1844" s="4">
        <f t="shared" si="611"/>
        <v>45105</v>
      </c>
      <c r="L1844" s="5">
        <f t="shared" si="623"/>
        <v>6</v>
      </c>
      <c r="M1844" s="5">
        <f t="shared" si="624"/>
        <v>2023</v>
      </c>
      <c r="N1844" s="6">
        <v>95</v>
      </c>
      <c r="P1844" s="6">
        <f t="shared" si="625"/>
        <v>95</v>
      </c>
      <c r="Q1844" s="7">
        <f t="shared" si="626"/>
        <v>3298198.1500000013</v>
      </c>
      <c r="R1844" s="44" t="str">
        <f>VLOOKUP(F1844,'Set up'!$A$2:$E$43,5,FALSE)</f>
        <v>PD Chq</v>
      </c>
    </row>
    <row r="1845" spans="1:19" ht="15" customHeight="1" x14ac:dyDescent="0.35">
      <c r="A1845" s="4" t="s">
        <v>1711</v>
      </c>
      <c r="B1845" s="5">
        <f t="shared" ref="B1845:B1908" si="629">MONTH(A1845)</f>
        <v>7</v>
      </c>
      <c r="C1845" s="5">
        <f t="shared" ref="C1845:C1908" si="630">YEAR(A1845)</f>
        <v>2023</v>
      </c>
      <c r="D1845" s="88" t="s">
        <v>1708</v>
      </c>
      <c r="E1845" s="5" t="str">
        <f>VLOOKUP(F1845,'Set up'!$A$2:$C$43,2,FALSE)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up'!$A$2:$C$43,3,FALSE)</f>
        <v>60</v>
      </c>
      <c r="J1845" s="5">
        <f>VLOOKUP(F1845,'Set up'!$A$2:$D$43,4,FALSE)</f>
        <v>60</v>
      </c>
      <c r="K1845" s="4">
        <f t="shared" ref="K1845:K1908" si="631">A1845+J1845</f>
        <v>45168</v>
      </c>
      <c r="L1845" s="5">
        <f t="shared" ref="L1845:L1908" si="632">MONTH(K1845)</f>
        <v>8</v>
      </c>
      <c r="M1845" s="5">
        <f t="shared" ref="M1845:M1908" si="633">YEAR(K1845)</f>
        <v>2023</v>
      </c>
      <c r="N1845" s="6">
        <v>220</v>
      </c>
      <c r="P1845" s="6">
        <f t="shared" ref="P1845:P1908" si="634">SUM(N1845+O1845)</f>
        <v>220</v>
      </c>
      <c r="Q1845" s="7">
        <f t="shared" ref="Q1845:Q1908" si="635">SUM(Q1844+N1845)</f>
        <v>3298418.1500000013</v>
      </c>
      <c r="R1845" s="44" t="str">
        <f>VLOOKUP(F1845,'Set up'!$A$2:$E$43,5,FALSE)</f>
        <v>Chq</v>
      </c>
    </row>
    <row r="1846" spans="1:19" ht="15" customHeight="1" x14ac:dyDescent="0.35">
      <c r="A1846" s="4" t="s">
        <v>1711</v>
      </c>
      <c r="B1846" s="5">
        <f t="shared" si="629"/>
        <v>7</v>
      </c>
      <c r="C1846" s="5">
        <f t="shared" si="630"/>
        <v>2023</v>
      </c>
      <c r="D1846" s="88" t="s">
        <v>1709</v>
      </c>
      <c r="E1846" s="5" t="str">
        <f>VLOOKUP(F1846,'Set up'!$A$2:$C$43,2,FALSE)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up'!$A$2:$C$43,3,FALSE)</f>
        <v>Cash</v>
      </c>
      <c r="J1846" s="5">
        <f>VLOOKUP(F1846,'Set up'!$A$2:$D$43,4,FALSE)</f>
        <v>0</v>
      </c>
      <c r="K1846" s="4">
        <f t="shared" si="631"/>
        <v>45108</v>
      </c>
      <c r="L1846" s="5">
        <f t="shared" si="632"/>
        <v>7</v>
      </c>
      <c r="M1846" s="5">
        <f t="shared" si="633"/>
        <v>2023</v>
      </c>
      <c r="N1846" s="6">
        <v>62.5</v>
      </c>
      <c r="P1846" s="6">
        <f t="shared" si="634"/>
        <v>62.5</v>
      </c>
      <c r="Q1846" s="7">
        <f t="shared" si="635"/>
        <v>3298480.6500000013</v>
      </c>
      <c r="R1846" s="44" t="str">
        <f>VLOOKUP(F1846,'Set up'!$A$2:$E$43,5,FALSE)</f>
        <v>Trsf</v>
      </c>
    </row>
    <row r="1847" spans="1:19" ht="15" customHeight="1" x14ac:dyDescent="0.35">
      <c r="A1847" s="4" t="s">
        <v>1711</v>
      </c>
      <c r="B1847" s="5">
        <f t="shared" si="629"/>
        <v>7</v>
      </c>
      <c r="C1847" s="5">
        <f t="shared" si="630"/>
        <v>2023</v>
      </c>
      <c r="D1847" s="88" t="s">
        <v>1709</v>
      </c>
      <c r="E1847" s="5" t="str">
        <f>VLOOKUP(F1847,'Set up'!$A$2:$C$43,2,FALSE)</f>
        <v>C00000020</v>
      </c>
      <c r="F1847" s="1" t="s">
        <v>411</v>
      </c>
      <c r="G1847" s="99" t="s">
        <v>1715</v>
      </c>
      <c r="H1847" s="5">
        <v>1</v>
      </c>
      <c r="I1847" s="5" t="str">
        <f>VLOOKUP(F1847,'Set up'!$A$2:$C$43,3,FALSE)</f>
        <v>Cash</v>
      </c>
      <c r="J1847" s="5">
        <f>VLOOKUP(F1847,'Set up'!$A$2:$D$43,4,FALSE)</f>
        <v>0</v>
      </c>
      <c r="K1847" s="4">
        <f t="shared" si="631"/>
        <v>45108</v>
      </c>
      <c r="L1847" s="5">
        <f t="shared" si="632"/>
        <v>7</v>
      </c>
      <c r="M1847" s="5">
        <f t="shared" si="633"/>
        <v>2023</v>
      </c>
      <c r="N1847" s="6">
        <v>50.4</v>
      </c>
      <c r="P1847" s="6">
        <f t="shared" si="634"/>
        <v>50.4</v>
      </c>
      <c r="Q1847" s="7">
        <f t="shared" si="635"/>
        <v>3298531.0500000012</v>
      </c>
      <c r="R1847" s="44" t="str">
        <f>VLOOKUP(F1847,'Set up'!$A$2:$E$43,5,FALSE)</f>
        <v>Trsf</v>
      </c>
    </row>
    <row r="1848" spans="1:19" ht="15" customHeight="1" x14ac:dyDescent="0.35">
      <c r="A1848" s="4">
        <v>45110</v>
      </c>
      <c r="B1848" s="5">
        <f t="shared" si="629"/>
        <v>7</v>
      </c>
      <c r="C1848" s="5">
        <f t="shared" si="630"/>
        <v>2023</v>
      </c>
      <c r="D1848" s="88" t="s">
        <v>1710</v>
      </c>
      <c r="E1848" s="5" t="str">
        <f>VLOOKUP(F1848,'Set up'!$A$2:$C$43,2,FALSE)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up'!$A$2:$C$43,3,FALSE)</f>
        <v>Cash</v>
      </c>
      <c r="J1848" s="5">
        <f>VLOOKUP(F1848,'Set up'!$A$2:$D$43,4,FALSE)</f>
        <v>0</v>
      </c>
      <c r="K1848" s="4">
        <f t="shared" si="631"/>
        <v>45110</v>
      </c>
      <c r="L1848" s="5">
        <f t="shared" si="632"/>
        <v>7</v>
      </c>
      <c r="M1848" s="5">
        <f t="shared" si="633"/>
        <v>2023</v>
      </c>
      <c r="N1848" s="6">
        <v>3652</v>
      </c>
      <c r="O1848" s="6">
        <f t="shared" ref="O1848:O1853" si="636">-N1848</f>
        <v>-3652</v>
      </c>
      <c r="P1848" s="6">
        <f t="shared" si="634"/>
        <v>0</v>
      </c>
      <c r="Q1848" s="7">
        <f t="shared" si="635"/>
        <v>3302183.0500000012</v>
      </c>
      <c r="R1848" s="44" t="str">
        <f>VLOOKUP(F1848,'Set up'!$A$2:$E$43,5,FALSE)</f>
        <v>Trsf</v>
      </c>
      <c r="S1848" s="1" t="s">
        <v>1759</v>
      </c>
    </row>
    <row r="1849" spans="1:19" ht="15" customHeight="1" x14ac:dyDescent="0.35">
      <c r="A1849" s="4">
        <v>45110</v>
      </c>
      <c r="B1849" s="5">
        <f t="shared" si="629"/>
        <v>7</v>
      </c>
      <c r="C1849" s="5">
        <f t="shared" si="630"/>
        <v>2023</v>
      </c>
      <c r="D1849" s="88" t="s">
        <v>1710</v>
      </c>
      <c r="E1849" s="5" t="str">
        <f>VLOOKUP(F1849,'Set up'!$A$2:$C$43,2,FALSE)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up'!$A$2:$C$43,3,FALSE)</f>
        <v>Cash</v>
      </c>
      <c r="J1849" s="5">
        <f>VLOOKUP(F1849,'Set up'!$A$2:$D$43,4,FALSE)</f>
        <v>0</v>
      </c>
      <c r="K1849" s="4">
        <f t="shared" si="631"/>
        <v>45110</v>
      </c>
      <c r="L1849" s="5">
        <f t="shared" si="632"/>
        <v>7</v>
      </c>
      <c r="M1849" s="5">
        <f t="shared" si="633"/>
        <v>2023</v>
      </c>
      <c r="N1849" s="6">
        <v>675</v>
      </c>
      <c r="O1849" s="6">
        <f t="shared" si="636"/>
        <v>-675</v>
      </c>
      <c r="P1849" s="6">
        <f t="shared" si="634"/>
        <v>0</v>
      </c>
      <c r="Q1849" s="7">
        <f t="shared" si="635"/>
        <v>3302858.0500000012</v>
      </c>
      <c r="R1849" s="44" t="str">
        <f>VLOOKUP(F1849,'Set up'!$A$2:$E$43,5,FALSE)</f>
        <v>Trsf</v>
      </c>
      <c r="S1849" s="1" t="s">
        <v>1760</v>
      </c>
    </row>
    <row r="1850" spans="1:19" ht="15" customHeight="1" x14ac:dyDescent="0.35">
      <c r="A1850" s="4">
        <v>45110</v>
      </c>
      <c r="B1850" s="5">
        <f t="shared" si="629"/>
        <v>7</v>
      </c>
      <c r="C1850" s="5">
        <f t="shared" si="630"/>
        <v>2023</v>
      </c>
      <c r="D1850" s="88" t="s">
        <v>1710</v>
      </c>
      <c r="E1850" s="5" t="str">
        <f>VLOOKUP(F1850,'Set up'!$A$2:$C$43,2,FALSE)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up'!$A$2:$C$43,3,FALSE)</f>
        <v>Cash</v>
      </c>
      <c r="J1850" s="5">
        <f>VLOOKUP(F1850,'Set up'!$A$2:$D$43,4,FALSE)</f>
        <v>0</v>
      </c>
      <c r="K1850" s="4">
        <f t="shared" si="631"/>
        <v>45110</v>
      </c>
      <c r="L1850" s="5">
        <f t="shared" si="632"/>
        <v>7</v>
      </c>
      <c r="M1850" s="5">
        <f t="shared" si="633"/>
        <v>2023</v>
      </c>
      <c r="N1850" s="6">
        <v>236</v>
      </c>
      <c r="O1850" s="6">
        <f t="shared" si="636"/>
        <v>-236</v>
      </c>
      <c r="P1850" s="6">
        <f t="shared" si="634"/>
        <v>0</v>
      </c>
      <c r="Q1850" s="7">
        <f t="shared" si="635"/>
        <v>3303094.0500000012</v>
      </c>
      <c r="R1850" s="44" t="str">
        <f>VLOOKUP(F1850,'Set up'!$A$2:$E$43,5,FALSE)</f>
        <v>Trsf</v>
      </c>
      <c r="S1850" s="1" t="s">
        <v>1754</v>
      </c>
    </row>
    <row r="1851" spans="1:19" ht="15" customHeight="1" x14ac:dyDescent="0.35">
      <c r="A1851" s="4">
        <v>45110</v>
      </c>
      <c r="B1851" s="5">
        <f t="shared" si="629"/>
        <v>7</v>
      </c>
      <c r="C1851" s="5">
        <f t="shared" si="630"/>
        <v>2023</v>
      </c>
      <c r="D1851" s="88" t="s">
        <v>1710</v>
      </c>
      <c r="E1851" s="5" t="str">
        <f>VLOOKUP(F1851,'Set up'!$A$2:$C$43,2,FALSE)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up'!$A$2:$C$43,3,FALSE)</f>
        <v>Cash</v>
      </c>
      <c r="J1851" s="5">
        <f>VLOOKUP(F1851,'Set up'!$A$2:$D$43,4,FALSE)</f>
        <v>0</v>
      </c>
      <c r="K1851" s="4">
        <f t="shared" si="631"/>
        <v>45110</v>
      </c>
      <c r="L1851" s="5">
        <f t="shared" si="632"/>
        <v>7</v>
      </c>
      <c r="M1851" s="5">
        <f t="shared" si="633"/>
        <v>2023</v>
      </c>
      <c r="N1851" s="6">
        <v>95</v>
      </c>
      <c r="O1851" s="6">
        <f t="shared" si="636"/>
        <v>-95</v>
      </c>
      <c r="P1851" s="6">
        <f t="shared" si="634"/>
        <v>0</v>
      </c>
      <c r="Q1851" s="7">
        <f t="shared" si="635"/>
        <v>3303189.0500000012</v>
      </c>
      <c r="R1851" s="44" t="str">
        <f>VLOOKUP(F1851,'Set up'!$A$2:$E$43,5,FALSE)</f>
        <v>Trsf</v>
      </c>
      <c r="S1851" s="1" t="s">
        <v>1755</v>
      </c>
    </row>
    <row r="1852" spans="1:19" ht="15" customHeight="1" x14ac:dyDescent="0.35">
      <c r="A1852" s="4">
        <v>45110</v>
      </c>
      <c r="B1852" s="5">
        <f t="shared" si="629"/>
        <v>7</v>
      </c>
      <c r="C1852" s="5">
        <f t="shared" si="630"/>
        <v>2023</v>
      </c>
      <c r="D1852" s="88" t="s">
        <v>1710</v>
      </c>
      <c r="E1852" s="5" t="str">
        <f>VLOOKUP(F1852,'Set up'!$A$2:$C$43,2,FALSE)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up'!$A$2:$C$43,3,FALSE)</f>
        <v>Cash</v>
      </c>
      <c r="J1852" s="5">
        <f>VLOOKUP(F1852,'Set up'!$A$2:$D$43,4,FALSE)</f>
        <v>0</v>
      </c>
      <c r="K1852" s="4">
        <f t="shared" si="631"/>
        <v>45110</v>
      </c>
      <c r="L1852" s="5">
        <f t="shared" si="632"/>
        <v>7</v>
      </c>
      <c r="M1852" s="5">
        <f t="shared" si="633"/>
        <v>2023</v>
      </c>
      <c r="N1852" s="96">
        <v>125</v>
      </c>
      <c r="O1852" s="6">
        <f t="shared" si="636"/>
        <v>-125</v>
      </c>
      <c r="P1852" s="6">
        <f t="shared" si="634"/>
        <v>0</v>
      </c>
      <c r="Q1852" s="7">
        <f t="shared" si="635"/>
        <v>3303314.0500000012</v>
      </c>
      <c r="R1852" s="44" t="str">
        <f>VLOOKUP(F1852,'Set up'!$A$2:$E$43,5,FALSE)</f>
        <v>Trsf</v>
      </c>
      <c r="S1852" s="1" t="s">
        <v>1761</v>
      </c>
    </row>
    <row r="1853" spans="1:19" ht="15" customHeight="1" x14ac:dyDescent="0.35">
      <c r="A1853" s="4">
        <v>45110</v>
      </c>
      <c r="B1853" s="5">
        <f t="shared" si="629"/>
        <v>7</v>
      </c>
      <c r="C1853" s="5">
        <f t="shared" si="630"/>
        <v>2023</v>
      </c>
      <c r="D1853" s="88" t="s">
        <v>1712</v>
      </c>
      <c r="E1853" s="5" t="str">
        <f>VLOOKUP(F1853,'Set up'!$A$2:$C$43,2,FALSE)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up'!$A$2:$C$43,3,FALSE)</f>
        <v>Cash</v>
      </c>
      <c r="J1853" s="5">
        <f>VLOOKUP(F1853,'Set up'!$A$2:$D$43,4,FALSE)</f>
        <v>0</v>
      </c>
      <c r="K1853" s="4">
        <f t="shared" si="631"/>
        <v>45110</v>
      </c>
      <c r="L1853" s="5">
        <f t="shared" si="632"/>
        <v>7</v>
      </c>
      <c r="M1853" s="5">
        <f t="shared" si="633"/>
        <v>2023</v>
      </c>
      <c r="N1853" s="6">
        <v>100</v>
      </c>
      <c r="O1853" s="6">
        <f t="shared" si="636"/>
        <v>-100</v>
      </c>
      <c r="P1853" s="6">
        <f t="shared" si="634"/>
        <v>0</v>
      </c>
      <c r="Q1853" s="7">
        <f t="shared" si="635"/>
        <v>3303414.0500000012</v>
      </c>
      <c r="R1853" s="44" t="str">
        <f>VLOOKUP(F1853,'Set up'!$A$2:$E$43,5,FALSE)</f>
        <v>Trsf</v>
      </c>
      <c r="S1853" s="1" t="s">
        <v>1762</v>
      </c>
    </row>
    <row r="1854" spans="1:19" ht="15" customHeight="1" x14ac:dyDescent="0.35">
      <c r="A1854" s="4">
        <v>45111</v>
      </c>
      <c r="B1854" s="5">
        <f t="shared" si="629"/>
        <v>7</v>
      </c>
      <c r="C1854" s="5">
        <f t="shared" si="630"/>
        <v>2023</v>
      </c>
      <c r="D1854" s="88" t="s">
        <v>1713</v>
      </c>
      <c r="E1854" s="5" t="str">
        <f>VLOOKUP(F1854,'Set up'!$A$2:$C$43,2,FALSE)</f>
        <v>C00000022</v>
      </c>
      <c r="F1854" s="1" t="s">
        <v>639</v>
      </c>
      <c r="G1854" s="103" t="s">
        <v>1716</v>
      </c>
      <c r="H1854" s="5">
        <v>1</v>
      </c>
      <c r="I1854" s="5" t="str">
        <f>VLOOKUP(F1854,'Set up'!$A$2:$C$43,3,FALSE)</f>
        <v>Cash</v>
      </c>
      <c r="J1854" s="5">
        <f>VLOOKUP(F1854,'Set up'!$A$2:$D$43,4,FALSE)</f>
        <v>0</v>
      </c>
      <c r="K1854" s="4">
        <f t="shared" si="631"/>
        <v>45111</v>
      </c>
      <c r="L1854" s="5">
        <f t="shared" si="632"/>
        <v>7</v>
      </c>
      <c r="M1854" s="5">
        <f t="shared" si="633"/>
        <v>2023</v>
      </c>
      <c r="N1854" s="6">
        <v>100</v>
      </c>
      <c r="P1854" s="6">
        <f t="shared" si="634"/>
        <v>100</v>
      </c>
      <c r="Q1854" s="7">
        <f t="shared" si="635"/>
        <v>3303514.0500000012</v>
      </c>
      <c r="R1854" s="44" t="str">
        <f>VLOOKUP(F1854,'Set up'!$A$2:$E$43,5,FALSE)</f>
        <v>Trsf</v>
      </c>
    </row>
    <row r="1855" spans="1:19" ht="15" customHeight="1" x14ac:dyDescent="0.35">
      <c r="A1855" s="4">
        <v>45113</v>
      </c>
      <c r="B1855" s="5">
        <f t="shared" si="629"/>
        <v>7</v>
      </c>
      <c r="C1855" s="5">
        <f t="shared" si="630"/>
        <v>2023</v>
      </c>
      <c r="D1855" s="88" t="s">
        <v>1714</v>
      </c>
      <c r="E1855" s="5" t="str">
        <f>VLOOKUP(F1855,'Set up'!$A$2:$C$43,2,FALSE)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up'!$A$2:$C$43,3,FALSE)</f>
        <v>Cash</v>
      </c>
      <c r="J1855" s="5">
        <f>VLOOKUP(F1855,'Set up'!$A$2:$D$43,4,FALSE)</f>
        <v>0</v>
      </c>
      <c r="K1855" s="4">
        <f t="shared" si="631"/>
        <v>45113</v>
      </c>
      <c r="L1855" s="5">
        <f t="shared" si="632"/>
        <v>7</v>
      </c>
      <c r="M1855" s="5">
        <f t="shared" si="633"/>
        <v>2023</v>
      </c>
      <c r="N1855" s="6">
        <v>1848</v>
      </c>
      <c r="P1855" s="6">
        <f t="shared" si="634"/>
        <v>1848</v>
      </c>
      <c r="Q1855" s="7">
        <f t="shared" si="635"/>
        <v>3305362.0500000012</v>
      </c>
      <c r="R1855" s="44" t="str">
        <f>VLOOKUP(F1855,'Set up'!$A$2:$E$43,5,FALSE)</f>
        <v>Trsf</v>
      </c>
    </row>
    <row r="1856" spans="1:19" ht="15" customHeight="1" x14ac:dyDescent="0.35">
      <c r="A1856" s="4">
        <v>45113</v>
      </c>
      <c r="B1856" s="5">
        <f t="shared" si="629"/>
        <v>7</v>
      </c>
      <c r="C1856" s="5">
        <f t="shared" si="630"/>
        <v>2023</v>
      </c>
      <c r="D1856" s="88" t="s">
        <v>1714</v>
      </c>
      <c r="E1856" s="5" t="str">
        <f>VLOOKUP(F1856,'Set up'!$A$2:$C$43,2,FALSE)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up'!$A$2:$C$43,3,FALSE)</f>
        <v>Cash</v>
      </c>
      <c r="J1856" s="5">
        <f>VLOOKUP(F1856,'Set up'!$A$2:$D$43,4,FALSE)</f>
        <v>0</v>
      </c>
      <c r="K1856" s="4">
        <f t="shared" si="631"/>
        <v>45113</v>
      </c>
      <c r="L1856" s="5">
        <f t="shared" si="632"/>
        <v>7</v>
      </c>
      <c r="M1856" s="5">
        <f t="shared" si="633"/>
        <v>2023</v>
      </c>
      <c r="N1856" s="6">
        <v>508</v>
      </c>
      <c r="P1856" s="6">
        <f t="shared" si="634"/>
        <v>508</v>
      </c>
      <c r="Q1856" s="7">
        <f t="shared" si="635"/>
        <v>3305870.0500000012</v>
      </c>
      <c r="R1856" s="44" t="str">
        <f>VLOOKUP(F1856,'Set up'!$A$2:$E$43,5,FALSE)</f>
        <v>Trsf</v>
      </c>
    </row>
    <row r="1857" spans="1:19" ht="15" customHeight="1" x14ac:dyDescent="0.35">
      <c r="A1857" s="4">
        <v>45113</v>
      </c>
      <c r="B1857" s="5">
        <f t="shared" si="629"/>
        <v>7</v>
      </c>
      <c r="C1857" s="5">
        <f t="shared" si="630"/>
        <v>2023</v>
      </c>
      <c r="D1857" s="88" t="s">
        <v>1714</v>
      </c>
      <c r="E1857" s="5" t="str">
        <f>VLOOKUP(F1857,'Set up'!$A$2:$C$43,2,FALSE)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up'!$A$2:$C$43,3,FALSE)</f>
        <v>Cash</v>
      </c>
      <c r="J1857" s="5">
        <f>VLOOKUP(F1857,'Set up'!$A$2:$D$43,4,FALSE)</f>
        <v>0</v>
      </c>
      <c r="K1857" s="4">
        <f t="shared" si="631"/>
        <v>45113</v>
      </c>
      <c r="L1857" s="5">
        <f t="shared" si="632"/>
        <v>7</v>
      </c>
      <c r="M1857" s="5">
        <f t="shared" si="633"/>
        <v>2023</v>
      </c>
      <c r="N1857" s="6">
        <v>160</v>
      </c>
      <c r="P1857" s="6">
        <f t="shared" si="634"/>
        <v>160</v>
      </c>
      <c r="Q1857" s="7">
        <f t="shared" si="635"/>
        <v>3306030.0500000012</v>
      </c>
      <c r="R1857" s="44" t="str">
        <f>VLOOKUP(F1857,'Set up'!$A$2:$E$43,5,FALSE)</f>
        <v>Trsf</v>
      </c>
    </row>
    <row r="1858" spans="1:19" ht="15" customHeight="1" x14ac:dyDescent="0.35">
      <c r="A1858" s="4">
        <v>45113</v>
      </c>
      <c r="B1858" s="5">
        <f t="shared" si="629"/>
        <v>7</v>
      </c>
      <c r="C1858" s="5">
        <f t="shared" si="630"/>
        <v>2023</v>
      </c>
      <c r="D1858" s="88" t="s">
        <v>1717</v>
      </c>
      <c r="E1858" s="5" t="str">
        <f>VLOOKUP(F1858,'Set up'!$A$2:$C$43,2,FALSE)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up'!$A$2:$C$43,3,FALSE)</f>
        <v>Cash</v>
      </c>
      <c r="J1858" s="5">
        <f>VLOOKUP(F1858,'Set up'!$A$2:$D$43,4,FALSE)</f>
        <v>0</v>
      </c>
      <c r="K1858" s="4">
        <f t="shared" si="631"/>
        <v>45113</v>
      </c>
      <c r="L1858" s="5">
        <f t="shared" si="632"/>
        <v>7</v>
      </c>
      <c r="M1858" s="5">
        <f t="shared" si="633"/>
        <v>2023</v>
      </c>
      <c r="N1858" s="6">
        <v>5280</v>
      </c>
      <c r="O1858" s="6">
        <f t="shared" ref="O1858:O1863" si="637">-N1858</f>
        <v>-5280</v>
      </c>
      <c r="P1858" s="6">
        <f t="shared" si="634"/>
        <v>0</v>
      </c>
      <c r="Q1858" s="7">
        <f t="shared" si="635"/>
        <v>3311310.0500000012</v>
      </c>
      <c r="R1858" s="44" t="str">
        <f>VLOOKUP(F1858,'Set up'!$A$2:$E$43,5,FALSE)</f>
        <v>Cash</v>
      </c>
      <c r="S1858" s="1" t="s">
        <v>1779</v>
      </c>
    </row>
    <row r="1859" spans="1:19" ht="15" customHeight="1" x14ac:dyDescent="0.35">
      <c r="A1859" s="4">
        <v>45113</v>
      </c>
      <c r="B1859" s="5">
        <f t="shared" si="629"/>
        <v>7</v>
      </c>
      <c r="C1859" s="5">
        <f t="shared" si="630"/>
        <v>2023</v>
      </c>
      <c r="D1859" s="88" t="s">
        <v>1717</v>
      </c>
      <c r="E1859" s="5" t="str">
        <f>VLOOKUP(F1859,'Set up'!$A$2:$C$43,2,FALSE)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up'!$A$2:$C$43,3,FALSE)</f>
        <v>Cash</v>
      </c>
      <c r="J1859" s="5">
        <f>VLOOKUP(F1859,'Set up'!$A$2:$D$43,4,FALSE)</f>
        <v>0</v>
      </c>
      <c r="K1859" s="4">
        <f t="shared" si="631"/>
        <v>45113</v>
      </c>
      <c r="L1859" s="5">
        <f t="shared" si="632"/>
        <v>7</v>
      </c>
      <c r="M1859" s="5">
        <f t="shared" si="633"/>
        <v>2023</v>
      </c>
      <c r="N1859" s="6">
        <v>1185</v>
      </c>
      <c r="O1859" s="6">
        <f t="shared" si="637"/>
        <v>-1185</v>
      </c>
      <c r="P1859" s="6">
        <f t="shared" si="634"/>
        <v>0</v>
      </c>
      <c r="Q1859" s="7">
        <f t="shared" si="635"/>
        <v>3312495.0500000012</v>
      </c>
      <c r="R1859" s="44" t="str">
        <f>VLOOKUP(F1859,'Set up'!$A$2:$E$43,5,FALSE)</f>
        <v>Cash</v>
      </c>
      <c r="S1859" s="1" t="s">
        <v>1779</v>
      </c>
    </row>
    <row r="1860" spans="1:19" ht="15" customHeight="1" x14ac:dyDescent="0.35">
      <c r="A1860" s="4">
        <v>45113</v>
      </c>
      <c r="B1860" s="5">
        <f t="shared" si="629"/>
        <v>7</v>
      </c>
      <c r="C1860" s="5">
        <f t="shared" si="630"/>
        <v>2023</v>
      </c>
      <c r="D1860" s="88" t="s">
        <v>1717</v>
      </c>
      <c r="E1860" s="5" t="str">
        <f>VLOOKUP(F1860,'Set up'!$A$2:$C$43,2,FALSE)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up'!$A$2:$C$43,3,FALSE)</f>
        <v>Cash</v>
      </c>
      <c r="J1860" s="5">
        <f>VLOOKUP(F1860,'Set up'!$A$2:$D$43,4,FALSE)</f>
        <v>0</v>
      </c>
      <c r="K1860" s="4">
        <f t="shared" si="631"/>
        <v>45113</v>
      </c>
      <c r="L1860" s="5">
        <f t="shared" si="632"/>
        <v>7</v>
      </c>
      <c r="M1860" s="5">
        <f t="shared" si="633"/>
        <v>2023</v>
      </c>
      <c r="N1860" s="6">
        <v>190</v>
      </c>
      <c r="O1860" s="6">
        <f t="shared" si="637"/>
        <v>-190</v>
      </c>
      <c r="P1860" s="6">
        <f t="shared" si="634"/>
        <v>0</v>
      </c>
      <c r="Q1860" s="7">
        <f t="shared" si="635"/>
        <v>3312685.0500000012</v>
      </c>
      <c r="R1860" s="44" t="str">
        <f>VLOOKUP(F1860,'Set up'!$A$2:$E$43,5,FALSE)</f>
        <v>Cash</v>
      </c>
      <c r="S1860" s="1" t="s">
        <v>1779</v>
      </c>
    </row>
    <row r="1861" spans="1:19" ht="15" customHeight="1" x14ac:dyDescent="0.35">
      <c r="A1861" s="4">
        <v>45113</v>
      </c>
      <c r="B1861" s="5">
        <f t="shared" si="629"/>
        <v>7</v>
      </c>
      <c r="C1861" s="5">
        <f t="shared" si="630"/>
        <v>2023</v>
      </c>
      <c r="D1861" s="88" t="s">
        <v>1717</v>
      </c>
      <c r="E1861" s="5" t="str">
        <f>VLOOKUP(F1861,'Set up'!$A$2:$C$43,2,FALSE)</f>
        <v>C00000014</v>
      </c>
      <c r="F1861" s="1" t="s">
        <v>263</v>
      </c>
      <c r="G1861" s="99" t="s">
        <v>1718</v>
      </c>
      <c r="H1861" s="5">
        <v>1</v>
      </c>
      <c r="I1861" s="5" t="str">
        <f>VLOOKUP(F1861,'Set up'!$A$2:$C$43,3,FALSE)</f>
        <v>Cash</v>
      </c>
      <c r="J1861" s="5">
        <f>VLOOKUP(F1861,'Set up'!$A$2:$D$43,4,FALSE)</f>
        <v>0</v>
      </c>
      <c r="K1861" s="4">
        <f t="shared" si="631"/>
        <v>45113</v>
      </c>
      <c r="L1861" s="5">
        <f t="shared" si="632"/>
        <v>7</v>
      </c>
      <c r="M1861" s="5">
        <f t="shared" si="633"/>
        <v>2023</v>
      </c>
      <c r="N1861" s="6">
        <v>165</v>
      </c>
      <c r="O1861" s="6">
        <f t="shared" si="637"/>
        <v>-165</v>
      </c>
      <c r="P1861" s="6">
        <f t="shared" si="634"/>
        <v>0</v>
      </c>
      <c r="Q1861" s="7">
        <f t="shared" si="635"/>
        <v>3312850.0500000012</v>
      </c>
      <c r="R1861" s="44" t="str">
        <f>VLOOKUP(F1861,'Set up'!$A$2:$E$43,5,FALSE)</f>
        <v>Cash</v>
      </c>
      <c r="S1861" s="1" t="s">
        <v>1779</v>
      </c>
    </row>
    <row r="1862" spans="1:19" ht="15" customHeight="1" x14ac:dyDescent="0.35">
      <c r="A1862" s="4">
        <v>45113</v>
      </c>
      <c r="B1862" s="5">
        <f t="shared" si="629"/>
        <v>7</v>
      </c>
      <c r="C1862" s="5">
        <f t="shared" si="630"/>
        <v>2023</v>
      </c>
      <c r="D1862" s="88" t="s">
        <v>1717</v>
      </c>
      <c r="E1862" s="5" t="str">
        <f>VLOOKUP(F1862,'Set up'!$A$2:$C$43,2,FALSE)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up'!$A$2:$C$43,3,FALSE)</f>
        <v>Cash</v>
      </c>
      <c r="J1862" s="5">
        <f>VLOOKUP(F1862,'Set up'!$A$2:$D$43,4,FALSE)</f>
        <v>0</v>
      </c>
      <c r="K1862" s="4">
        <f t="shared" si="631"/>
        <v>45113</v>
      </c>
      <c r="L1862" s="5">
        <f t="shared" si="632"/>
        <v>7</v>
      </c>
      <c r="M1862" s="5">
        <f t="shared" si="633"/>
        <v>2023</v>
      </c>
      <c r="N1862" s="6">
        <v>516</v>
      </c>
      <c r="O1862" s="6">
        <f t="shared" si="637"/>
        <v>-516</v>
      </c>
      <c r="P1862" s="6">
        <f t="shared" si="634"/>
        <v>0</v>
      </c>
      <c r="Q1862" s="7">
        <f t="shared" si="635"/>
        <v>3313366.0500000012</v>
      </c>
      <c r="R1862" s="44" t="str">
        <f>VLOOKUP(F1862,'Set up'!$A$2:$E$43,5,FALSE)</f>
        <v>Cash</v>
      </c>
      <c r="S1862" s="1" t="s">
        <v>1779</v>
      </c>
    </row>
    <row r="1863" spans="1:19" ht="15" customHeight="1" x14ac:dyDescent="0.35">
      <c r="A1863" s="4">
        <v>45113</v>
      </c>
      <c r="B1863" s="5">
        <f t="shared" si="629"/>
        <v>7</v>
      </c>
      <c r="C1863" s="5">
        <f t="shared" si="630"/>
        <v>2023</v>
      </c>
      <c r="D1863" s="88" t="s">
        <v>1717</v>
      </c>
      <c r="E1863" s="5" t="str">
        <f>VLOOKUP(F1863,'Set up'!$A$2:$C$43,2,FALSE)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up'!$A$2:$C$43,3,FALSE)</f>
        <v>Cash</v>
      </c>
      <c r="J1863" s="5">
        <f>VLOOKUP(F1863,'Set up'!$A$2:$D$43,4,FALSE)</f>
        <v>0</v>
      </c>
      <c r="K1863" s="4">
        <f t="shared" si="631"/>
        <v>45113</v>
      </c>
      <c r="L1863" s="5">
        <f t="shared" si="632"/>
        <v>7</v>
      </c>
      <c r="M1863" s="5">
        <f t="shared" si="633"/>
        <v>2023</v>
      </c>
      <c r="N1863" s="6">
        <v>200</v>
      </c>
      <c r="O1863" s="6">
        <f t="shared" si="637"/>
        <v>-200</v>
      </c>
      <c r="P1863" s="6">
        <f t="shared" si="634"/>
        <v>0</v>
      </c>
      <c r="Q1863" s="7">
        <f t="shared" si="635"/>
        <v>3313566.0500000012</v>
      </c>
      <c r="R1863" s="44" t="str">
        <f>VLOOKUP(F1863,'Set up'!$A$2:$E$43,5,FALSE)</f>
        <v>Cash</v>
      </c>
      <c r="S1863" s="1" t="s">
        <v>1779</v>
      </c>
    </row>
    <row r="1864" spans="1:19" ht="15" customHeight="1" x14ac:dyDescent="0.35">
      <c r="A1864" s="4">
        <v>45117</v>
      </c>
      <c r="B1864" s="5">
        <f t="shared" si="629"/>
        <v>7</v>
      </c>
      <c r="C1864" s="5">
        <f t="shared" si="630"/>
        <v>2023</v>
      </c>
      <c r="D1864" s="88" t="s">
        <v>1719</v>
      </c>
      <c r="E1864" s="5" t="str">
        <f>VLOOKUP(F1864,'Set up'!$A$2:$C$43,2,FALSE)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up'!$A$2:$C$43,3,FALSE)</f>
        <v>120</v>
      </c>
      <c r="J1864" s="5">
        <f>VLOOKUP(F1864,'Set up'!$A$2:$D$43,4,FALSE)</f>
        <v>120</v>
      </c>
      <c r="K1864" s="4">
        <f t="shared" si="631"/>
        <v>45237</v>
      </c>
      <c r="L1864" s="5">
        <f t="shared" si="632"/>
        <v>11</v>
      </c>
      <c r="M1864" s="5">
        <f t="shared" si="633"/>
        <v>2023</v>
      </c>
      <c r="N1864" s="6">
        <v>9636</v>
      </c>
      <c r="P1864" s="6">
        <f t="shared" si="634"/>
        <v>9636</v>
      </c>
      <c r="Q1864" s="7">
        <f t="shared" si="635"/>
        <v>3323202.0500000012</v>
      </c>
      <c r="R1864" s="44" t="str">
        <f>VLOOKUP(F1864,'Set up'!$A$2:$E$43,5,FALSE)</f>
        <v>Trsf</v>
      </c>
    </row>
    <row r="1865" spans="1:19" ht="15" customHeight="1" x14ac:dyDescent="0.35">
      <c r="A1865" s="4">
        <v>45117</v>
      </c>
      <c r="B1865" s="5">
        <f t="shared" si="629"/>
        <v>7</v>
      </c>
      <c r="C1865" s="5">
        <f t="shared" si="630"/>
        <v>2023</v>
      </c>
      <c r="D1865" s="88" t="s">
        <v>1719</v>
      </c>
      <c r="E1865" s="5" t="str">
        <f>VLOOKUP(F1865,'Set up'!$A$2:$C$43,2,FALSE)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up'!$A$2:$C$43,3,FALSE)</f>
        <v>120</v>
      </c>
      <c r="J1865" s="5">
        <f>VLOOKUP(F1865,'Set up'!$A$2:$D$43,4,FALSE)</f>
        <v>120</v>
      </c>
      <c r="K1865" s="4">
        <f t="shared" si="631"/>
        <v>45237</v>
      </c>
      <c r="L1865" s="5">
        <f t="shared" si="632"/>
        <v>11</v>
      </c>
      <c r="M1865" s="5">
        <f t="shared" si="633"/>
        <v>2023</v>
      </c>
      <c r="N1865" s="6">
        <v>1800</v>
      </c>
      <c r="P1865" s="6">
        <f t="shared" si="634"/>
        <v>1800</v>
      </c>
      <c r="Q1865" s="7">
        <f t="shared" si="635"/>
        <v>3325002.0500000012</v>
      </c>
      <c r="R1865" s="44" t="str">
        <f>VLOOKUP(F1865,'Set up'!$A$2:$E$43,5,FALSE)</f>
        <v>Trsf</v>
      </c>
    </row>
    <row r="1866" spans="1:19" ht="15" customHeight="1" x14ac:dyDescent="0.35">
      <c r="A1866" s="4">
        <v>45117</v>
      </c>
      <c r="B1866" s="5">
        <f t="shared" si="629"/>
        <v>7</v>
      </c>
      <c r="C1866" s="5">
        <f t="shared" si="630"/>
        <v>2023</v>
      </c>
      <c r="D1866" s="88" t="s">
        <v>1719</v>
      </c>
      <c r="E1866" s="5" t="str">
        <f>VLOOKUP(F1866,'Set up'!$A$2:$C$43,2,FALSE)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up'!$A$2:$C$43,3,FALSE)</f>
        <v>120</v>
      </c>
      <c r="J1866" s="5">
        <f>VLOOKUP(F1866,'Set up'!$A$2:$D$43,4,FALSE)</f>
        <v>120</v>
      </c>
      <c r="K1866" s="4">
        <f t="shared" si="631"/>
        <v>45237</v>
      </c>
      <c r="L1866" s="5">
        <f t="shared" si="632"/>
        <v>11</v>
      </c>
      <c r="M1866" s="5">
        <f t="shared" si="633"/>
        <v>2023</v>
      </c>
      <c r="N1866" s="6">
        <v>575</v>
      </c>
      <c r="P1866" s="6">
        <f t="shared" si="634"/>
        <v>575</v>
      </c>
      <c r="Q1866" s="7">
        <f t="shared" si="635"/>
        <v>3325577.0500000012</v>
      </c>
      <c r="R1866" s="44" t="str">
        <f>VLOOKUP(F1866,'Set up'!$A$2:$E$43,5,FALSE)</f>
        <v>Trsf</v>
      </c>
    </row>
    <row r="1867" spans="1:19" ht="15" customHeight="1" x14ac:dyDescent="0.35">
      <c r="A1867" s="4">
        <v>45117</v>
      </c>
      <c r="B1867" s="5">
        <f t="shared" si="629"/>
        <v>7</v>
      </c>
      <c r="C1867" s="5">
        <f t="shared" si="630"/>
        <v>2023</v>
      </c>
      <c r="D1867" s="88" t="s">
        <v>1719</v>
      </c>
      <c r="E1867" s="5" t="str">
        <f>VLOOKUP(F1867,'Set up'!$A$2:$C$43,2,FALSE)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up'!$A$2:$C$43,3,FALSE)</f>
        <v>120</v>
      </c>
      <c r="J1867" s="5">
        <f>VLOOKUP(F1867,'Set up'!$A$2:$D$43,4,FALSE)</f>
        <v>120</v>
      </c>
      <c r="K1867" s="4">
        <f t="shared" si="631"/>
        <v>45237</v>
      </c>
      <c r="L1867" s="5">
        <f t="shared" si="632"/>
        <v>11</v>
      </c>
      <c r="M1867" s="5">
        <f t="shared" si="633"/>
        <v>2023</v>
      </c>
      <c r="N1867" s="6">
        <v>840</v>
      </c>
      <c r="P1867" s="6">
        <f t="shared" si="634"/>
        <v>840</v>
      </c>
      <c r="Q1867" s="7">
        <f t="shared" si="635"/>
        <v>3326417.0500000012</v>
      </c>
      <c r="R1867" s="44" t="str">
        <f>VLOOKUP(F1867,'Set up'!$A$2:$E$43,5,FALSE)</f>
        <v>Trsf</v>
      </c>
    </row>
    <row r="1868" spans="1:19" ht="15" customHeight="1" x14ac:dyDescent="0.35">
      <c r="A1868" s="4">
        <v>45117</v>
      </c>
      <c r="B1868" s="5">
        <f t="shared" si="629"/>
        <v>7</v>
      </c>
      <c r="C1868" s="5">
        <f t="shared" si="630"/>
        <v>2023</v>
      </c>
      <c r="D1868" s="88" t="s">
        <v>1719</v>
      </c>
      <c r="E1868" s="5" t="str">
        <f>VLOOKUP(F1868,'Set up'!$A$2:$C$43,2,FALSE)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up'!$A$2:$C$43,3,FALSE)</f>
        <v>120</v>
      </c>
      <c r="J1868" s="5">
        <f>VLOOKUP(F1868,'Set up'!$A$2:$D$43,4,FALSE)</f>
        <v>120</v>
      </c>
      <c r="K1868" s="4">
        <f t="shared" si="631"/>
        <v>45237</v>
      </c>
      <c r="L1868" s="5">
        <f t="shared" si="632"/>
        <v>11</v>
      </c>
      <c r="M1868" s="5">
        <f t="shared" si="633"/>
        <v>2023</v>
      </c>
      <c r="N1868" s="6">
        <v>420</v>
      </c>
      <c r="P1868" s="6">
        <f t="shared" si="634"/>
        <v>420</v>
      </c>
      <c r="Q1868" s="7">
        <f t="shared" si="635"/>
        <v>3326837.0500000012</v>
      </c>
      <c r="R1868" s="44" t="str">
        <f>VLOOKUP(F1868,'Set up'!$A$2:$E$43,5,FALSE)</f>
        <v>Trsf</v>
      </c>
    </row>
    <row r="1869" spans="1:19" ht="15" customHeight="1" x14ac:dyDescent="0.35">
      <c r="A1869" s="4">
        <v>45117</v>
      </c>
      <c r="B1869" s="5">
        <f t="shared" si="629"/>
        <v>7</v>
      </c>
      <c r="C1869" s="5">
        <f t="shared" si="630"/>
        <v>2023</v>
      </c>
      <c r="D1869" s="88" t="s">
        <v>1719</v>
      </c>
      <c r="E1869" s="5" t="str">
        <f>VLOOKUP(F1869,'Set up'!$A$2:$C$43,2,FALSE)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up'!$A$2:$C$43,3,FALSE)</f>
        <v>120</v>
      </c>
      <c r="J1869" s="5">
        <f>VLOOKUP(F1869,'Set up'!$A$2:$D$43,4,FALSE)</f>
        <v>120</v>
      </c>
      <c r="K1869" s="4">
        <f t="shared" si="631"/>
        <v>45237</v>
      </c>
      <c r="L1869" s="5">
        <f t="shared" si="632"/>
        <v>11</v>
      </c>
      <c r="M1869" s="5">
        <f t="shared" si="633"/>
        <v>2023</v>
      </c>
      <c r="N1869" s="6">
        <v>395</v>
      </c>
      <c r="P1869" s="6">
        <f t="shared" si="634"/>
        <v>395</v>
      </c>
      <c r="Q1869" s="7">
        <f t="shared" si="635"/>
        <v>3327232.0500000012</v>
      </c>
      <c r="R1869" s="44" t="str">
        <f>VLOOKUP(F1869,'Set up'!$A$2:$E$43,5,FALSE)</f>
        <v>Trsf</v>
      </c>
    </row>
    <row r="1870" spans="1:19" ht="15" customHeight="1" x14ac:dyDescent="0.35">
      <c r="A1870" s="4">
        <v>45117</v>
      </c>
      <c r="B1870" s="5">
        <f t="shared" si="629"/>
        <v>7</v>
      </c>
      <c r="C1870" s="5">
        <f t="shared" si="630"/>
        <v>2023</v>
      </c>
      <c r="D1870" s="88" t="s">
        <v>1720</v>
      </c>
      <c r="E1870" s="5" t="str">
        <f>VLOOKUP(F1870,'Set up'!$A$2:$C$43,2,FALSE)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up'!$A$2:$C$43,3,FALSE)</f>
        <v>Cash</v>
      </c>
      <c r="J1870" s="5">
        <f>VLOOKUP(F1870,'Set up'!$A$2:$D$43,4,FALSE)</f>
        <v>0</v>
      </c>
      <c r="K1870" s="4">
        <f t="shared" si="631"/>
        <v>45117</v>
      </c>
      <c r="L1870" s="5">
        <f t="shared" si="632"/>
        <v>7</v>
      </c>
      <c r="M1870" s="5">
        <f t="shared" si="633"/>
        <v>2023</v>
      </c>
      <c r="N1870" s="6">
        <v>1390</v>
      </c>
      <c r="O1870" s="6">
        <f t="shared" ref="O1870" si="638">-N1870</f>
        <v>-1390</v>
      </c>
      <c r="P1870" s="91">
        <f t="shared" si="634"/>
        <v>0</v>
      </c>
      <c r="Q1870" s="7">
        <f t="shared" si="635"/>
        <v>3328622.0500000012</v>
      </c>
      <c r="R1870" s="44" t="str">
        <f>VLOOKUP(F1870,'Set up'!$A$2:$E$43,5,FALSE)</f>
        <v>Trsf</v>
      </c>
      <c r="S1870" s="117" t="s">
        <v>1849</v>
      </c>
    </row>
    <row r="1871" spans="1:19" ht="15" customHeight="1" x14ac:dyDescent="0.35">
      <c r="A1871" s="4">
        <v>45118</v>
      </c>
      <c r="B1871" s="5">
        <f t="shared" si="629"/>
        <v>7</v>
      </c>
      <c r="C1871" s="5">
        <f t="shared" si="630"/>
        <v>2023</v>
      </c>
      <c r="D1871" s="88" t="s">
        <v>1721</v>
      </c>
      <c r="E1871" s="5" t="str">
        <f>VLOOKUP(F1871,'Set up'!$A$2:$C$43,2,FALSE)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up'!$A$2:$C$43,3,FALSE)</f>
        <v>Cash</v>
      </c>
      <c r="J1871" s="5">
        <f>VLOOKUP(F1871,'Set up'!$A$2:$D$43,4,FALSE)</f>
        <v>0</v>
      </c>
      <c r="K1871" s="4">
        <f t="shared" si="631"/>
        <v>45118</v>
      </c>
      <c r="L1871" s="5">
        <f t="shared" si="632"/>
        <v>7</v>
      </c>
      <c r="M1871" s="5">
        <f t="shared" si="633"/>
        <v>2023</v>
      </c>
      <c r="N1871" s="6">
        <v>1826</v>
      </c>
      <c r="P1871" s="6">
        <f t="shared" si="634"/>
        <v>1826</v>
      </c>
      <c r="Q1871" s="7">
        <f t="shared" si="635"/>
        <v>3330448.0500000012</v>
      </c>
      <c r="R1871" s="44" t="str">
        <f>VLOOKUP(F1871,'Set up'!$A$2:$E$43,5,FALSE)</f>
        <v>PD Chq</v>
      </c>
    </row>
    <row r="1872" spans="1:19" ht="15" customHeight="1" x14ac:dyDescent="0.35">
      <c r="A1872" s="4">
        <v>45118</v>
      </c>
      <c r="B1872" s="5">
        <f t="shared" si="629"/>
        <v>7</v>
      </c>
      <c r="C1872" s="5">
        <f t="shared" si="630"/>
        <v>2023</v>
      </c>
      <c r="D1872" s="88" t="s">
        <v>1721</v>
      </c>
      <c r="E1872" s="5" t="str">
        <f>VLOOKUP(F1872,'Set up'!$A$2:$C$43,2,FALSE)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up'!$A$2:$C$43,3,FALSE)</f>
        <v>Cash</v>
      </c>
      <c r="J1872" s="5">
        <f>VLOOKUP(F1872,'Set up'!$A$2:$D$43,4,FALSE)</f>
        <v>0</v>
      </c>
      <c r="K1872" s="4">
        <f t="shared" si="631"/>
        <v>45118</v>
      </c>
      <c r="L1872" s="5">
        <f t="shared" si="632"/>
        <v>7</v>
      </c>
      <c r="M1872" s="5">
        <f t="shared" si="633"/>
        <v>2023</v>
      </c>
      <c r="N1872" s="6">
        <v>747</v>
      </c>
      <c r="P1872" s="6">
        <f t="shared" si="634"/>
        <v>747</v>
      </c>
      <c r="Q1872" s="7">
        <f t="shared" si="635"/>
        <v>3331195.0500000012</v>
      </c>
      <c r="R1872" s="44" t="str">
        <f>VLOOKUP(F1872,'Set up'!$A$2:$E$43,5,FALSE)</f>
        <v>PD Chq</v>
      </c>
    </row>
    <row r="1873" spans="1:19" ht="15" customHeight="1" x14ac:dyDescent="0.35">
      <c r="A1873" s="4">
        <v>45118</v>
      </c>
      <c r="B1873" s="5">
        <f t="shared" si="629"/>
        <v>7</v>
      </c>
      <c r="C1873" s="5">
        <f t="shared" si="630"/>
        <v>2023</v>
      </c>
      <c r="D1873" s="88" t="s">
        <v>1721</v>
      </c>
      <c r="E1873" s="5" t="str">
        <f>VLOOKUP(F1873,'Set up'!$A$2:$C$43,2,FALSE)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up'!$A$2:$C$43,3,FALSE)</f>
        <v>Cash</v>
      </c>
      <c r="J1873" s="5">
        <f>VLOOKUP(F1873,'Set up'!$A$2:$D$43,4,FALSE)</f>
        <v>0</v>
      </c>
      <c r="K1873" s="4">
        <f t="shared" si="631"/>
        <v>45118</v>
      </c>
      <c r="L1873" s="5">
        <f t="shared" si="632"/>
        <v>7</v>
      </c>
      <c r="M1873" s="5">
        <f t="shared" si="633"/>
        <v>2023</v>
      </c>
      <c r="N1873" s="6">
        <v>95</v>
      </c>
      <c r="P1873" s="6">
        <f t="shared" si="634"/>
        <v>95</v>
      </c>
      <c r="Q1873" s="7">
        <f t="shared" si="635"/>
        <v>3331290.0500000012</v>
      </c>
      <c r="R1873" s="44" t="str">
        <f>VLOOKUP(F1873,'Set up'!$A$2:$E$43,5,FALSE)</f>
        <v>PD Chq</v>
      </c>
    </row>
    <row r="1874" spans="1:19" ht="15" customHeight="1" x14ac:dyDescent="0.35">
      <c r="A1874" s="4">
        <v>45118</v>
      </c>
      <c r="B1874" s="5">
        <f t="shared" si="629"/>
        <v>7</v>
      </c>
      <c r="C1874" s="5">
        <f t="shared" si="630"/>
        <v>2023</v>
      </c>
      <c r="D1874" s="88" t="s">
        <v>1722</v>
      </c>
      <c r="E1874" s="5" t="str">
        <f>VLOOKUP(F1874,'Set up'!$A$2:$C$43,2,FALSE)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up'!$A$2:$C$43,3,FALSE)</f>
        <v>30</v>
      </c>
      <c r="J1874" s="5">
        <f>VLOOKUP(F1874,'Set up'!$A$2:$D$43,4,FALSE)</f>
        <v>30</v>
      </c>
      <c r="K1874" s="4">
        <f t="shared" si="631"/>
        <v>45148</v>
      </c>
      <c r="L1874" s="5">
        <f t="shared" si="632"/>
        <v>8</v>
      </c>
      <c r="M1874" s="5">
        <f t="shared" si="633"/>
        <v>2023</v>
      </c>
      <c r="N1874" s="6">
        <v>144</v>
      </c>
      <c r="O1874" s="6">
        <f t="shared" ref="O1874" si="639">-N1874</f>
        <v>-144</v>
      </c>
      <c r="P1874" s="6">
        <f t="shared" si="634"/>
        <v>0</v>
      </c>
      <c r="Q1874" s="7">
        <f t="shared" si="635"/>
        <v>3331434.0500000012</v>
      </c>
      <c r="R1874" s="44" t="str">
        <f>VLOOKUP(F1874,'Set up'!$A$2:$E$43,5,FALSE)</f>
        <v>Chq</v>
      </c>
      <c r="S1874" s="1" t="s">
        <v>1785</v>
      </c>
    </row>
    <row r="1875" spans="1:19" ht="15" customHeight="1" x14ac:dyDescent="0.35">
      <c r="A1875" s="4" t="s">
        <v>1724</v>
      </c>
      <c r="B1875" s="5">
        <f t="shared" si="629"/>
        <v>7</v>
      </c>
      <c r="C1875" s="5">
        <f t="shared" si="630"/>
        <v>2023</v>
      </c>
      <c r="D1875" s="88" t="s">
        <v>1723</v>
      </c>
      <c r="E1875" s="5" t="str">
        <f>VLOOKUP(F1875,'Set up'!$A$2:$C$43,2,FALSE)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up'!$A$2:$C$43,3,FALSE)</f>
        <v>Cash</v>
      </c>
      <c r="J1875" s="5">
        <f>VLOOKUP(F1875,'Set up'!$A$2:$D$43,4,FALSE)</f>
        <v>0</v>
      </c>
      <c r="K1875" s="4">
        <f t="shared" si="631"/>
        <v>45122</v>
      </c>
      <c r="L1875" s="5">
        <f t="shared" si="632"/>
        <v>7</v>
      </c>
      <c r="M1875" s="5">
        <f t="shared" si="633"/>
        <v>2023</v>
      </c>
      <c r="N1875" s="6">
        <v>3652</v>
      </c>
      <c r="O1875" s="6">
        <f t="shared" ref="O1875:O1880" si="640">-N1875</f>
        <v>-3652</v>
      </c>
      <c r="P1875" s="6">
        <f t="shared" si="634"/>
        <v>0</v>
      </c>
      <c r="Q1875" s="7">
        <f t="shared" si="635"/>
        <v>3335086.0500000012</v>
      </c>
      <c r="R1875" s="44" t="str">
        <f>VLOOKUP(F1875,'Set up'!$A$2:$E$43,5,FALSE)</f>
        <v>Trsf</v>
      </c>
      <c r="S1875" s="117" t="s">
        <v>1850</v>
      </c>
    </row>
    <row r="1876" spans="1:19" ht="15" customHeight="1" x14ac:dyDescent="0.35">
      <c r="A1876" s="4" t="s">
        <v>1724</v>
      </c>
      <c r="B1876" s="5">
        <f t="shared" si="629"/>
        <v>7</v>
      </c>
      <c r="C1876" s="5">
        <f t="shared" si="630"/>
        <v>2023</v>
      </c>
      <c r="D1876" s="88" t="s">
        <v>1723</v>
      </c>
      <c r="E1876" s="5" t="str">
        <f>VLOOKUP(F1876,'Set up'!$A$2:$C$43,2,FALSE)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up'!$A$2:$C$43,3,FALSE)</f>
        <v>Cash</v>
      </c>
      <c r="J1876" s="5">
        <f>VLOOKUP(F1876,'Set up'!$A$2:$D$43,4,FALSE)</f>
        <v>0</v>
      </c>
      <c r="K1876" s="4">
        <f t="shared" si="631"/>
        <v>45122</v>
      </c>
      <c r="L1876" s="5">
        <f t="shared" si="632"/>
        <v>7</v>
      </c>
      <c r="M1876" s="5">
        <f t="shared" si="633"/>
        <v>2023</v>
      </c>
      <c r="N1876" s="6">
        <v>675</v>
      </c>
      <c r="O1876" s="6">
        <f t="shared" si="640"/>
        <v>-675</v>
      </c>
      <c r="P1876" s="6">
        <f t="shared" si="634"/>
        <v>0</v>
      </c>
      <c r="Q1876" s="7">
        <f t="shared" si="635"/>
        <v>3335761.0500000012</v>
      </c>
      <c r="R1876" s="44" t="str">
        <f>VLOOKUP(F1876,'Set up'!$A$2:$E$43,5,FALSE)</f>
        <v>Trsf</v>
      </c>
      <c r="S1876" s="117" t="s">
        <v>1850</v>
      </c>
    </row>
    <row r="1877" spans="1:19" ht="15" customHeight="1" x14ac:dyDescent="0.35">
      <c r="A1877" s="4" t="s">
        <v>1724</v>
      </c>
      <c r="B1877" s="5">
        <f t="shared" si="629"/>
        <v>7</v>
      </c>
      <c r="C1877" s="5">
        <f t="shared" si="630"/>
        <v>2023</v>
      </c>
      <c r="D1877" s="88" t="s">
        <v>1723</v>
      </c>
      <c r="E1877" s="5" t="str">
        <f>VLOOKUP(F1877,'Set up'!$A$2:$C$43,2,FALSE)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up'!$A$2:$C$43,3,FALSE)</f>
        <v>Cash</v>
      </c>
      <c r="J1877" s="5">
        <f>VLOOKUP(F1877,'Set up'!$A$2:$D$43,4,FALSE)</f>
        <v>0</v>
      </c>
      <c r="K1877" s="4">
        <f t="shared" si="631"/>
        <v>45122</v>
      </c>
      <c r="L1877" s="5">
        <f t="shared" si="632"/>
        <v>7</v>
      </c>
      <c r="M1877" s="5">
        <f t="shared" si="633"/>
        <v>2023</v>
      </c>
      <c r="N1877" s="6">
        <v>236</v>
      </c>
      <c r="O1877" s="6">
        <f t="shared" si="640"/>
        <v>-236</v>
      </c>
      <c r="P1877" s="6">
        <f t="shared" si="634"/>
        <v>0</v>
      </c>
      <c r="Q1877" s="7">
        <f t="shared" si="635"/>
        <v>3335997.0500000012</v>
      </c>
      <c r="R1877" s="44" t="str">
        <f>VLOOKUP(F1877,'Set up'!$A$2:$E$43,5,FALSE)</f>
        <v>Trsf</v>
      </c>
      <c r="S1877" s="117" t="s">
        <v>1850</v>
      </c>
    </row>
    <row r="1878" spans="1:19" ht="15" customHeight="1" x14ac:dyDescent="0.35">
      <c r="A1878" s="4" t="s">
        <v>1724</v>
      </c>
      <c r="B1878" s="5">
        <f t="shared" si="629"/>
        <v>7</v>
      </c>
      <c r="C1878" s="5">
        <f t="shared" si="630"/>
        <v>2023</v>
      </c>
      <c r="D1878" s="88" t="s">
        <v>1723</v>
      </c>
      <c r="E1878" s="5" t="str">
        <f>VLOOKUP(F1878,'Set up'!$A$2:$C$43,2,FALSE)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up'!$A$2:$C$43,3,FALSE)</f>
        <v>Cash</v>
      </c>
      <c r="J1878" s="5">
        <f>VLOOKUP(F1878,'Set up'!$A$2:$D$43,4,FALSE)</f>
        <v>0</v>
      </c>
      <c r="K1878" s="4">
        <f t="shared" si="631"/>
        <v>45122</v>
      </c>
      <c r="L1878" s="5">
        <f t="shared" si="632"/>
        <v>7</v>
      </c>
      <c r="M1878" s="5">
        <f t="shared" si="633"/>
        <v>2023</v>
      </c>
      <c r="N1878" s="6">
        <v>190</v>
      </c>
      <c r="O1878" s="6">
        <f t="shared" si="640"/>
        <v>-190</v>
      </c>
      <c r="P1878" s="6">
        <f t="shared" si="634"/>
        <v>0</v>
      </c>
      <c r="Q1878" s="7">
        <f t="shared" si="635"/>
        <v>3336187.0500000012</v>
      </c>
      <c r="R1878" s="44" t="str">
        <f>VLOOKUP(F1878,'Set up'!$A$2:$E$43,5,FALSE)</f>
        <v>Trsf</v>
      </c>
      <c r="S1878" s="117" t="s">
        <v>1850</v>
      </c>
    </row>
    <row r="1879" spans="1:19" ht="15" customHeight="1" x14ac:dyDescent="0.35">
      <c r="A1879" s="4" t="s">
        <v>1724</v>
      </c>
      <c r="B1879" s="5">
        <f t="shared" si="629"/>
        <v>7</v>
      </c>
      <c r="C1879" s="5">
        <f t="shared" si="630"/>
        <v>2023</v>
      </c>
      <c r="D1879" s="88" t="s">
        <v>1723</v>
      </c>
      <c r="E1879" s="5" t="str">
        <f>VLOOKUP(F1879,'Set up'!$A$2:$C$43,2,FALSE)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up'!$A$2:$C$43,3,FALSE)</f>
        <v>Cash</v>
      </c>
      <c r="J1879" s="5">
        <f>VLOOKUP(F1879,'Set up'!$A$2:$D$43,4,FALSE)</f>
        <v>0</v>
      </c>
      <c r="K1879" s="4">
        <f t="shared" si="631"/>
        <v>45122</v>
      </c>
      <c r="L1879" s="5">
        <f t="shared" si="632"/>
        <v>7</v>
      </c>
      <c r="M1879" s="5">
        <f t="shared" si="633"/>
        <v>2023</v>
      </c>
      <c r="N1879" s="6">
        <v>125</v>
      </c>
      <c r="O1879" s="6">
        <f t="shared" si="640"/>
        <v>-125</v>
      </c>
      <c r="P1879" s="6">
        <f t="shared" si="634"/>
        <v>0</v>
      </c>
      <c r="Q1879" s="7">
        <f t="shared" si="635"/>
        <v>3336312.0500000012</v>
      </c>
      <c r="R1879" s="44" t="str">
        <f>VLOOKUP(F1879,'Set up'!$A$2:$E$43,5,FALSE)</f>
        <v>Trsf</v>
      </c>
      <c r="S1879" s="117" t="s">
        <v>1850</v>
      </c>
    </row>
    <row r="1880" spans="1:19" ht="15" customHeight="1" x14ac:dyDescent="0.35">
      <c r="A1880" s="4" t="s">
        <v>1724</v>
      </c>
      <c r="B1880" s="5">
        <f t="shared" si="629"/>
        <v>7</v>
      </c>
      <c r="C1880" s="5">
        <f t="shared" si="630"/>
        <v>2023</v>
      </c>
      <c r="D1880" s="88" t="s">
        <v>1723</v>
      </c>
      <c r="E1880" s="5" t="str">
        <f>VLOOKUP(F1880,'Set up'!$A$2:$C$43,2,FALSE)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up'!$A$2:$C$43,3,FALSE)</f>
        <v>Cash</v>
      </c>
      <c r="J1880" s="5">
        <f>VLOOKUP(F1880,'Set up'!$A$2:$D$43,4,FALSE)</f>
        <v>0</v>
      </c>
      <c r="K1880" s="4">
        <f t="shared" si="631"/>
        <v>45122</v>
      </c>
      <c r="L1880" s="5">
        <f t="shared" si="632"/>
        <v>7</v>
      </c>
      <c r="M1880" s="5">
        <f t="shared" si="633"/>
        <v>2023</v>
      </c>
      <c r="N1880" s="6">
        <v>695</v>
      </c>
      <c r="O1880" s="6">
        <f t="shared" si="640"/>
        <v>-695</v>
      </c>
      <c r="P1880" s="91">
        <f t="shared" si="634"/>
        <v>0</v>
      </c>
      <c r="Q1880" s="7">
        <f t="shared" si="635"/>
        <v>3337007.0500000012</v>
      </c>
      <c r="R1880" s="44" t="str">
        <f>VLOOKUP(F1880,'Set up'!$A$2:$E$43,5,FALSE)</f>
        <v>Trsf</v>
      </c>
      <c r="S1880" s="117" t="s">
        <v>1850</v>
      </c>
    </row>
    <row r="1881" spans="1:19" ht="15" customHeight="1" x14ac:dyDescent="0.35">
      <c r="A1881" s="4">
        <v>45124</v>
      </c>
      <c r="B1881" s="5">
        <f t="shared" si="629"/>
        <v>7</v>
      </c>
      <c r="C1881" s="5">
        <f t="shared" si="630"/>
        <v>2023</v>
      </c>
      <c r="D1881" s="88" t="s">
        <v>1725</v>
      </c>
      <c r="E1881" s="5" t="str">
        <f>VLOOKUP(F1881,'Set up'!$A$2:$C$43,2,FALSE)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up'!$A$2:$C$43,3,FALSE)</f>
        <v>Cash</v>
      </c>
      <c r="J1881" s="5">
        <f>VLOOKUP(F1881,'Set up'!$A$2:$D$43,4,FALSE)</f>
        <v>0</v>
      </c>
      <c r="K1881" s="4">
        <f t="shared" si="631"/>
        <v>45124</v>
      </c>
      <c r="L1881" s="5">
        <f t="shared" si="632"/>
        <v>7</v>
      </c>
      <c r="M1881" s="5">
        <f t="shared" si="633"/>
        <v>2023</v>
      </c>
      <c r="N1881" s="6">
        <v>1826</v>
      </c>
      <c r="P1881" s="6">
        <f t="shared" si="634"/>
        <v>1826</v>
      </c>
      <c r="Q1881" s="7">
        <f t="shared" si="635"/>
        <v>3338833.0500000012</v>
      </c>
      <c r="R1881" s="44" t="str">
        <f>VLOOKUP(F1881,'Set up'!$A$2:$E$43,5,FALSE)</f>
        <v>PD Chq</v>
      </c>
    </row>
    <row r="1882" spans="1:19" ht="15" customHeight="1" x14ac:dyDescent="0.35">
      <c r="A1882" s="4">
        <v>45124</v>
      </c>
      <c r="B1882" s="5">
        <f t="shared" si="629"/>
        <v>7</v>
      </c>
      <c r="C1882" s="5">
        <f t="shared" si="630"/>
        <v>2023</v>
      </c>
      <c r="D1882" s="88" t="s">
        <v>1725</v>
      </c>
      <c r="E1882" s="5" t="str">
        <f>VLOOKUP(F1882,'Set up'!$A$2:$C$43,2,FALSE)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up'!$A$2:$C$43,3,FALSE)</f>
        <v>Cash</v>
      </c>
      <c r="J1882" s="5">
        <f>VLOOKUP(F1882,'Set up'!$A$2:$D$43,4,FALSE)</f>
        <v>0</v>
      </c>
      <c r="K1882" s="4">
        <f t="shared" si="631"/>
        <v>45124</v>
      </c>
      <c r="L1882" s="5">
        <f t="shared" si="632"/>
        <v>7</v>
      </c>
      <c r="M1882" s="5">
        <f t="shared" si="633"/>
        <v>2023</v>
      </c>
      <c r="N1882" s="6">
        <v>498</v>
      </c>
      <c r="P1882" s="6">
        <f t="shared" si="634"/>
        <v>498</v>
      </c>
      <c r="Q1882" s="7">
        <f t="shared" si="635"/>
        <v>3339331.0500000012</v>
      </c>
      <c r="R1882" s="44" t="str">
        <f>VLOOKUP(F1882,'Set up'!$A$2:$E$43,5,FALSE)</f>
        <v>PD Chq</v>
      </c>
    </row>
    <row r="1883" spans="1:19" ht="15" customHeight="1" x14ac:dyDescent="0.35">
      <c r="A1883" s="4">
        <v>45124</v>
      </c>
      <c r="B1883" s="5">
        <f t="shared" si="629"/>
        <v>7</v>
      </c>
      <c r="C1883" s="5">
        <f t="shared" si="630"/>
        <v>2023</v>
      </c>
      <c r="D1883" s="88" t="s">
        <v>1725</v>
      </c>
      <c r="E1883" s="5" t="str">
        <f>VLOOKUP(F1883,'Set up'!$A$2:$C$43,2,FALSE)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up'!$A$2:$C$43,3,FALSE)</f>
        <v>Cash</v>
      </c>
      <c r="J1883" s="5">
        <f>VLOOKUP(F1883,'Set up'!$A$2:$D$43,4,FALSE)</f>
        <v>0</v>
      </c>
      <c r="K1883" s="4">
        <f t="shared" si="631"/>
        <v>45124</v>
      </c>
      <c r="L1883" s="5">
        <f t="shared" si="632"/>
        <v>7</v>
      </c>
      <c r="M1883" s="5">
        <f t="shared" si="633"/>
        <v>2023</v>
      </c>
      <c r="N1883" s="6">
        <v>95</v>
      </c>
      <c r="P1883" s="6">
        <f t="shared" si="634"/>
        <v>95</v>
      </c>
      <c r="Q1883" s="7">
        <f t="shared" si="635"/>
        <v>3339426.0500000012</v>
      </c>
      <c r="R1883" s="44" t="str">
        <f>VLOOKUP(F1883,'Set up'!$A$2:$E$43,5,FALSE)</f>
        <v>PD Chq</v>
      </c>
    </row>
    <row r="1884" spans="1:19" ht="15" customHeight="1" x14ac:dyDescent="0.35">
      <c r="A1884" s="4">
        <v>45124</v>
      </c>
      <c r="B1884" s="5">
        <f t="shared" si="629"/>
        <v>7</v>
      </c>
      <c r="C1884" s="5">
        <f t="shared" si="630"/>
        <v>2023</v>
      </c>
      <c r="D1884" s="88" t="s">
        <v>1725</v>
      </c>
      <c r="E1884" s="5" t="str">
        <f>VLOOKUP(F1884,'Set up'!$A$2:$C$43,2,FALSE)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up'!$A$2:$C$43,3,FALSE)</f>
        <v>Cash</v>
      </c>
      <c r="J1884" s="5">
        <f>VLOOKUP(F1884,'Set up'!$A$2:$D$43,4,FALSE)</f>
        <v>0</v>
      </c>
      <c r="K1884" s="4">
        <f t="shared" si="631"/>
        <v>45124</v>
      </c>
      <c r="L1884" s="5">
        <f t="shared" si="632"/>
        <v>7</v>
      </c>
      <c r="M1884" s="5">
        <f t="shared" si="633"/>
        <v>2023</v>
      </c>
      <c r="N1884" s="6">
        <v>312.5</v>
      </c>
      <c r="P1884" s="6">
        <f t="shared" si="634"/>
        <v>312.5</v>
      </c>
      <c r="Q1884" s="7">
        <f t="shared" si="635"/>
        <v>3339738.5500000012</v>
      </c>
      <c r="R1884" s="44" t="str">
        <f>VLOOKUP(F1884,'Set up'!$A$2:$E$43,5,FALSE)</f>
        <v>PD Chq</v>
      </c>
    </row>
    <row r="1885" spans="1:19" ht="15" customHeight="1" x14ac:dyDescent="0.35">
      <c r="A1885" s="4" t="s">
        <v>1727</v>
      </c>
      <c r="B1885" s="5">
        <f t="shared" si="629"/>
        <v>7</v>
      </c>
      <c r="C1885" s="5">
        <f t="shared" si="630"/>
        <v>2023</v>
      </c>
      <c r="D1885" s="88" t="s">
        <v>1726</v>
      </c>
      <c r="E1885" s="5" t="str">
        <f>VLOOKUP(F1885,'Set up'!$A$2:$C$43,2,FALSE)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up'!$A$2:$C$43,3,FALSE)</f>
        <v>Cash</v>
      </c>
      <c r="J1885" s="5">
        <f>VLOOKUP(F1885,'Set up'!$A$2:$D$43,4,FALSE)</f>
        <v>0</v>
      </c>
      <c r="K1885" s="4">
        <f t="shared" si="631"/>
        <v>45125</v>
      </c>
      <c r="L1885" s="5">
        <f t="shared" si="632"/>
        <v>7</v>
      </c>
      <c r="M1885" s="5">
        <f t="shared" si="633"/>
        <v>2023</v>
      </c>
      <c r="N1885" s="6">
        <v>3564</v>
      </c>
      <c r="P1885" s="6">
        <f t="shared" si="634"/>
        <v>3564</v>
      </c>
      <c r="Q1885" s="7">
        <f t="shared" si="635"/>
        <v>3343302.5500000012</v>
      </c>
      <c r="R1885" s="44" t="str">
        <f>VLOOKUP(F1885,'Set up'!$A$2:$E$43,5,FALSE)</f>
        <v>Trsf</v>
      </c>
    </row>
    <row r="1886" spans="1:19" ht="15" customHeight="1" x14ac:dyDescent="0.35">
      <c r="A1886" s="4" t="s">
        <v>1727</v>
      </c>
      <c r="B1886" s="5">
        <f t="shared" si="629"/>
        <v>7</v>
      </c>
      <c r="C1886" s="5">
        <f t="shared" si="630"/>
        <v>2023</v>
      </c>
      <c r="D1886" s="88" t="s">
        <v>1726</v>
      </c>
      <c r="E1886" s="5" t="str">
        <f>VLOOKUP(F1886,'Set up'!$A$2:$C$43,2,FALSE)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up'!$A$2:$C$43,3,FALSE)</f>
        <v>Cash</v>
      </c>
      <c r="J1886" s="5">
        <f>VLOOKUP(F1886,'Set up'!$A$2:$D$43,4,FALSE)</f>
        <v>0</v>
      </c>
      <c r="K1886" s="4">
        <f t="shared" si="631"/>
        <v>45125</v>
      </c>
      <c r="L1886" s="5">
        <f t="shared" si="632"/>
        <v>7</v>
      </c>
      <c r="M1886" s="5">
        <f t="shared" si="633"/>
        <v>2023</v>
      </c>
      <c r="N1886" s="6">
        <v>842.4</v>
      </c>
      <c r="P1886" s="6">
        <f t="shared" si="634"/>
        <v>842.4</v>
      </c>
      <c r="Q1886" s="7">
        <f t="shared" si="635"/>
        <v>3344144.9500000011</v>
      </c>
      <c r="R1886" s="44" t="str">
        <f>VLOOKUP(F1886,'Set up'!$A$2:$E$43,5,FALSE)</f>
        <v>Trsf</v>
      </c>
    </row>
    <row r="1887" spans="1:19" ht="15" customHeight="1" x14ac:dyDescent="0.35">
      <c r="A1887" s="4" t="s">
        <v>1727</v>
      </c>
      <c r="B1887" s="5">
        <f t="shared" si="629"/>
        <v>7</v>
      </c>
      <c r="C1887" s="5">
        <f t="shared" si="630"/>
        <v>2023</v>
      </c>
      <c r="D1887" s="88" t="s">
        <v>1726</v>
      </c>
      <c r="E1887" s="5" t="str">
        <f>VLOOKUP(F1887,'Set up'!$A$2:$C$43,2,FALSE)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up'!$A$2:$C$43,3,FALSE)</f>
        <v>Cash</v>
      </c>
      <c r="J1887" s="5">
        <f>VLOOKUP(F1887,'Set up'!$A$2:$D$43,4,FALSE)</f>
        <v>0</v>
      </c>
      <c r="K1887" s="4">
        <f t="shared" si="631"/>
        <v>45125</v>
      </c>
      <c r="L1887" s="5">
        <f t="shared" si="632"/>
        <v>7</v>
      </c>
      <c r="M1887" s="5">
        <f t="shared" si="633"/>
        <v>2023</v>
      </c>
      <c r="N1887" s="6">
        <v>187.5</v>
      </c>
      <c r="P1887" s="6">
        <f t="shared" si="634"/>
        <v>187.5</v>
      </c>
      <c r="Q1887" s="7">
        <f t="shared" si="635"/>
        <v>3344332.4500000011</v>
      </c>
      <c r="R1887" s="44" t="str">
        <f>VLOOKUP(F1887,'Set up'!$A$2:$E$43,5,FALSE)</f>
        <v>Trsf</v>
      </c>
    </row>
    <row r="1888" spans="1:19" ht="15" customHeight="1" x14ac:dyDescent="0.35">
      <c r="A1888" s="4" t="s">
        <v>1727</v>
      </c>
      <c r="B1888" s="5">
        <f t="shared" si="629"/>
        <v>7</v>
      </c>
      <c r="C1888" s="5">
        <f t="shared" si="630"/>
        <v>2023</v>
      </c>
      <c r="D1888" s="88" t="s">
        <v>1726</v>
      </c>
      <c r="E1888" s="5" t="str">
        <f>VLOOKUP(F1888,'Set up'!$A$2:$C$43,2,FALSE)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up'!$A$2:$C$43,3,FALSE)</f>
        <v>Cash</v>
      </c>
      <c r="J1888" s="5">
        <f>VLOOKUP(F1888,'Set up'!$A$2:$D$43,4,FALSE)</f>
        <v>0</v>
      </c>
      <c r="K1888" s="4">
        <f t="shared" si="631"/>
        <v>45125</v>
      </c>
      <c r="L1888" s="5">
        <f t="shared" si="632"/>
        <v>7</v>
      </c>
      <c r="M1888" s="5">
        <f t="shared" si="633"/>
        <v>2023</v>
      </c>
      <c r="N1888" s="6">
        <v>390</v>
      </c>
      <c r="P1888" s="6">
        <f t="shared" si="634"/>
        <v>390</v>
      </c>
      <c r="Q1888" s="7">
        <f t="shared" si="635"/>
        <v>3344722.4500000011</v>
      </c>
      <c r="R1888" s="44" t="str">
        <f>VLOOKUP(F1888,'Set up'!$A$2:$E$43,5,FALSE)</f>
        <v>Trsf</v>
      </c>
    </row>
    <row r="1889" spans="1:19" ht="15" customHeight="1" x14ac:dyDescent="0.35">
      <c r="A1889" s="4" t="s">
        <v>1727</v>
      </c>
      <c r="B1889" s="5">
        <f t="shared" si="629"/>
        <v>7</v>
      </c>
      <c r="C1889" s="5">
        <f t="shared" si="630"/>
        <v>2023</v>
      </c>
      <c r="D1889" s="88" t="s">
        <v>1726</v>
      </c>
      <c r="E1889" s="5" t="str">
        <f>VLOOKUP(F1889,'Set up'!$A$2:$C$43,2,FALSE)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up'!$A$2:$C$43,3,FALSE)</f>
        <v>Cash</v>
      </c>
      <c r="J1889" s="5">
        <f>VLOOKUP(F1889,'Set up'!$A$2:$D$43,4,FALSE)</f>
        <v>0</v>
      </c>
      <c r="K1889" s="4">
        <f t="shared" si="631"/>
        <v>45125</v>
      </c>
      <c r="L1889" s="5">
        <f t="shared" si="632"/>
        <v>7</v>
      </c>
      <c r="M1889" s="5">
        <f t="shared" si="633"/>
        <v>2023</v>
      </c>
      <c r="N1889" s="6">
        <v>105</v>
      </c>
      <c r="P1889" s="6">
        <f t="shared" si="634"/>
        <v>105</v>
      </c>
      <c r="Q1889" s="7">
        <f t="shared" si="635"/>
        <v>3344827.4500000011</v>
      </c>
      <c r="R1889" s="44" t="str">
        <f>VLOOKUP(F1889,'Set up'!$A$2:$E$43,5,FALSE)</f>
        <v>Trsf</v>
      </c>
    </row>
    <row r="1890" spans="1:19" ht="15" customHeight="1" x14ac:dyDescent="0.35">
      <c r="A1890" s="4" t="s">
        <v>1727</v>
      </c>
      <c r="B1890" s="5">
        <f t="shared" si="629"/>
        <v>7</v>
      </c>
      <c r="C1890" s="5">
        <f t="shared" si="630"/>
        <v>2023</v>
      </c>
      <c r="D1890" s="88" t="s">
        <v>1726</v>
      </c>
      <c r="E1890" s="5" t="str">
        <f>VLOOKUP(F1890,'Set up'!$A$2:$C$43,2,FALSE)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up'!$A$2:$C$43,3,FALSE)</f>
        <v>Cash</v>
      </c>
      <c r="J1890" s="5">
        <f>VLOOKUP(F1890,'Set up'!$A$2:$D$43,4,FALSE)</f>
        <v>0</v>
      </c>
      <c r="K1890" s="4">
        <f t="shared" si="631"/>
        <v>45125</v>
      </c>
      <c r="L1890" s="5">
        <f t="shared" si="632"/>
        <v>7</v>
      </c>
      <c r="M1890" s="5">
        <f t="shared" si="633"/>
        <v>2023</v>
      </c>
      <c r="N1890" s="6">
        <v>150</v>
      </c>
      <c r="P1890" s="6">
        <f t="shared" si="634"/>
        <v>150</v>
      </c>
      <c r="Q1890" s="7">
        <f t="shared" si="635"/>
        <v>3344977.4500000011</v>
      </c>
      <c r="R1890" s="44" t="str">
        <f>VLOOKUP(F1890,'Set up'!$A$2:$E$43,5,FALSE)</f>
        <v>Trsf</v>
      </c>
    </row>
    <row r="1891" spans="1:19" ht="15" customHeight="1" x14ac:dyDescent="0.35">
      <c r="A1891" s="4">
        <v>45133</v>
      </c>
      <c r="B1891" s="5">
        <f t="shared" si="629"/>
        <v>7</v>
      </c>
      <c r="C1891" s="5">
        <f t="shared" si="630"/>
        <v>2023</v>
      </c>
      <c r="D1891" s="88" t="s">
        <v>1728</v>
      </c>
      <c r="E1891" s="5" t="str">
        <f>VLOOKUP(F1891,'Set up'!$A$2:$C$43,2,FALSE)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up'!$A$2:$C$43,3,FALSE)</f>
        <v>Cash</v>
      </c>
      <c r="J1891" s="5">
        <f>VLOOKUP(F1891,'Set up'!$A$2:$D$43,4,FALSE)</f>
        <v>0</v>
      </c>
      <c r="K1891" s="4">
        <f t="shared" si="631"/>
        <v>45133</v>
      </c>
      <c r="L1891" s="5">
        <f t="shared" si="632"/>
        <v>7</v>
      </c>
      <c r="M1891" s="5">
        <f t="shared" si="633"/>
        <v>2023</v>
      </c>
      <c r="N1891" s="6">
        <v>62.5</v>
      </c>
      <c r="P1891" s="6">
        <f t="shared" si="634"/>
        <v>62.5</v>
      </c>
      <c r="Q1891" s="7">
        <f t="shared" si="635"/>
        <v>3345039.9500000011</v>
      </c>
      <c r="R1891" s="44" t="str">
        <f>VLOOKUP(F1891,'Set up'!$A$2:$E$43,5,FALSE)</f>
        <v>Trsf</v>
      </c>
    </row>
    <row r="1892" spans="1:19" ht="15" customHeight="1" x14ac:dyDescent="0.35">
      <c r="A1892" s="4">
        <v>45127</v>
      </c>
      <c r="B1892" s="5">
        <f t="shared" si="629"/>
        <v>7</v>
      </c>
      <c r="C1892" s="5">
        <f t="shared" si="630"/>
        <v>2023</v>
      </c>
      <c r="D1892" s="88" t="s">
        <v>1729</v>
      </c>
      <c r="E1892" s="5" t="str">
        <f>VLOOKUP(F1892,'Set up'!$A$2:$C$43,2,FALSE)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up'!$A$2:$C$43,3,FALSE)</f>
        <v>Cash</v>
      </c>
      <c r="J1892" s="5">
        <f>VLOOKUP(F1892,'Set up'!$A$2:$D$43,4,FALSE)</f>
        <v>0</v>
      </c>
      <c r="K1892" s="4">
        <f t="shared" si="631"/>
        <v>45127</v>
      </c>
      <c r="L1892" s="5">
        <f t="shared" si="632"/>
        <v>7</v>
      </c>
      <c r="M1892" s="5">
        <f t="shared" si="633"/>
        <v>2023</v>
      </c>
      <c r="N1892" s="6">
        <v>420</v>
      </c>
      <c r="P1892" s="6">
        <f t="shared" si="634"/>
        <v>420</v>
      </c>
      <c r="Q1892" s="7">
        <f t="shared" si="635"/>
        <v>3345459.9500000011</v>
      </c>
      <c r="R1892" s="44" t="str">
        <f>VLOOKUP(F1892,'Set up'!$A$2:$E$43,5,FALSE)</f>
        <v>Trsf</v>
      </c>
    </row>
    <row r="1893" spans="1:19" ht="15" customHeight="1" x14ac:dyDescent="0.35">
      <c r="A1893" s="4">
        <v>45128</v>
      </c>
      <c r="B1893" s="5">
        <f t="shared" si="629"/>
        <v>7</v>
      </c>
      <c r="C1893" s="5">
        <f t="shared" si="630"/>
        <v>2023</v>
      </c>
      <c r="D1893" s="88" t="s">
        <v>1730</v>
      </c>
      <c r="E1893" s="5" t="str">
        <f>VLOOKUP(F1893,'Set up'!$A$2:$C$43,2,FALSE)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up'!$A$2:$C$43,3,FALSE)</f>
        <v>120</v>
      </c>
      <c r="J1893" s="5">
        <f>VLOOKUP(F1893,'Set up'!$A$2:$D$43,4,FALSE)</f>
        <v>120</v>
      </c>
      <c r="K1893" s="4">
        <f t="shared" si="631"/>
        <v>45248</v>
      </c>
      <c r="L1893" s="5">
        <f t="shared" si="632"/>
        <v>11</v>
      </c>
      <c r="M1893" s="5">
        <f t="shared" si="633"/>
        <v>2023</v>
      </c>
      <c r="N1893" s="6">
        <v>9636</v>
      </c>
      <c r="P1893" s="6">
        <f t="shared" si="634"/>
        <v>9636</v>
      </c>
      <c r="Q1893" s="7">
        <f t="shared" si="635"/>
        <v>3355095.9500000011</v>
      </c>
      <c r="R1893" s="44" t="str">
        <f>VLOOKUP(F1893,'Set up'!$A$2:$E$43,5,FALSE)</f>
        <v>Trsf</v>
      </c>
    </row>
    <row r="1894" spans="1:19" ht="15" customHeight="1" x14ac:dyDescent="0.35">
      <c r="A1894" s="4">
        <v>45128</v>
      </c>
      <c r="B1894" s="5">
        <f t="shared" si="629"/>
        <v>7</v>
      </c>
      <c r="C1894" s="5">
        <f t="shared" si="630"/>
        <v>2023</v>
      </c>
      <c r="D1894" s="88" t="s">
        <v>1730</v>
      </c>
      <c r="E1894" s="5" t="str">
        <f>VLOOKUP(F1894,'Set up'!$A$2:$C$43,2,FALSE)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up'!$A$2:$C$43,3,FALSE)</f>
        <v>120</v>
      </c>
      <c r="J1894" s="5">
        <f>VLOOKUP(F1894,'Set up'!$A$2:$D$43,4,FALSE)</f>
        <v>120</v>
      </c>
      <c r="K1894" s="4">
        <f t="shared" si="631"/>
        <v>45248</v>
      </c>
      <c r="L1894" s="5">
        <f t="shared" si="632"/>
        <v>11</v>
      </c>
      <c r="M1894" s="5">
        <f t="shared" si="633"/>
        <v>2023</v>
      </c>
      <c r="N1894" s="6">
        <v>900</v>
      </c>
      <c r="P1894" s="6">
        <f t="shared" si="634"/>
        <v>900</v>
      </c>
      <c r="Q1894" s="7">
        <f t="shared" si="635"/>
        <v>3355995.9500000011</v>
      </c>
      <c r="R1894" s="44" t="str">
        <f>VLOOKUP(F1894,'Set up'!$A$2:$E$43,5,FALSE)</f>
        <v>Trsf</v>
      </c>
    </row>
    <row r="1895" spans="1:19" ht="15" customHeight="1" x14ac:dyDescent="0.35">
      <c r="A1895" s="4">
        <v>45128</v>
      </c>
      <c r="B1895" s="5">
        <f t="shared" si="629"/>
        <v>7</v>
      </c>
      <c r="C1895" s="5">
        <f t="shared" si="630"/>
        <v>2023</v>
      </c>
      <c r="D1895" s="88" t="s">
        <v>1730</v>
      </c>
      <c r="E1895" s="5" t="str">
        <f>VLOOKUP(F1895,'Set up'!$A$2:$C$43,2,FALSE)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up'!$A$2:$C$43,3,FALSE)</f>
        <v>120</v>
      </c>
      <c r="J1895" s="5">
        <f>VLOOKUP(F1895,'Set up'!$A$2:$D$43,4,FALSE)</f>
        <v>120</v>
      </c>
      <c r="K1895" s="4">
        <f t="shared" si="631"/>
        <v>45248</v>
      </c>
      <c r="L1895" s="5">
        <f t="shared" si="632"/>
        <v>11</v>
      </c>
      <c r="M1895" s="5">
        <f t="shared" si="633"/>
        <v>2023</v>
      </c>
      <c r="N1895" s="6">
        <v>862.5</v>
      </c>
      <c r="P1895" s="6">
        <f t="shared" si="634"/>
        <v>862.5</v>
      </c>
      <c r="Q1895" s="7">
        <f t="shared" si="635"/>
        <v>3356858.4500000011</v>
      </c>
      <c r="R1895" s="44" t="str">
        <f>VLOOKUP(F1895,'Set up'!$A$2:$E$43,5,FALSE)</f>
        <v>Trsf</v>
      </c>
    </row>
    <row r="1896" spans="1:19" ht="15" customHeight="1" x14ac:dyDescent="0.35">
      <c r="A1896" s="4">
        <v>45128</v>
      </c>
      <c r="B1896" s="5">
        <f t="shared" si="629"/>
        <v>7</v>
      </c>
      <c r="C1896" s="5">
        <f t="shared" si="630"/>
        <v>2023</v>
      </c>
      <c r="D1896" s="88" t="s">
        <v>1731</v>
      </c>
      <c r="E1896" s="5" t="str">
        <f>VLOOKUP(F1896,'Set up'!$A$2:$C$43,2,FALSE)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up'!$A$2:$C$43,3,FALSE)</f>
        <v>30</v>
      </c>
      <c r="J1896" s="5">
        <f>VLOOKUP(F1896,'Set up'!$A$2:$D$43,4,FALSE)</f>
        <v>30</v>
      </c>
      <c r="K1896" s="4">
        <f t="shared" si="631"/>
        <v>45158</v>
      </c>
      <c r="L1896" s="5">
        <f t="shared" si="632"/>
        <v>8</v>
      </c>
      <c r="M1896" s="5">
        <f t="shared" si="633"/>
        <v>2023</v>
      </c>
      <c r="N1896" s="6">
        <v>7304</v>
      </c>
      <c r="O1896" s="6">
        <f t="shared" ref="O1896:O1902" si="641">-N1896</f>
        <v>-7304</v>
      </c>
      <c r="P1896" s="6">
        <f t="shared" si="634"/>
        <v>0</v>
      </c>
      <c r="Q1896" s="7">
        <f t="shared" si="635"/>
        <v>3364162.4500000011</v>
      </c>
      <c r="R1896" s="44" t="str">
        <f>VLOOKUP(F1896,'Set up'!$A$2:$E$43,5,FALSE)</f>
        <v>Chq</v>
      </c>
      <c r="S1896" s="1" t="s">
        <v>1859</v>
      </c>
    </row>
    <row r="1897" spans="1:19" ht="15" customHeight="1" x14ac:dyDescent="0.35">
      <c r="A1897" s="4">
        <v>45128</v>
      </c>
      <c r="B1897" s="5">
        <f t="shared" si="629"/>
        <v>7</v>
      </c>
      <c r="C1897" s="5">
        <f t="shared" si="630"/>
        <v>2023</v>
      </c>
      <c r="D1897" s="88" t="s">
        <v>1731</v>
      </c>
      <c r="E1897" s="5" t="str">
        <f>VLOOKUP(F1897,'Set up'!$A$2:$C$43,2,FALSE)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up'!$A$2:$C$43,3,FALSE)</f>
        <v>30</v>
      </c>
      <c r="J1897" s="5">
        <f>VLOOKUP(F1897,'Set up'!$A$2:$D$43,4,FALSE)</f>
        <v>30</v>
      </c>
      <c r="K1897" s="4">
        <f t="shared" si="631"/>
        <v>45158</v>
      </c>
      <c r="L1897" s="5">
        <f t="shared" si="632"/>
        <v>8</v>
      </c>
      <c r="M1897" s="5">
        <f t="shared" si="633"/>
        <v>2023</v>
      </c>
      <c r="N1897" s="6">
        <v>2106</v>
      </c>
      <c r="O1897" s="6">
        <f t="shared" si="641"/>
        <v>-2106</v>
      </c>
      <c r="P1897" s="6">
        <f t="shared" si="634"/>
        <v>0</v>
      </c>
      <c r="Q1897" s="7">
        <f t="shared" si="635"/>
        <v>3366268.4500000011</v>
      </c>
      <c r="R1897" s="44" t="str">
        <f>VLOOKUP(F1897,'Set up'!$A$2:$E$43,5,FALSE)</f>
        <v>Chq</v>
      </c>
      <c r="S1897" s="1" t="s">
        <v>1859</v>
      </c>
    </row>
    <row r="1898" spans="1:19" ht="15" customHeight="1" x14ac:dyDescent="0.35">
      <c r="A1898" s="4">
        <v>45128</v>
      </c>
      <c r="B1898" s="5">
        <f t="shared" si="629"/>
        <v>7</v>
      </c>
      <c r="C1898" s="5">
        <f t="shared" si="630"/>
        <v>2023</v>
      </c>
      <c r="D1898" s="88" t="s">
        <v>1731</v>
      </c>
      <c r="E1898" s="5" t="str">
        <f>VLOOKUP(F1898,'Set up'!$A$2:$C$43,2,FALSE)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up'!$A$2:$C$43,3,FALSE)</f>
        <v>30</v>
      </c>
      <c r="J1898" s="5">
        <f>VLOOKUP(F1898,'Set up'!$A$2:$D$43,4,FALSE)</f>
        <v>30</v>
      </c>
      <c r="K1898" s="4">
        <f t="shared" si="631"/>
        <v>45158</v>
      </c>
      <c r="L1898" s="5">
        <f t="shared" si="632"/>
        <v>8</v>
      </c>
      <c r="M1898" s="5">
        <f t="shared" si="633"/>
        <v>2023</v>
      </c>
      <c r="N1898" s="6">
        <v>240</v>
      </c>
      <c r="O1898" s="6">
        <f t="shared" si="641"/>
        <v>-240</v>
      </c>
      <c r="P1898" s="6">
        <f t="shared" si="634"/>
        <v>0</v>
      </c>
      <c r="Q1898" s="7">
        <f t="shared" si="635"/>
        <v>3366508.4500000011</v>
      </c>
      <c r="R1898" s="44" t="str">
        <f>VLOOKUP(F1898,'Set up'!$A$2:$E$43,5,FALSE)</f>
        <v>Chq</v>
      </c>
      <c r="S1898" s="1" t="s">
        <v>1859</v>
      </c>
    </row>
    <row r="1899" spans="1:19" ht="15" customHeight="1" x14ac:dyDescent="0.35">
      <c r="A1899" s="4">
        <v>45128</v>
      </c>
      <c r="B1899" s="5">
        <f t="shared" si="629"/>
        <v>7</v>
      </c>
      <c r="C1899" s="5">
        <f t="shared" si="630"/>
        <v>2023</v>
      </c>
      <c r="D1899" s="88" t="s">
        <v>1731</v>
      </c>
      <c r="E1899" s="5" t="str">
        <f>VLOOKUP(F1899,'Set up'!$A$2:$C$43,2,FALSE)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up'!$A$2:$C$43,3,FALSE)</f>
        <v>30</v>
      </c>
      <c r="J1899" s="5">
        <f>VLOOKUP(F1899,'Set up'!$A$2:$D$43,4,FALSE)</f>
        <v>30</v>
      </c>
      <c r="K1899" s="4">
        <f t="shared" si="631"/>
        <v>45158</v>
      </c>
      <c r="L1899" s="5">
        <f t="shared" si="632"/>
        <v>8</v>
      </c>
      <c r="M1899" s="5">
        <f t="shared" si="633"/>
        <v>2023</v>
      </c>
      <c r="N1899" s="6">
        <v>190</v>
      </c>
      <c r="O1899" s="6">
        <f t="shared" si="641"/>
        <v>-190</v>
      </c>
      <c r="P1899" s="6">
        <f t="shared" si="634"/>
        <v>0</v>
      </c>
      <c r="Q1899" s="7">
        <f t="shared" si="635"/>
        <v>3366698.4500000011</v>
      </c>
      <c r="R1899" s="44" t="str">
        <f>VLOOKUP(F1899,'Set up'!$A$2:$E$43,5,FALSE)</f>
        <v>Chq</v>
      </c>
      <c r="S1899" s="1" t="s">
        <v>1859</v>
      </c>
    </row>
    <row r="1900" spans="1:19" ht="15" customHeight="1" x14ac:dyDescent="0.35">
      <c r="A1900" s="4">
        <v>45128</v>
      </c>
      <c r="B1900" s="5">
        <f t="shared" si="629"/>
        <v>7</v>
      </c>
      <c r="C1900" s="5">
        <f t="shared" si="630"/>
        <v>2023</v>
      </c>
      <c r="D1900" s="88" t="s">
        <v>1731</v>
      </c>
      <c r="E1900" s="5" t="str">
        <f>VLOOKUP(F1900,'Set up'!$A$2:$C$43,2,FALSE)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up'!$A$2:$C$43,3,FALSE)</f>
        <v>30</v>
      </c>
      <c r="J1900" s="5">
        <f>VLOOKUP(F1900,'Set up'!$A$2:$D$43,4,FALSE)</f>
        <v>30</v>
      </c>
      <c r="K1900" s="4">
        <f t="shared" si="631"/>
        <v>45158</v>
      </c>
      <c r="L1900" s="5">
        <f t="shared" si="632"/>
        <v>8</v>
      </c>
      <c r="M1900" s="5">
        <f t="shared" si="633"/>
        <v>2023</v>
      </c>
      <c r="N1900" s="6">
        <v>312.5</v>
      </c>
      <c r="O1900" s="6">
        <f t="shared" si="641"/>
        <v>-312.5</v>
      </c>
      <c r="P1900" s="6">
        <f t="shared" si="634"/>
        <v>0</v>
      </c>
      <c r="Q1900" s="7">
        <f t="shared" si="635"/>
        <v>3367010.9500000011</v>
      </c>
      <c r="R1900" s="44" t="str">
        <f>VLOOKUP(F1900,'Set up'!$A$2:$E$43,5,FALSE)</f>
        <v>Chq</v>
      </c>
      <c r="S1900" s="1" t="s">
        <v>1859</v>
      </c>
    </row>
    <row r="1901" spans="1:19" ht="15" customHeight="1" x14ac:dyDescent="0.35">
      <c r="A1901" s="4">
        <v>45128</v>
      </c>
      <c r="B1901" s="5">
        <f t="shared" si="629"/>
        <v>7</v>
      </c>
      <c r="C1901" s="5">
        <f t="shared" si="630"/>
        <v>2023</v>
      </c>
      <c r="D1901" s="88" t="s">
        <v>1731</v>
      </c>
      <c r="E1901" s="5" t="str">
        <f>VLOOKUP(F1901,'Set up'!$A$2:$C$43,2,FALSE)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up'!$A$2:$C$43,3,FALSE)</f>
        <v>30</v>
      </c>
      <c r="J1901" s="5">
        <f>VLOOKUP(F1901,'Set up'!$A$2:$D$43,4,FALSE)</f>
        <v>30</v>
      </c>
      <c r="K1901" s="4">
        <f t="shared" si="631"/>
        <v>45158</v>
      </c>
      <c r="L1901" s="5">
        <f t="shared" si="632"/>
        <v>8</v>
      </c>
      <c r="M1901" s="5">
        <f t="shared" si="633"/>
        <v>2023</v>
      </c>
      <c r="N1901" s="6">
        <v>260</v>
      </c>
      <c r="O1901" s="6">
        <f t="shared" si="641"/>
        <v>-260</v>
      </c>
      <c r="P1901" s="6">
        <f t="shared" si="634"/>
        <v>0</v>
      </c>
      <c r="Q1901" s="7">
        <f t="shared" si="635"/>
        <v>3367270.9500000011</v>
      </c>
      <c r="R1901" s="44" t="str">
        <f>VLOOKUP(F1901,'Set up'!$A$2:$E$43,5,FALSE)</f>
        <v>Chq</v>
      </c>
      <c r="S1901" s="1" t="s">
        <v>1859</v>
      </c>
    </row>
    <row r="1902" spans="1:19" ht="15" customHeight="1" x14ac:dyDescent="0.35">
      <c r="A1902" s="4">
        <v>45128</v>
      </c>
      <c r="B1902" s="5">
        <f t="shared" si="629"/>
        <v>7</v>
      </c>
      <c r="C1902" s="5">
        <f t="shared" si="630"/>
        <v>2023</v>
      </c>
      <c r="D1902" s="88" t="s">
        <v>1731</v>
      </c>
      <c r="E1902" s="5" t="str">
        <f>VLOOKUP(F1902,'Set up'!$A$2:$C$43,2,FALSE)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up'!$A$2:$C$43,3,FALSE)</f>
        <v>30</v>
      </c>
      <c r="J1902" s="5">
        <f>VLOOKUP(F1902,'Set up'!$A$2:$D$43,4,FALSE)</f>
        <v>30</v>
      </c>
      <c r="K1902" s="4">
        <f t="shared" si="631"/>
        <v>45158</v>
      </c>
      <c r="L1902" s="5">
        <f t="shared" si="632"/>
        <v>8</v>
      </c>
      <c r="M1902" s="5">
        <f t="shared" si="633"/>
        <v>2023</v>
      </c>
      <c r="N1902" s="6">
        <v>930</v>
      </c>
      <c r="O1902" s="6">
        <f t="shared" si="641"/>
        <v>-930</v>
      </c>
      <c r="P1902" s="6">
        <f t="shared" si="634"/>
        <v>0</v>
      </c>
      <c r="Q1902" s="7">
        <f t="shared" si="635"/>
        <v>3368200.9500000011</v>
      </c>
      <c r="R1902" s="44" t="str">
        <f>VLOOKUP(F1902,'Set up'!$A$2:$E$43,5,FALSE)</f>
        <v>Chq</v>
      </c>
      <c r="S1902" s="1" t="s">
        <v>1859</v>
      </c>
    </row>
    <row r="1903" spans="1:19" ht="15" customHeight="1" x14ac:dyDescent="0.35">
      <c r="A1903" s="4">
        <v>45131</v>
      </c>
      <c r="B1903" s="5">
        <f t="shared" si="629"/>
        <v>7</v>
      </c>
      <c r="C1903" s="5">
        <f t="shared" si="630"/>
        <v>2023</v>
      </c>
      <c r="D1903" s="88" t="s">
        <v>1732</v>
      </c>
      <c r="E1903" s="5" t="str">
        <f>VLOOKUP(F1903,'Set up'!$A$2:$C$43,2,FALSE)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up'!$A$2:$C$43,3,FALSE)</f>
        <v>Cash</v>
      </c>
      <c r="J1903" s="5">
        <f>VLOOKUP(F1903,'Set up'!$A$2:$D$43,4,FALSE)</f>
        <v>0</v>
      </c>
      <c r="K1903" s="4">
        <f t="shared" si="631"/>
        <v>45131</v>
      </c>
      <c r="L1903" s="5">
        <f t="shared" si="632"/>
        <v>7</v>
      </c>
      <c r="M1903" s="5">
        <f t="shared" si="633"/>
        <v>2023</v>
      </c>
      <c r="N1903" s="6">
        <v>3652</v>
      </c>
      <c r="O1903" s="6">
        <f t="shared" ref="O1903:O1909" si="642">-N1903</f>
        <v>-3652</v>
      </c>
      <c r="P1903" s="6">
        <f t="shared" si="634"/>
        <v>0</v>
      </c>
      <c r="Q1903" s="7">
        <f t="shared" si="635"/>
        <v>3371852.9500000011</v>
      </c>
      <c r="R1903" s="44" t="str">
        <f>VLOOKUP(F1903,'Set up'!$A$2:$E$43,5,FALSE)</f>
        <v>Trsf</v>
      </c>
      <c r="S1903" s="1" t="s">
        <v>1871</v>
      </c>
    </row>
    <row r="1904" spans="1:19" ht="15" customHeight="1" x14ac:dyDescent="0.35">
      <c r="A1904" s="4">
        <v>45131</v>
      </c>
      <c r="B1904" s="5">
        <f t="shared" si="629"/>
        <v>7</v>
      </c>
      <c r="C1904" s="5">
        <f t="shared" si="630"/>
        <v>2023</v>
      </c>
      <c r="D1904" s="88" t="s">
        <v>1732</v>
      </c>
      <c r="E1904" s="5" t="str">
        <f>VLOOKUP(F1904,'Set up'!$A$2:$C$43,2,FALSE)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up'!$A$2:$C$43,3,FALSE)</f>
        <v>Cash</v>
      </c>
      <c r="J1904" s="5">
        <f>VLOOKUP(F1904,'Set up'!$A$2:$D$43,4,FALSE)</f>
        <v>0</v>
      </c>
      <c r="K1904" s="4">
        <f t="shared" si="631"/>
        <v>45131</v>
      </c>
      <c r="L1904" s="5">
        <f t="shared" si="632"/>
        <v>7</v>
      </c>
      <c r="M1904" s="5">
        <f t="shared" si="633"/>
        <v>2023</v>
      </c>
      <c r="N1904" s="6">
        <v>675</v>
      </c>
      <c r="O1904" s="6">
        <f t="shared" si="642"/>
        <v>-675</v>
      </c>
      <c r="P1904" s="6">
        <f t="shared" si="634"/>
        <v>0</v>
      </c>
      <c r="Q1904" s="7">
        <f t="shared" si="635"/>
        <v>3372527.9500000011</v>
      </c>
      <c r="R1904" s="44" t="str">
        <f>VLOOKUP(F1904,'Set up'!$A$2:$E$43,5,FALSE)</f>
        <v>Trsf</v>
      </c>
      <c r="S1904" s="1" t="s">
        <v>1872</v>
      </c>
    </row>
    <row r="1905" spans="1:19" ht="15" customHeight="1" x14ac:dyDescent="0.35">
      <c r="A1905" s="4">
        <v>45131</v>
      </c>
      <c r="B1905" s="5">
        <f t="shared" si="629"/>
        <v>7</v>
      </c>
      <c r="C1905" s="5">
        <f t="shared" si="630"/>
        <v>2023</v>
      </c>
      <c r="D1905" s="88" t="s">
        <v>1732</v>
      </c>
      <c r="E1905" s="5" t="str">
        <f>VLOOKUP(F1905,'Set up'!$A$2:$C$43,2,FALSE)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up'!$A$2:$C$43,3,FALSE)</f>
        <v>Cash</v>
      </c>
      <c r="J1905" s="5">
        <f>VLOOKUP(F1905,'Set up'!$A$2:$D$43,4,FALSE)</f>
        <v>0</v>
      </c>
      <c r="K1905" s="4">
        <f t="shared" si="631"/>
        <v>45131</v>
      </c>
      <c r="L1905" s="5">
        <f t="shared" si="632"/>
        <v>7</v>
      </c>
      <c r="M1905" s="5">
        <f t="shared" si="633"/>
        <v>2023</v>
      </c>
      <c r="N1905" s="6">
        <v>236</v>
      </c>
      <c r="O1905" s="6">
        <f t="shared" si="642"/>
        <v>-236</v>
      </c>
      <c r="P1905" s="6">
        <f t="shared" si="634"/>
        <v>0</v>
      </c>
      <c r="Q1905" s="7">
        <f t="shared" si="635"/>
        <v>3372763.9500000011</v>
      </c>
      <c r="R1905" s="44" t="str">
        <f>VLOOKUP(F1905,'Set up'!$A$2:$E$43,5,FALSE)</f>
        <v>Trsf</v>
      </c>
      <c r="S1905" s="1" t="s">
        <v>1873</v>
      </c>
    </row>
    <row r="1906" spans="1:19" ht="15" customHeight="1" x14ac:dyDescent="0.35">
      <c r="A1906" s="4">
        <v>45131</v>
      </c>
      <c r="B1906" s="5">
        <f t="shared" si="629"/>
        <v>7</v>
      </c>
      <c r="C1906" s="5">
        <f t="shared" si="630"/>
        <v>2023</v>
      </c>
      <c r="D1906" s="88" t="s">
        <v>1732</v>
      </c>
      <c r="E1906" s="5" t="str">
        <f>VLOOKUP(F1906,'Set up'!$A$2:$C$43,2,FALSE)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up'!$A$2:$C$43,3,FALSE)</f>
        <v>Cash</v>
      </c>
      <c r="J1906" s="5">
        <f>VLOOKUP(F1906,'Set up'!$A$2:$D$43,4,FALSE)</f>
        <v>0</v>
      </c>
      <c r="K1906" s="4">
        <f t="shared" si="631"/>
        <v>45131</v>
      </c>
      <c r="L1906" s="5">
        <f t="shared" si="632"/>
        <v>7</v>
      </c>
      <c r="M1906" s="5">
        <f t="shared" si="633"/>
        <v>2023</v>
      </c>
      <c r="N1906" s="6">
        <v>190</v>
      </c>
      <c r="O1906" s="6">
        <f t="shared" si="642"/>
        <v>-190</v>
      </c>
      <c r="P1906" s="6">
        <f t="shared" si="634"/>
        <v>0</v>
      </c>
      <c r="Q1906" s="7">
        <f t="shared" si="635"/>
        <v>3372953.9500000011</v>
      </c>
      <c r="R1906" s="44" t="str">
        <f>VLOOKUP(F1906,'Set up'!$A$2:$E$43,5,FALSE)</f>
        <v>Trsf</v>
      </c>
      <c r="S1906" s="1" t="s">
        <v>1874</v>
      </c>
    </row>
    <row r="1907" spans="1:19" ht="15" customHeight="1" x14ac:dyDescent="0.35">
      <c r="A1907" s="4">
        <v>45131</v>
      </c>
      <c r="B1907" s="5">
        <f t="shared" si="629"/>
        <v>7</v>
      </c>
      <c r="C1907" s="5">
        <f t="shared" si="630"/>
        <v>2023</v>
      </c>
      <c r="D1907" s="88" t="s">
        <v>1732</v>
      </c>
      <c r="E1907" s="5" t="str">
        <f>VLOOKUP(F1907,'Set up'!$A$2:$C$43,2,FALSE)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up'!$A$2:$C$43,3,FALSE)</f>
        <v>Cash</v>
      </c>
      <c r="J1907" s="5">
        <f>VLOOKUP(F1907,'Set up'!$A$2:$D$43,4,FALSE)</f>
        <v>0</v>
      </c>
      <c r="K1907" s="4">
        <f t="shared" si="631"/>
        <v>45131</v>
      </c>
      <c r="L1907" s="5">
        <f t="shared" si="632"/>
        <v>7</v>
      </c>
      <c r="M1907" s="5">
        <f t="shared" si="633"/>
        <v>2023</v>
      </c>
      <c r="N1907" s="6">
        <v>187.5</v>
      </c>
      <c r="O1907" s="6">
        <f>-187-0.5</f>
        <v>-187.5</v>
      </c>
      <c r="P1907" s="6">
        <f t="shared" si="634"/>
        <v>0</v>
      </c>
      <c r="Q1907" s="7">
        <f t="shared" si="635"/>
        <v>3373141.4500000011</v>
      </c>
      <c r="R1907" s="44" t="str">
        <f>VLOOKUP(F1907,'Set up'!$A$2:$E$43,5,FALSE)</f>
        <v>Trsf</v>
      </c>
      <c r="S1907" s="1" t="s">
        <v>1875</v>
      </c>
    </row>
    <row r="1908" spans="1:19" ht="15" customHeight="1" x14ac:dyDescent="0.35">
      <c r="A1908" s="4">
        <v>45132</v>
      </c>
      <c r="B1908" s="5">
        <f t="shared" si="629"/>
        <v>7</v>
      </c>
      <c r="C1908" s="5">
        <f t="shared" si="630"/>
        <v>2023</v>
      </c>
      <c r="D1908" s="88" t="s">
        <v>1733</v>
      </c>
      <c r="E1908" s="5" t="str">
        <f>VLOOKUP(F1908,'Set up'!$A$2:$C$43,2,FALSE)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up'!$A$2:$C$43,3,FALSE)</f>
        <v>Cash</v>
      </c>
      <c r="J1908" s="5">
        <f>VLOOKUP(F1908,'Set up'!$A$2:$D$43,4,FALSE)</f>
        <v>0</v>
      </c>
      <c r="K1908" s="4">
        <f t="shared" si="631"/>
        <v>45132</v>
      </c>
      <c r="L1908" s="5">
        <f t="shared" si="632"/>
        <v>7</v>
      </c>
      <c r="M1908" s="5">
        <f t="shared" si="633"/>
        <v>2023</v>
      </c>
      <c r="N1908" s="6">
        <v>350</v>
      </c>
      <c r="O1908" s="6">
        <f t="shared" si="642"/>
        <v>-350</v>
      </c>
      <c r="P1908" s="6">
        <f t="shared" si="634"/>
        <v>0</v>
      </c>
      <c r="Q1908" s="7">
        <f t="shared" si="635"/>
        <v>3373491.4500000011</v>
      </c>
      <c r="R1908" s="44" t="str">
        <f>VLOOKUP(F1908,'Set up'!$A$2:$E$43,5,FALSE)</f>
        <v>Trsf</v>
      </c>
      <c r="S1908" s="1" t="s">
        <v>1789</v>
      </c>
    </row>
    <row r="1909" spans="1:19" ht="15" customHeight="1" x14ac:dyDescent="0.35">
      <c r="A1909" s="4">
        <v>45132</v>
      </c>
      <c r="B1909" s="5">
        <f t="shared" ref="B1909:B1935" si="643">MONTH(A1909)</f>
        <v>7</v>
      </c>
      <c r="C1909" s="5">
        <f t="shared" ref="C1909:C1935" si="644">YEAR(A1909)</f>
        <v>2023</v>
      </c>
      <c r="D1909" s="88" t="s">
        <v>1733</v>
      </c>
      <c r="E1909" s="5" t="str">
        <f>VLOOKUP(F1909,'Set up'!$A$2:$C$43,2,FALSE)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up'!$A$2:$C$43,3,FALSE)</f>
        <v>Cash</v>
      </c>
      <c r="J1909" s="5">
        <f>VLOOKUP(F1909,'Set up'!$A$2:$D$43,4,FALSE)</f>
        <v>0</v>
      </c>
      <c r="K1909" s="4">
        <f t="shared" ref="K1909:K1935" si="645">A1909+J1909</f>
        <v>45132</v>
      </c>
      <c r="L1909" s="5">
        <f t="shared" ref="L1909:L1935" si="646">MONTH(K1909)</f>
        <v>7</v>
      </c>
      <c r="M1909" s="5">
        <f t="shared" ref="M1909:M1935" si="647">YEAR(K1909)</f>
        <v>2023</v>
      </c>
      <c r="N1909" s="6">
        <v>55</v>
      </c>
      <c r="O1909" s="6">
        <f t="shared" si="642"/>
        <v>-55</v>
      </c>
      <c r="P1909" s="6">
        <f t="shared" ref="P1909:P1935" si="648">SUM(N1909+O1909)</f>
        <v>0</v>
      </c>
      <c r="Q1909" s="7">
        <f t="shared" ref="Q1909:Q1935" si="649">SUM(Q1908+N1909)</f>
        <v>3373546.4500000011</v>
      </c>
      <c r="R1909" s="44" t="str">
        <f>VLOOKUP(F1909,'Set up'!$A$2:$E$43,5,FALSE)</f>
        <v>Trsf</v>
      </c>
      <c r="S1909" s="1" t="s">
        <v>1789</v>
      </c>
    </row>
    <row r="1910" spans="1:19" ht="15" customHeight="1" x14ac:dyDescent="0.35">
      <c r="A1910" s="4" t="s">
        <v>1735</v>
      </c>
      <c r="B1910" s="5">
        <f t="shared" si="643"/>
        <v>7</v>
      </c>
      <c r="C1910" s="5">
        <f t="shared" si="644"/>
        <v>2023</v>
      </c>
      <c r="D1910" s="88" t="s">
        <v>1734</v>
      </c>
      <c r="E1910" s="5" t="str">
        <f>VLOOKUP(F1910,'Set up'!$A$2:$C$43,2,FALSE)</f>
        <v>C00000020</v>
      </c>
      <c r="F1910" s="1" t="s">
        <v>411</v>
      </c>
      <c r="G1910" s="99" t="s">
        <v>1736</v>
      </c>
      <c r="H1910" s="5">
        <v>2</v>
      </c>
      <c r="I1910" s="5" t="str">
        <f>VLOOKUP(F1910,'Set up'!$A$2:$C$43,3,FALSE)</f>
        <v>Cash</v>
      </c>
      <c r="J1910" s="5">
        <f>VLOOKUP(F1910,'Set up'!$A$2:$D$43,4,FALSE)</f>
        <v>0</v>
      </c>
      <c r="K1910" s="4">
        <f t="shared" si="645"/>
        <v>45133</v>
      </c>
      <c r="L1910" s="5">
        <f t="shared" si="646"/>
        <v>7</v>
      </c>
      <c r="M1910" s="5">
        <f t="shared" si="647"/>
        <v>2023</v>
      </c>
      <c r="N1910" s="6">
        <v>3080</v>
      </c>
      <c r="P1910" s="6">
        <f t="shared" si="648"/>
        <v>3080</v>
      </c>
      <c r="Q1910" s="7">
        <f t="shared" si="649"/>
        <v>3376626.4500000011</v>
      </c>
      <c r="R1910" s="44" t="str">
        <f>VLOOKUP(F1910,'Set up'!$A$2:$E$43,5,FALSE)</f>
        <v>Trsf</v>
      </c>
    </row>
    <row r="1911" spans="1:19" ht="15" customHeight="1" x14ac:dyDescent="0.35">
      <c r="A1911" s="4" t="s">
        <v>1735</v>
      </c>
      <c r="B1911" s="5">
        <f t="shared" si="643"/>
        <v>7</v>
      </c>
      <c r="C1911" s="5">
        <f t="shared" si="644"/>
        <v>2023</v>
      </c>
      <c r="D1911" s="88" t="s">
        <v>1734</v>
      </c>
      <c r="E1911" s="5" t="str">
        <f>VLOOKUP(F1911,'Set up'!$A$2:$C$43,2,FALSE)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up'!$A$2:$C$43,3,FALSE)</f>
        <v>Cash</v>
      </c>
      <c r="J1911" s="5">
        <f>VLOOKUP(F1911,'Set up'!$A$2:$D$43,4,FALSE)</f>
        <v>0</v>
      </c>
      <c r="K1911" s="4">
        <f t="shared" si="645"/>
        <v>45133</v>
      </c>
      <c r="L1911" s="5">
        <f t="shared" si="646"/>
        <v>7</v>
      </c>
      <c r="M1911" s="5">
        <f t="shared" si="647"/>
        <v>2023</v>
      </c>
      <c r="N1911" s="6">
        <v>1134</v>
      </c>
      <c r="P1911" s="6">
        <f t="shared" si="648"/>
        <v>1134</v>
      </c>
      <c r="Q1911" s="7">
        <f t="shared" si="649"/>
        <v>3377760.4500000011</v>
      </c>
      <c r="R1911" s="44" t="str">
        <f>VLOOKUP(F1911,'Set up'!$A$2:$E$43,5,FALSE)</f>
        <v>Trsf</v>
      </c>
    </row>
    <row r="1912" spans="1:19" ht="15" customHeight="1" x14ac:dyDescent="0.35">
      <c r="A1912" s="4" t="s">
        <v>1735</v>
      </c>
      <c r="B1912" s="5">
        <f t="shared" si="643"/>
        <v>7</v>
      </c>
      <c r="C1912" s="5">
        <f t="shared" si="644"/>
        <v>2023</v>
      </c>
      <c r="D1912" s="88" t="s">
        <v>1734</v>
      </c>
      <c r="E1912" s="5" t="str">
        <f>VLOOKUP(F1912,'Set up'!$A$2:$C$43,2,FALSE)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up'!$A$2:$C$43,3,FALSE)</f>
        <v>Cash</v>
      </c>
      <c r="J1912" s="5">
        <f>VLOOKUP(F1912,'Set up'!$A$2:$D$43,4,FALSE)</f>
        <v>0</v>
      </c>
      <c r="K1912" s="4">
        <f t="shared" si="645"/>
        <v>45133</v>
      </c>
      <c r="L1912" s="5">
        <f t="shared" si="646"/>
        <v>7</v>
      </c>
      <c r="M1912" s="5">
        <f t="shared" si="647"/>
        <v>2023</v>
      </c>
      <c r="N1912" s="6">
        <v>600</v>
      </c>
      <c r="P1912" s="6">
        <f t="shared" si="648"/>
        <v>600</v>
      </c>
      <c r="Q1912" s="7">
        <f t="shared" si="649"/>
        <v>3378360.4500000011</v>
      </c>
      <c r="R1912" s="44" t="str">
        <f>VLOOKUP(F1912,'Set up'!$A$2:$E$43,5,FALSE)</f>
        <v>Trsf</v>
      </c>
    </row>
    <row r="1913" spans="1:19" ht="15" customHeight="1" x14ac:dyDescent="0.35">
      <c r="A1913" s="4" t="s">
        <v>1735</v>
      </c>
      <c r="B1913" s="5">
        <f t="shared" si="643"/>
        <v>7</v>
      </c>
      <c r="C1913" s="5">
        <f t="shared" si="644"/>
        <v>2023</v>
      </c>
      <c r="D1913" s="88" t="s">
        <v>1734</v>
      </c>
      <c r="E1913" s="5" t="str">
        <f>VLOOKUP(F1913,'Set up'!$A$2:$C$43,2,FALSE)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up'!$A$2:$C$43,3,FALSE)</f>
        <v>Cash</v>
      </c>
      <c r="J1913" s="5">
        <f>VLOOKUP(F1913,'Set up'!$A$2:$D$43,4,FALSE)</f>
        <v>0</v>
      </c>
      <c r="K1913" s="4">
        <f t="shared" si="645"/>
        <v>45133</v>
      </c>
      <c r="L1913" s="5">
        <f t="shared" si="646"/>
        <v>7</v>
      </c>
      <c r="M1913" s="5">
        <f t="shared" si="647"/>
        <v>2023</v>
      </c>
      <c r="N1913" s="6">
        <v>380</v>
      </c>
      <c r="P1913" s="6">
        <f t="shared" si="648"/>
        <v>380</v>
      </c>
      <c r="Q1913" s="7">
        <f t="shared" si="649"/>
        <v>3378740.4500000011</v>
      </c>
      <c r="R1913" s="44" t="str">
        <f>VLOOKUP(F1913,'Set up'!$A$2:$E$43,5,FALSE)</f>
        <v>Trsf</v>
      </c>
    </row>
    <row r="1914" spans="1:19" ht="15" customHeight="1" x14ac:dyDescent="0.35">
      <c r="A1914" s="4" t="s">
        <v>1735</v>
      </c>
      <c r="B1914" s="5">
        <f t="shared" si="643"/>
        <v>7</v>
      </c>
      <c r="C1914" s="5">
        <f t="shared" si="644"/>
        <v>2023</v>
      </c>
      <c r="D1914" s="88" t="s">
        <v>1734</v>
      </c>
      <c r="E1914" s="5" t="str">
        <f>VLOOKUP(F1914,'Set up'!$A$2:$C$43,2,FALSE)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up'!$A$2:$C$43,3,FALSE)</f>
        <v>Cash</v>
      </c>
      <c r="J1914" s="5">
        <f>VLOOKUP(F1914,'Set up'!$A$2:$D$43,4,FALSE)</f>
        <v>0</v>
      </c>
      <c r="K1914" s="4">
        <f t="shared" si="645"/>
        <v>45133</v>
      </c>
      <c r="L1914" s="5">
        <f t="shared" si="646"/>
        <v>7</v>
      </c>
      <c r="M1914" s="5">
        <f t="shared" si="647"/>
        <v>2023</v>
      </c>
      <c r="N1914" s="6">
        <v>1000</v>
      </c>
      <c r="P1914" s="6">
        <f t="shared" si="648"/>
        <v>1000</v>
      </c>
      <c r="Q1914" s="7">
        <f t="shared" si="649"/>
        <v>3379740.4500000011</v>
      </c>
      <c r="R1914" s="44" t="str">
        <f>VLOOKUP(F1914,'Set up'!$A$2:$E$43,5,FALSE)</f>
        <v>Trsf</v>
      </c>
    </row>
    <row r="1915" spans="1:19" ht="15" customHeight="1" x14ac:dyDescent="0.35">
      <c r="A1915" s="4">
        <v>45134</v>
      </c>
      <c r="B1915" s="5">
        <f t="shared" si="643"/>
        <v>7</v>
      </c>
      <c r="C1915" s="5">
        <f t="shared" si="644"/>
        <v>2023</v>
      </c>
      <c r="D1915" s="88" t="s">
        <v>1737</v>
      </c>
      <c r="E1915" s="5" t="str">
        <f>VLOOKUP(F1915,'Set up'!$A$2:$C$43,2,FALSE)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up'!$A$2:$C$43,3,FALSE)</f>
        <v>Cash</v>
      </c>
      <c r="J1915" s="5">
        <f>VLOOKUP(F1915,'Set up'!$A$2:$D$43,4,FALSE)</f>
        <v>0</v>
      </c>
      <c r="K1915" s="4">
        <f t="shared" si="645"/>
        <v>45134</v>
      </c>
      <c r="L1915" s="5">
        <f t="shared" si="646"/>
        <v>7</v>
      </c>
      <c r="M1915" s="5">
        <f t="shared" si="647"/>
        <v>2023</v>
      </c>
      <c r="N1915" s="6">
        <v>1826</v>
      </c>
      <c r="P1915" s="6">
        <f t="shared" si="648"/>
        <v>1826</v>
      </c>
      <c r="Q1915" s="7">
        <f t="shared" si="649"/>
        <v>3381566.4500000011</v>
      </c>
      <c r="R1915" s="44" t="str">
        <f>VLOOKUP(F1915,'Set up'!$A$2:$E$43,5,FALSE)</f>
        <v>PD Chq</v>
      </c>
    </row>
    <row r="1916" spans="1:19" ht="15" customHeight="1" x14ac:dyDescent="0.35">
      <c r="A1916" s="4">
        <v>45134</v>
      </c>
      <c r="B1916" s="5">
        <f t="shared" si="643"/>
        <v>7</v>
      </c>
      <c r="C1916" s="5">
        <f t="shared" si="644"/>
        <v>2023</v>
      </c>
      <c r="D1916" s="88" t="s">
        <v>1737</v>
      </c>
      <c r="E1916" s="5" t="str">
        <f>VLOOKUP(F1916,'Set up'!$A$2:$C$43,2,FALSE)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up'!$A$2:$C$43,3,FALSE)</f>
        <v>Cash</v>
      </c>
      <c r="J1916" s="5">
        <f>VLOOKUP(F1916,'Set up'!$A$2:$D$43,4,FALSE)</f>
        <v>0</v>
      </c>
      <c r="K1916" s="4">
        <f t="shared" si="645"/>
        <v>45134</v>
      </c>
      <c r="L1916" s="5">
        <f t="shared" si="646"/>
        <v>7</v>
      </c>
      <c r="M1916" s="5">
        <f t="shared" si="647"/>
        <v>2023</v>
      </c>
      <c r="N1916" s="6">
        <v>498</v>
      </c>
      <c r="P1916" s="6">
        <f t="shared" si="648"/>
        <v>498</v>
      </c>
      <c r="Q1916" s="7">
        <f t="shared" si="649"/>
        <v>3382064.4500000011</v>
      </c>
      <c r="R1916" s="44" t="str">
        <f>VLOOKUP(F1916,'Set up'!$A$2:$E$43,5,FALSE)</f>
        <v>PD Chq</v>
      </c>
    </row>
    <row r="1917" spans="1:19" ht="15" customHeight="1" x14ac:dyDescent="0.35">
      <c r="A1917" s="4">
        <v>45134</v>
      </c>
      <c r="B1917" s="5">
        <f t="shared" si="643"/>
        <v>7</v>
      </c>
      <c r="C1917" s="5">
        <f t="shared" si="644"/>
        <v>2023</v>
      </c>
      <c r="D1917" s="88" t="s">
        <v>1737</v>
      </c>
      <c r="E1917" s="5" t="str">
        <f>VLOOKUP(F1917,'Set up'!$A$2:$C$43,2,FALSE)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up'!$A$2:$C$43,3,FALSE)</f>
        <v>Cash</v>
      </c>
      <c r="J1917" s="5">
        <f>VLOOKUP(F1917,'Set up'!$A$2:$D$43,4,FALSE)</f>
        <v>0</v>
      </c>
      <c r="K1917" s="4">
        <f t="shared" si="645"/>
        <v>45134</v>
      </c>
      <c r="L1917" s="5">
        <f t="shared" si="646"/>
        <v>7</v>
      </c>
      <c r="M1917" s="5">
        <f t="shared" si="647"/>
        <v>2023</v>
      </c>
      <c r="N1917" s="6">
        <v>95</v>
      </c>
      <c r="P1917" s="6">
        <f t="shared" si="648"/>
        <v>95</v>
      </c>
      <c r="Q1917" s="7">
        <f t="shared" si="649"/>
        <v>3382159.4500000011</v>
      </c>
      <c r="R1917" s="44" t="str">
        <f>VLOOKUP(F1917,'Set up'!$A$2:$E$43,5,FALSE)</f>
        <v>PD Chq</v>
      </c>
    </row>
    <row r="1918" spans="1:19" ht="15" customHeight="1" x14ac:dyDescent="0.35">
      <c r="A1918" s="4">
        <v>45134</v>
      </c>
      <c r="B1918" s="5">
        <f t="shared" si="643"/>
        <v>7</v>
      </c>
      <c r="C1918" s="5">
        <f t="shared" si="644"/>
        <v>2023</v>
      </c>
      <c r="D1918" s="88" t="s">
        <v>1737</v>
      </c>
      <c r="E1918" s="5" t="str">
        <f>VLOOKUP(F1918,'Set up'!$A$2:$C$43,2,FALSE)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up'!$A$2:$C$43,3,FALSE)</f>
        <v>Cash</v>
      </c>
      <c r="J1918" s="5">
        <f>VLOOKUP(F1918,'Set up'!$A$2:$D$43,4,FALSE)</f>
        <v>0</v>
      </c>
      <c r="K1918" s="4">
        <f t="shared" si="645"/>
        <v>45134</v>
      </c>
      <c r="L1918" s="5">
        <f t="shared" si="646"/>
        <v>7</v>
      </c>
      <c r="M1918" s="5">
        <f t="shared" si="647"/>
        <v>2023</v>
      </c>
      <c r="N1918" s="6">
        <v>225</v>
      </c>
      <c r="P1918" s="6">
        <f t="shared" si="648"/>
        <v>225</v>
      </c>
      <c r="Q1918" s="7">
        <f t="shared" si="649"/>
        <v>3382384.4500000011</v>
      </c>
      <c r="R1918" s="44" t="str">
        <f>VLOOKUP(F1918,'Set up'!$A$2:$E$43,5,FALSE)</f>
        <v>PD Chq</v>
      </c>
    </row>
    <row r="1919" spans="1:19" ht="15" customHeight="1" x14ac:dyDescent="0.35">
      <c r="A1919" s="4">
        <v>45134</v>
      </c>
      <c r="B1919" s="5">
        <f t="shared" si="643"/>
        <v>7</v>
      </c>
      <c r="C1919" s="5">
        <f t="shared" si="644"/>
        <v>2023</v>
      </c>
      <c r="D1919" s="88" t="s">
        <v>1738</v>
      </c>
      <c r="E1919" s="5" t="str">
        <f>VLOOKUP(F1919,'Set up'!$A$2:$C$43,2,FALSE)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up'!$A$2:$C$43,3,FALSE)</f>
        <v>Cash</v>
      </c>
      <c r="J1919" s="5">
        <f>VLOOKUP(F1919,'Set up'!$A$2:$D$43,4,FALSE)</f>
        <v>0</v>
      </c>
      <c r="K1919" s="4">
        <f t="shared" si="645"/>
        <v>45134</v>
      </c>
      <c r="L1919" s="5">
        <f t="shared" si="646"/>
        <v>7</v>
      </c>
      <c r="M1919" s="5">
        <f t="shared" si="647"/>
        <v>2023</v>
      </c>
      <c r="N1919" s="6">
        <v>187.5</v>
      </c>
      <c r="P1919" s="6">
        <f t="shared" si="648"/>
        <v>187.5</v>
      </c>
      <c r="Q1919" s="7">
        <f t="shared" si="649"/>
        <v>3382571.9500000011</v>
      </c>
      <c r="R1919" s="44" t="str">
        <f>VLOOKUP(F1919,'Set up'!$A$2:$E$43,5,FALSE)</f>
        <v>Trsf</v>
      </c>
    </row>
    <row r="1920" spans="1:19" ht="15" customHeight="1" x14ac:dyDescent="0.35">
      <c r="A1920" s="4">
        <v>45134</v>
      </c>
      <c r="B1920" s="5">
        <f t="shared" si="643"/>
        <v>7</v>
      </c>
      <c r="C1920" s="5">
        <f t="shared" si="644"/>
        <v>2023</v>
      </c>
      <c r="D1920" s="88" t="s">
        <v>1739</v>
      </c>
      <c r="E1920" s="5" t="str">
        <f>VLOOKUP(F1920,'Set up'!$A$2:$C$43,2,FALSE)</f>
        <v>C00000020</v>
      </c>
      <c r="F1920" s="1" t="s">
        <v>411</v>
      </c>
      <c r="G1920" s="103" t="s">
        <v>1736</v>
      </c>
      <c r="H1920" s="5">
        <v>3</v>
      </c>
      <c r="I1920" s="5" t="str">
        <f>VLOOKUP(F1920,'Set up'!$A$2:$C$43,3,FALSE)</f>
        <v>Cash</v>
      </c>
      <c r="J1920" s="5">
        <f>VLOOKUP(F1920,'Set up'!$A$2:$D$43,4,FALSE)</f>
        <v>0</v>
      </c>
      <c r="K1920" s="4">
        <f t="shared" si="645"/>
        <v>45134</v>
      </c>
      <c r="L1920" s="5">
        <f t="shared" si="646"/>
        <v>7</v>
      </c>
      <c r="M1920" s="5">
        <f t="shared" si="647"/>
        <v>2023</v>
      </c>
      <c r="N1920" s="6">
        <v>4620</v>
      </c>
      <c r="P1920" s="6">
        <f t="shared" si="648"/>
        <v>4620</v>
      </c>
      <c r="Q1920" s="7">
        <f t="shared" si="649"/>
        <v>3387191.9500000011</v>
      </c>
      <c r="R1920" s="44" t="str">
        <f>VLOOKUP(F1920,'Set up'!$A$2:$E$43,5,FALSE)</f>
        <v>Trsf</v>
      </c>
    </row>
    <row r="1921" spans="1:19" ht="15" customHeight="1" x14ac:dyDescent="0.35">
      <c r="A1921" s="4">
        <v>45134</v>
      </c>
      <c r="B1921" s="5">
        <f t="shared" si="643"/>
        <v>7</v>
      </c>
      <c r="C1921" s="5">
        <f t="shared" si="644"/>
        <v>2023</v>
      </c>
      <c r="D1921" s="88" t="s">
        <v>1739</v>
      </c>
      <c r="E1921" s="5" t="str">
        <f>VLOOKUP(F1921,'Set up'!$A$2:$C$43,2,FALSE)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up'!$A$2:$C$43,3,FALSE)</f>
        <v>Cash</v>
      </c>
      <c r="J1921" s="5">
        <f>VLOOKUP(F1921,'Set up'!$A$2:$D$43,4,FALSE)</f>
        <v>0</v>
      </c>
      <c r="K1921" s="4">
        <f t="shared" si="645"/>
        <v>45134</v>
      </c>
      <c r="L1921" s="5">
        <f t="shared" si="646"/>
        <v>7</v>
      </c>
      <c r="M1921" s="5">
        <f t="shared" si="647"/>
        <v>2023</v>
      </c>
      <c r="N1921" s="6">
        <v>1701</v>
      </c>
      <c r="P1921" s="6">
        <f t="shared" si="648"/>
        <v>1701</v>
      </c>
      <c r="Q1921" s="7">
        <f t="shared" si="649"/>
        <v>3388892.9500000011</v>
      </c>
      <c r="R1921" s="44" t="str">
        <f>VLOOKUP(F1921,'Set up'!$A$2:$E$43,5,FALSE)</f>
        <v>Trsf</v>
      </c>
    </row>
    <row r="1922" spans="1:19" ht="15" customHeight="1" x14ac:dyDescent="0.35">
      <c r="A1922" s="4">
        <v>45134</v>
      </c>
      <c r="B1922" s="5">
        <f t="shared" si="643"/>
        <v>7</v>
      </c>
      <c r="C1922" s="5">
        <f t="shared" si="644"/>
        <v>2023</v>
      </c>
      <c r="D1922" s="88" t="s">
        <v>1739</v>
      </c>
      <c r="E1922" s="5" t="str">
        <f>VLOOKUP(F1922,'Set up'!$A$2:$C$43,2,FALSE)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up'!$A$2:$C$43,3,FALSE)</f>
        <v>Cash</v>
      </c>
      <c r="J1922" s="5">
        <f>VLOOKUP(F1922,'Set up'!$A$2:$D$43,4,FALSE)</f>
        <v>0</v>
      </c>
      <c r="K1922" s="4">
        <f t="shared" si="645"/>
        <v>45134</v>
      </c>
      <c r="L1922" s="5">
        <f t="shared" si="646"/>
        <v>7</v>
      </c>
      <c r="M1922" s="5">
        <f t="shared" si="647"/>
        <v>2023</v>
      </c>
      <c r="N1922" s="6">
        <v>800</v>
      </c>
      <c r="P1922" s="6">
        <f t="shared" si="648"/>
        <v>800</v>
      </c>
      <c r="Q1922" s="7">
        <f t="shared" si="649"/>
        <v>3389692.9500000011</v>
      </c>
      <c r="R1922" s="44" t="str">
        <f>VLOOKUP(F1922,'Set up'!$A$2:$E$43,5,FALSE)</f>
        <v>Trsf</v>
      </c>
    </row>
    <row r="1923" spans="1:19" ht="15" customHeight="1" x14ac:dyDescent="0.35">
      <c r="A1923" s="4">
        <v>45134</v>
      </c>
      <c r="B1923" s="5">
        <f t="shared" si="643"/>
        <v>7</v>
      </c>
      <c r="C1923" s="5">
        <f t="shared" si="644"/>
        <v>2023</v>
      </c>
      <c r="D1923" s="88" t="s">
        <v>1740</v>
      </c>
      <c r="E1923" s="5" t="str">
        <f>VLOOKUP(F1923,'Set up'!$A$2:$C$43,2,FALSE)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up'!$A$2:$C$43,3,FALSE)</f>
        <v>45</v>
      </c>
      <c r="J1923" s="5">
        <f>VLOOKUP(F1923,'Set up'!$A$2:$D$43,4,FALSE)</f>
        <v>45</v>
      </c>
      <c r="K1923" s="4">
        <f t="shared" si="645"/>
        <v>45179</v>
      </c>
      <c r="L1923" s="5">
        <f t="shared" si="646"/>
        <v>9</v>
      </c>
      <c r="M1923" s="5">
        <f t="shared" si="647"/>
        <v>2023</v>
      </c>
      <c r="N1923" s="6">
        <v>3740</v>
      </c>
      <c r="O1923" s="6">
        <f>-N1923</f>
        <v>-3740</v>
      </c>
      <c r="P1923" s="6">
        <f t="shared" si="648"/>
        <v>0</v>
      </c>
      <c r="Q1923" s="7">
        <f t="shared" si="649"/>
        <v>3393432.9500000011</v>
      </c>
      <c r="R1923" s="44" t="str">
        <f>VLOOKUP(F1923,'Set up'!$A$2:$E$43,5,FALSE)</f>
        <v>PD Chq</v>
      </c>
      <c r="S1923" s="1" t="s">
        <v>1982</v>
      </c>
    </row>
    <row r="1924" spans="1:19" ht="15" customHeight="1" x14ac:dyDescent="0.35">
      <c r="A1924" s="4">
        <v>45135</v>
      </c>
      <c r="B1924" s="5">
        <f t="shared" si="643"/>
        <v>7</v>
      </c>
      <c r="C1924" s="5">
        <f t="shared" si="644"/>
        <v>2023</v>
      </c>
      <c r="D1924" s="88" t="s">
        <v>1740</v>
      </c>
      <c r="E1924" s="5" t="str">
        <f>VLOOKUP(F1924,'Set up'!$A$2:$C$43,2,FALSE)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up'!$A$2:$C$43,3,FALSE)</f>
        <v>45</v>
      </c>
      <c r="J1924" s="5">
        <f>VLOOKUP(F1924,'Set up'!$A$2:$D$43,4,FALSE)</f>
        <v>45</v>
      </c>
      <c r="K1924" s="4">
        <f t="shared" si="645"/>
        <v>45180</v>
      </c>
      <c r="L1924" s="5">
        <f t="shared" si="646"/>
        <v>9</v>
      </c>
      <c r="M1924" s="5">
        <f t="shared" si="647"/>
        <v>2023</v>
      </c>
      <c r="N1924" s="6">
        <v>220</v>
      </c>
      <c r="O1924" s="6">
        <f>-N1924</f>
        <v>-220</v>
      </c>
      <c r="P1924" s="6">
        <f t="shared" si="648"/>
        <v>0</v>
      </c>
      <c r="Q1924" s="7">
        <f t="shared" si="649"/>
        <v>3393652.9500000011</v>
      </c>
      <c r="R1924" s="44" t="str">
        <f>VLOOKUP(F1924,'Set up'!$A$2:$E$43,5,FALSE)</f>
        <v>PD Chq</v>
      </c>
      <c r="S1924" s="1" t="s">
        <v>1982</v>
      </c>
    </row>
    <row r="1925" spans="1:19" ht="15" customHeight="1" x14ac:dyDescent="0.35">
      <c r="A1925" s="4">
        <v>45138</v>
      </c>
      <c r="B1925" s="5">
        <f t="shared" si="643"/>
        <v>7</v>
      </c>
      <c r="C1925" s="5">
        <f t="shared" si="644"/>
        <v>2023</v>
      </c>
      <c r="D1925" s="88" t="s">
        <v>1750</v>
      </c>
      <c r="E1925" s="5" t="str">
        <f>VLOOKUP(F1925,'Set up'!$A$2:$C$43,2,FALSE)</f>
        <v>C00000013</v>
      </c>
      <c r="F1925" s="1" t="s">
        <v>1455</v>
      </c>
      <c r="G1925" s="89" t="s">
        <v>1741</v>
      </c>
      <c r="H1925" s="5">
        <v>4</v>
      </c>
      <c r="I1925" s="5" t="str">
        <f>VLOOKUP(F1925,'Set up'!$A$2:$C$43,3,FALSE)</f>
        <v>Cash</v>
      </c>
      <c r="J1925" s="5">
        <f>VLOOKUP(F1925,'Set up'!$A$2:$D$43,4,FALSE)</f>
        <v>0</v>
      </c>
      <c r="K1925" s="4">
        <f t="shared" si="645"/>
        <v>45138</v>
      </c>
      <c r="L1925" s="5">
        <f t="shared" si="646"/>
        <v>7</v>
      </c>
      <c r="M1925" s="5">
        <f t="shared" si="647"/>
        <v>2023</v>
      </c>
      <c r="N1925" s="96">
        <v>7304</v>
      </c>
      <c r="O1925" s="6">
        <f t="shared" ref="O1925:O1935" si="650">-N1925</f>
        <v>-7304</v>
      </c>
      <c r="P1925" s="6">
        <f t="shared" si="648"/>
        <v>0</v>
      </c>
      <c r="Q1925" s="7">
        <f t="shared" si="649"/>
        <v>3400956.9500000011</v>
      </c>
      <c r="R1925" s="44" t="str">
        <f>VLOOKUP(F1925,'Set up'!$A$2:$E$43,5,FALSE)</f>
        <v>Chq</v>
      </c>
      <c r="S1925" s="1" t="s">
        <v>1791</v>
      </c>
    </row>
    <row r="1926" spans="1:19" ht="15" customHeight="1" x14ac:dyDescent="0.35">
      <c r="A1926" s="4">
        <v>45138</v>
      </c>
      <c r="B1926" s="5">
        <f t="shared" si="643"/>
        <v>7</v>
      </c>
      <c r="C1926" s="5">
        <f t="shared" si="644"/>
        <v>2023</v>
      </c>
      <c r="D1926" s="88" t="s">
        <v>1750</v>
      </c>
      <c r="E1926" s="5" t="str">
        <f>VLOOKUP(F1926,'Set up'!$A$2:$C$43,2,FALSE)</f>
        <v>C00000013</v>
      </c>
      <c r="F1926" s="1" t="s">
        <v>1455</v>
      </c>
      <c r="G1926" s="90" t="s">
        <v>1742</v>
      </c>
      <c r="H1926" s="5">
        <v>5</v>
      </c>
      <c r="I1926" s="5" t="str">
        <f>VLOOKUP(F1926,'Set up'!$A$2:$C$43,3,FALSE)</f>
        <v>Cash</v>
      </c>
      <c r="J1926" s="5">
        <f>VLOOKUP(F1926,'Set up'!$A$2:$D$43,4,FALSE)</f>
        <v>0</v>
      </c>
      <c r="K1926" s="4">
        <f t="shared" si="645"/>
        <v>45138</v>
      </c>
      <c r="L1926" s="5">
        <f t="shared" si="646"/>
        <v>7</v>
      </c>
      <c r="M1926" s="5">
        <f t="shared" si="647"/>
        <v>2023</v>
      </c>
      <c r="N1926" s="96">
        <v>2133</v>
      </c>
      <c r="O1926" s="6">
        <f t="shared" si="650"/>
        <v>-2133</v>
      </c>
      <c r="P1926" s="6">
        <f t="shared" si="648"/>
        <v>0</v>
      </c>
      <c r="Q1926" s="7">
        <f t="shared" si="649"/>
        <v>3403089.9500000011</v>
      </c>
      <c r="R1926" s="44" t="str">
        <f>VLOOKUP(F1926,'Set up'!$A$2:$E$43,5,FALSE)</f>
        <v>Chq</v>
      </c>
      <c r="S1926" s="1" t="s">
        <v>1791</v>
      </c>
    </row>
    <row r="1927" spans="1:19" ht="15" customHeight="1" x14ac:dyDescent="0.35">
      <c r="A1927" s="4">
        <v>45138</v>
      </c>
      <c r="B1927" s="5">
        <f t="shared" si="643"/>
        <v>7</v>
      </c>
      <c r="C1927" s="5">
        <f t="shared" si="644"/>
        <v>2023</v>
      </c>
      <c r="D1927" s="88" t="s">
        <v>1750</v>
      </c>
      <c r="E1927" s="5" t="str">
        <f>VLOOKUP(F1927,'Set up'!$A$2:$C$43,2,FALSE)</f>
        <v>C00000013</v>
      </c>
      <c r="F1927" s="1" t="s">
        <v>1455</v>
      </c>
      <c r="G1927" s="90" t="s">
        <v>1743</v>
      </c>
      <c r="H1927" s="5">
        <v>3</v>
      </c>
      <c r="I1927" s="5" t="str">
        <f>VLOOKUP(F1927,'Set up'!$A$2:$C$43,3,FALSE)</f>
        <v>Cash</v>
      </c>
      <c r="J1927" s="5">
        <f>VLOOKUP(F1927,'Set up'!$A$2:$D$43,4,FALSE)</f>
        <v>0</v>
      </c>
      <c r="K1927" s="4">
        <f t="shared" si="645"/>
        <v>45138</v>
      </c>
      <c r="L1927" s="5">
        <f t="shared" si="646"/>
        <v>7</v>
      </c>
      <c r="M1927" s="5">
        <f t="shared" si="647"/>
        <v>2023</v>
      </c>
      <c r="N1927" s="96">
        <v>1279.8000000000002</v>
      </c>
      <c r="O1927" s="6">
        <f t="shared" si="650"/>
        <v>-1279.8000000000002</v>
      </c>
      <c r="P1927" s="6">
        <f t="shared" si="648"/>
        <v>0</v>
      </c>
      <c r="Q1927" s="7">
        <f t="shared" si="649"/>
        <v>3404369.7500000009</v>
      </c>
      <c r="R1927" s="44" t="str">
        <f>VLOOKUP(F1927,'Set up'!$A$2:$E$43,5,FALSE)</f>
        <v>Chq</v>
      </c>
      <c r="S1927" s="1" t="s">
        <v>1791</v>
      </c>
    </row>
    <row r="1928" spans="1:19" ht="15" customHeight="1" x14ac:dyDescent="0.35">
      <c r="A1928" s="4">
        <v>45138</v>
      </c>
      <c r="B1928" s="5">
        <f t="shared" si="643"/>
        <v>7</v>
      </c>
      <c r="C1928" s="5">
        <f t="shared" si="644"/>
        <v>2023</v>
      </c>
      <c r="D1928" s="88" t="s">
        <v>1750</v>
      </c>
      <c r="E1928" s="5" t="str">
        <f>VLOOKUP(F1928,'Set up'!$A$2:$C$43,2,FALSE)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up'!$A$2:$C$43,3,FALSE)</f>
        <v>Cash</v>
      </c>
      <c r="J1928" s="5">
        <f>VLOOKUP(F1928,'Set up'!$A$2:$D$43,4,FALSE)</f>
        <v>0</v>
      </c>
      <c r="K1928" s="4">
        <f t="shared" si="645"/>
        <v>45138</v>
      </c>
      <c r="L1928" s="5">
        <f t="shared" si="646"/>
        <v>7</v>
      </c>
      <c r="M1928" s="5">
        <f t="shared" si="647"/>
        <v>2023</v>
      </c>
      <c r="N1928" s="96">
        <v>4128</v>
      </c>
      <c r="O1928" s="6">
        <f t="shared" si="650"/>
        <v>-4128</v>
      </c>
      <c r="P1928" s="6">
        <f t="shared" si="648"/>
        <v>0</v>
      </c>
      <c r="Q1928" s="7">
        <f t="shared" si="649"/>
        <v>3408497.7500000009</v>
      </c>
      <c r="R1928" s="44" t="str">
        <f>VLOOKUP(F1928,'Set up'!$A$2:$E$43,5,FALSE)</f>
        <v>Chq</v>
      </c>
      <c r="S1928" s="1" t="s">
        <v>1791</v>
      </c>
    </row>
    <row r="1929" spans="1:19" ht="15" customHeight="1" x14ac:dyDescent="0.35">
      <c r="A1929" s="4">
        <v>45138</v>
      </c>
      <c r="B1929" s="5">
        <f t="shared" si="643"/>
        <v>7</v>
      </c>
      <c r="C1929" s="5">
        <f t="shared" si="644"/>
        <v>2023</v>
      </c>
      <c r="D1929" s="88" t="s">
        <v>1750</v>
      </c>
      <c r="E1929" s="5" t="str">
        <f>VLOOKUP(F1929,'Set up'!$A$2:$C$43,2,FALSE)</f>
        <v>C00000013</v>
      </c>
      <c r="F1929" s="1" t="s">
        <v>1455</v>
      </c>
      <c r="G1929" s="90" t="s">
        <v>1744</v>
      </c>
      <c r="H1929" s="5">
        <v>3</v>
      </c>
      <c r="I1929" s="5" t="str">
        <f>VLOOKUP(F1929,'Set up'!$A$2:$C$43,3,FALSE)</f>
        <v>Cash</v>
      </c>
      <c r="J1929" s="5">
        <f>VLOOKUP(F1929,'Set up'!$A$2:$D$43,4,FALSE)</f>
        <v>0</v>
      </c>
      <c r="K1929" s="4">
        <f t="shared" si="645"/>
        <v>45138</v>
      </c>
      <c r="L1929" s="5">
        <f t="shared" si="646"/>
        <v>7</v>
      </c>
      <c r="M1929" s="5">
        <f t="shared" si="647"/>
        <v>2023</v>
      </c>
      <c r="N1929" s="96">
        <v>2625</v>
      </c>
      <c r="O1929" s="6">
        <f t="shared" si="650"/>
        <v>-2625</v>
      </c>
      <c r="P1929" s="6">
        <f t="shared" si="648"/>
        <v>0</v>
      </c>
      <c r="Q1929" s="7">
        <f t="shared" si="649"/>
        <v>3411122.7500000009</v>
      </c>
      <c r="R1929" s="44" t="str">
        <f>VLOOKUP(F1929,'Set up'!$A$2:$E$43,5,FALSE)</f>
        <v>Chq</v>
      </c>
      <c r="S1929" s="1" t="s">
        <v>1791</v>
      </c>
    </row>
    <row r="1930" spans="1:19" ht="15" customHeight="1" x14ac:dyDescent="0.35">
      <c r="A1930" s="4">
        <v>45138</v>
      </c>
      <c r="B1930" s="5">
        <f t="shared" si="643"/>
        <v>7</v>
      </c>
      <c r="C1930" s="5">
        <f t="shared" si="644"/>
        <v>2023</v>
      </c>
      <c r="D1930" s="88" t="s">
        <v>1750</v>
      </c>
      <c r="E1930" s="5" t="str">
        <f>VLOOKUP(F1930,'Set up'!$A$2:$C$43,2,FALSE)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up'!$A$2:$C$43,3,FALSE)</f>
        <v>Cash</v>
      </c>
      <c r="J1930" s="5">
        <f>VLOOKUP(F1930,'Set up'!$A$2:$D$43,4,FALSE)</f>
        <v>0</v>
      </c>
      <c r="K1930" s="4">
        <f t="shared" si="645"/>
        <v>45138</v>
      </c>
      <c r="L1930" s="5">
        <f t="shared" si="646"/>
        <v>7</v>
      </c>
      <c r="M1930" s="5">
        <f t="shared" si="647"/>
        <v>2023</v>
      </c>
      <c r="N1930" s="96">
        <v>1290</v>
      </c>
      <c r="O1930" s="6">
        <f t="shared" si="650"/>
        <v>-1290</v>
      </c>
      <c r="P1930" s="6">
        <f t="shared" si="648"/>
        <v>0</v>
      </c>
      <c r="Q1930" s="7">
        <f t="shared" si="649"/>
        <v>3412412.7500000009</v>
      </c>
      <c r="R1930" s="44" t="str">
        <f>VLOOKUP(F1930,'Set up'!$A$2:$E$43,5,FALSE)</f>
        <v>Chq</v>
      </c>
      <c r="S1930" s="1" t="s">
        <v>1791</v>
      </c>
    </row>
    <row r="1931" spans="1:19" ht="15" customHeight="1" x14ac:dyDescent="0.35">
      <c r="A1931" s="4">
        <v>45138</v>
      </c>
      <c r="B1931" s="5">
        <f t="shared" si="643"/>
        <v>7</v>
      </c>
      <c r="C1931" s="5">
        <f t="shared" si="644"/>
        <v>2023</v>
      </c>
      <c r="D1931" s="88" t="s">
        <v>1750</v>
      </c>
      <c r="E1931" s="5" t="str">
        <f>VLOOKUP(F1931,'Set up'!$A$2:$C$43,2,FALSE)</f>
        <v>C00000013</v>
      </c>
      <c r="F1931" s="1" t="s">
        <v>1455</v>
      </c>
      <c r="G1931" s="108" t="s">
        <v>1745</v>
      </c>
      <c r="H1931" s="5">
        <v>2</v>
      </c>
      <c r="I1931" s="5" t="str">
        <f>VLOOKUP(F1931,'Set up'!$A$2:$C$43,3,FALSE)</f>
        <v>Cash</v>
      </c>
      <c r="J1931" s="5">
        <f>VLOOKUP(F1931,'Set up'!$A$2:$D$43,4,FALSE)</f>
        <v>0</v>
      </c>
      <c r="K1931" s="4">
        <f t="shared" si="645"/>
        <v>45138</v>
      </c>
      <c r="L1931" s="5">
        <f t="shared" si="646"/>
        <v>7</v>
      </c>
      <c r="M1931" s="5">
        <f t="shared" si="647"/>
        <v>2023</v>
      </c>
      <c r="N1931" s="96">
        <v>120</v>
      </c>
      <c r="O1931" s="6">
        <f t="shared" si="650"/>
        <v>-120</v>
      </c>
      <c r="P1931" s="6">
        <f t="shared" si="648"/>
        <v>0</v>
      </c>
      <c r="Q1931" s="7">
        <f t="shared" si="649"/>
        <v>3412532.7500000009</v>
      </c>
      <c r="R1931" s="44" t="str">
        <f>VLOOKUP(F1931,'Set up'!$A$2:$E$43,5,FALSE)</f>
        <v>Chq</v>
      </c>
      <c r="S1931" s="1" t="s">
        <v>1791</v>
      </c>
    </row>
    <row r="1932" spans="1:19" ht="15" customHeight="1" x14ac:dyDescent="0.35">
      <c r="A1932" s="4">
        <v>45138</v>
      </c>
      <c r="B1932" s="5">
        <f t="shared" si="643"/>
        <v>7</v>
      </c>
      <c r="C1932" s="5">
        <f t="shared" si="644"/>
        <v>2023</v>
      </c>
      <c r="D1932" s="88" t="s">
        <v>1750</v>
      </c>
      <c r="E1932" s="5" t="str">
        <f>VLOOKUP(F1932,'Set up'!$A$2:$C$43,2,FALSE)</f>
        <v>C00000013</v>
      </c>
      <c r="F1932" s="1" t="s">
        <v>1455</v>
      </c>
      <c r="G1932" s="99" t="s">
        <v>1746</v>
      </c>
      <c r="H1932" s="5">
        <v>1</v>
      </c>
      <c r="I1932" s="5" t="str">
        <f>VLOOKUP(F1932,'Set up'!$A$2:$C$43,3,FALSE)</f>
        <v>Cash</v>
      </c>
      <c r="J1932" s="5">
        <f>VLOOKUP(F1932,'Set up'!$A$2:$D$43,4,FALSE)</f>
        <v>0</v>
      </c>
      <c r="K1932" s="4">
        <f t="shared" si="645"/>
        <v>45138</v>
      </c>
      <c r="L1932" s="5">
        <f t="shared" si="646"/>
        <v>7</v>
      </c>
      <c r="M1932" s="5">
        <f t="shared" si="647"/>
        <v>2023</v>
      </c>
      <c r="N1932" s="96">
        <v>55.2</v>
      </c>
      <c r="O1932" s="6">
        <f t="shared" si="650"/>
        <v>-55.2</v>
      </c>
      <c r="P1932" s="6">
        <f t="shared" si="648"/>
        <v>0</v>
      </c>
      <c r="Q1932" s="7">
        <f t="shared" si="649"/>
        <v>3412587.9500000011</v>
      </c>
      <c r="R1932" s="44" t="str">
        <f>VLOOKUP(F1932,'Set up'!$A$2:$E$43,5,FALSE)</f>
        <v>Chq</v>
      </c>
      <c r="S1932" s="1" t="s">
        <v>1791</v>
      </c>
    </row>
    <row r="1933" spans="1:19" ht="15" customHeight="1" x14ac:dyDescent="0.35">
      <c r="A1933" s="4">
        <v>45138</v>
      </c>
      <c r="B1933" s="5">
        <f t="shared" si="643"/>
        <v>7</v>
      </c>
      <c r="C1933" s="5">
        <f t="shared" si="644"/>
        <v>2023</v>
      </c>
      <c r="D1933" s="88" t="s">
        <v>1750</v>
      </c>
      <c r="E1933" s="5" t="str">
        <f>VLOOKUP(F1933,'Set up'!$A$2:$C$43,2,FALSE)</f>
        <v>C00000013</v>
      </c>
      <c r="F1933" s="1" t="s">
        <v>1455</v>
      </c>
      <c r="G1933" s="99" t="s">
        <v>1747</v>
      </c>
      <c r="H1933" s="5">
        <v>1</v>
      </c>
      <c r="I1933" s="5" t="str">
        <f>VLOOKUP(F1933,'Set up'!$A$2:$C$43,3,FALSE)</f>
        <v>Cash</v>
      </c>
      <c r="J1933" s="5">
        <f>VLOOKUP(F1933,'Set up'!$A$2:$D$43,4,FALSE)</f>
        <v>0</v>
      </c>
      <c r="K1933" s="4">
        <f t="shared" si="645"/>
        <v>45138</v>
      </c>
      <c r="L1933" s="5">
        <f t="shared" si="646"/>
        <v>7</v>
      </c>
      <c r="M1933" s="5">
        <f t="shared" si="647"/>
        <v>2023</v>
      </c>
      <c r="N1933" s="96">
        <v>1108.4000000000001</v>
      </c>
      <c r="O1933" s="6">
        <f t="shared" si="650"/>
        <v>-1108.4000000000001</v>
      </c>
      <c r="P1933" s="6">
        <f t="shared" si="648"/>
        <v>0</v>
      </c>
      <c r="Q1933" s="7">
        <f t="shared" si="649"/>
        <v>3413696.350000001</v>
      </c>
      <c r="R1933" s="44" t="str">
        <f>VLOOKUP(F1933,'Set up'!$A$2:$E$43,5,FALSE)</f>
        <v>Chq</v>
      </c>
      <c r="S1933" s="1" t="s">
        <v>1791</v>
      </c>
    </row>
    <row r="1934" spans="1:19" ht="15" customHeight="1" x14ac:dyDescent="0.35">
      <c r="A1934" s="4">
        <v>45138</v>
      </c>
      <c r="B1934" s="5">
        <f t="shared" si="643"/>
        <v>7</v>
      </c>
      <c r="C1934" s="5">
        <f t="shared" si="644"/>
        <v>2023</v>
      </c>
      <c r="D1934" s="88" t="s">
        <v>1750</v>
      </c>
      <c r="E1934" s="5" t="str">
        <f>VLOOKUP(F1934,'Set up'!$A$2:$C$43,2,FALSE)</f>
        <v>C00000013</v>
      </c>
      <c r="F1934" s="1" t="s">
        <v>1455</v>
      </c>
      <c r="G1934" s="99" t="s">
        <v>1748</v>
      </c>
      <c r="H1934" s="5">
        <v>1</v>
      </c>
      <c r="I1934" s="5" t="str">
        <f>VLOOKUP(F1934,'Set up'!$A$2:$C$43,3,FALSE)</f>
        <v>Cash</v>
      </c>
      <c r="J1934" s="5">
        <f>VLOOKUP(F1934,'Set up'!$A$2:$D$43,4,FALSE)</f>
        <v>0</v>
      </c>
      <c r="K1934" s="4">
        <f t="shared" si="645"/>
        <v>45138</v>
      </c>
      <c r="L1934" s="5">
        <f t="shared" si="646"/>
        <v>7</v>
      </c>
      <c r="M1934" s="5">
        <f t="shared" si="647"/>
        <v>2023</v>
      </c>
      <c r="N1934" s="96">
        <v>280</v>
      </c>
      <c r="O1934" s="6">
        <f t="shared" si="650"/>
        <v>-280</v>
      </c>
      <c r="P1934" s="6">
        <f t="shared" si="648"/>
        <v>0</v>
      </c>
      <c r="Q1934" s="7">
        <f t="shared" si="649"/>
        <v>3413976.350000001</v>
      </c>
      <c r="R1934" s="44" t="str">
        <f>VLOOKUP(F1934,'Set up'!$A$2:$E$43,5,FALSE)</f>
        <v>Chq</v>
      </c>
      <c r="S1934" s="1" t="s">
        <v>1791</v>
      </c>
    </row>
    <row r="1935" spans="1:19" ht="15" customHeight="1" x14ac:dyDescent="0.35">
      <c r="A1935" s="4">
        <v>45138</v>
      </c>
      <c r="B1935" s="5">
        <f t="shared" si="643"/>
        <v>7</v>
      </c>
      <c r="C1935" s="5">
        <f t="shared" si="644"/>
        <v>2023</v>
      </c>
      <c r="D1935" s="88" t="s">
        <v>1750</v>
      </c>
      <c r="E1935" s="5" t="str">
        <f>VLOOKUP(F1935,'Set up'!$A$2:$C$43,2,FALSE)</f>
        <v>C00000013</v>
      </c>
      <c r="F1935" s="1" t="s">
        <v>1455</v>
      </c>
      <c r="G1935" s="99" t="s">
        <v>1749</v>
      </c>
      <c r="H1935" s="5">
        <v>1</v>
      </c>
      <c r="I1935" s="5" t="str">
        <f>VLOOKUP(F1935,'Set up'!$A$2:$C$43,3,FALSE)</f>
        <v>Cash</v>
      </c>
      <c r="J1935" s="5">
        <f>VLOOKUP(F1935,'Set up'!$A$2:$D$43,4,FALSE)</f>
        <v>0</v>
      </c>
      <c r="K1935" s="4">
        <f t="shared" si="645"/>
        <v>45138</v>
      </c>
      <c r="L1935" s="5">
        <f t="shared" si="646"/>
        <v>7</v>
      </c>
      <c r="M1935" s="5">
        <f t="shared" si="647"/>
        <v>2023</v>
      </c>
      <c r="N1935" s="96">
        <v>260</v>
      </c>
      <c r="O1935" s="6">
        <f t="shared" si="650"/>
        <v>-260</v>
      </c>
      <c r="P1935" s="6">
        <f t="shared" si="648"/>
        <v>0</v>
      </c>
      <c r="Q1935" s="7">
        <f t="shared" si="649"/>
        <v>3414236.350000001</v>
      </c>
      <c r="R1935" s="44" t="str">
        <f>VLOOKUP(F1935,'Set up'!$A$2:$E$43,5,FALSE)</f>
        <v>Chq</v>
      </c>
      <c r="S1935" s="1" t="s">
        <v>1791</v>
      </c>
    </row>
    <row r="1936" spans="1:19" ht="15" customHeight="1" x14ac:dyDescent="0.35">
      <c r="A1936" s="4">
        <v>45139</v>
      </c>
      <c r="B1936" s="5">
        <f t="shared" ref="B1936:B1999" si="651">MONTH(A1936)</f>
        <v>8</v>
      </c>
      <c r="C1936" s="5">
        <f t="shared" ref="C1936:C1999" si="652">YEAR(A1936)</f>
        <v>2023</v>
      </c>
      <c r="D1936" s="88" t="s">
        <v>1794</v>
      </c>
      <c r="E1936" s="5" t="str">
        <f>VLOOKUP(F1936,'Set up'!$A$2:$C$43,2,FALSE)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up'!$A$2:$C$43,3,FALSE)</f>
        <v>Cash</v>
      </c>
      <c r="J1936" s="5">
        <f>VLOOKUP(F1936,'Set up'!$A$2:$D$43,4,FALSE)</f>
        <v>0</v>
      </c>
      <c r="K1936" s="4">
        <f t="shared" ref="K1936:K1999" si="653">A1936+J1936</f>
        <v>45139</v>
      </c>
      <c r="L1936" s="5">
        <f t="shared" ref="L1936:L1999" si="654">MONTH(K1936)</f>
        <v>8</v>
      </c>
      <c r="M1936" s="5">
        <f t="shared" ref="M1936:M1999" si="655">YEAR(K1936)</f>
        <v>2023</v>
      </c>
      <c r="N1936" s="96">
        <v>420</v>
      </c>
      <c r="O1936" s="6">
        <f>-0.2-10-100-309.8</f>
        <v>-420</v>
      </c>
      <c r="P1936" s="6">
        <f t="shared" ref="P1936:P1999" si="656">SUM(N1936+O1936)</f>
        <v>0</v>
      </c>
      <c r="Q1936" s="7">
        <f t="shared" ref="Q1936:Q1999" si="657">SUM(Q1935+N1936)</f>
        <v>3414656.350000001</v>
      </c>
      <c r="R1936" s="44" t="str">
        <f>VLOOKUP(F1936,'Set up'!$A$2:$E$43,5,FALSE)</f>
        <v>Trsf</v>
      </c>
      <c r="S1936" s="1" t="s">
        <v>1876</v>
      </c>
    </row>
    <row r="1937" spans="1:19" ht="15" customHeight="1" x14ac:dyDescent="0.35">
      <c r="A1937" s="4">
        <v>45139</v>
      </c>
      <c r="B1937" s="5">
        <f t="shared" si="651"/>
        <v>8</v>
      </c>
      <c r="C1937" s="5">
        <f t="shared" si="652"/>
        <v>2023</v>
      </c>
      <c r="D1937" s="88" t="s">
        <v>1794</v>
      </c>
      <c r="E1937" s="5" t="str">
        <f>VLOOKUP(F1937,'Set up'!$A$2:$C$43,2,FALSE)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up'!$A$2:$C$43,3,FALSE)</f>
        <v>Cash</v>
      </c>
      <c r="J1937" s="5">
        <f>VLOOKUP(F1937,'Set up'!$A$2:$D$43,4,FALSE)</f>
        <v>0</v>
      </c>
      <c r="K1937" s="4">
        <f t="shared" si="653"/>
        <v>45139</v>
      </c>
      <c r="L1937" s="5">
        <f t="shared" si="654"/>
        <v>8</v>
      </c>
      <c r="M1937" s="5">
        <f t="shared" si="655"/>
        <v>2023</v>
      </c>
      <c r="N1937" s="96">
        <v>225</v>
      </c>
      <c r="O1937" s="6">
        <f t="shared" ref="O1937:O1938" si="658">-N1937</f>
        <v>-225</v>
      </c>
      <c r="P1937" s="6">
        <f t="shared" si="656"/>
        <v>0</v>
      </c>
      <c r="Q1937" s="7">
        <f t="shared" si="657"/>
        <v>3414881.350000001</v>
      </c>
      <c r="R1937" s="44" t="str">
        <f>VLOOKUP(F1937,'Set up'!$A$2:$E$43,5,FALSE)</f>
        <v>Trsf</v>
      </c>
      <c r="S1937" s="1" t="s">
        <v>1851</v>
      </c>
    </row>
    <row r="1938" spans="1:19" ht="15" customHeight="1" x14ac:dyDescent="0.35">
      <c r="A1938" s="4">
        <v>45139</v>
      </c>
      <c r="B1938" s="5">
        <f t="shared" si="651"/>
        <v>8</v>
      </c>
      <c r="C1938" s="5">
        <f t="shared" si="652"/>
        <v>2023</v>
      </c>
      <c r="D1938" s="88" t="s">
        <v>1794</v>
      </c>
      <c r="E1938" s="5" t="str">
        <f>VLOOKUP(F1938,'Set up'!$A$2:$C$43,2,FALSE)</f>
        <v>C00000034</v>
      </c>
      <c r="F1938" s="1" t="s">
        <v>1198</v>
      </c>
      <c r="G1938" s="90" t="s">
        <v>1796</v>
      </c>
      <c r="H1938" s="5">
        <v>1</v>
      </c>
      <c r="I1938" s="5" t="str">
        <f>VLOOKUP(F1938,'Set up'!$A$2:$C$43,3,FALSE)</f>
        <v>Cash</v>
      </c>
      <c r="J1938" s="5">
        <f>VLOOKUP(F1938,'Set up'!$A$2:$D$43,4,FALSE)</f>
        <v>0</v>
      </c>
      <c r="K1938" s="4">
        <f t="shared" si="653"/>
        <v>45139</v>
      </c>
      <c r="L1938" s="5">
        <f t="shared" si="654"/>
        <v>8</v>
      </c>
      <c r="M1938" s="5">
        <f t="shared" si="655"/>
        <v>2023</v>
      </c>
      <c r="N1938" s="96">
        <v>160</v>
      </c>
      <c r="O1938" s="6">
        <f t="shared" si="658"/>
        <v>-160</v>
      </c>
      <c r="P1938" s="6">
        <f t="shared" si="656"/>
        <v>0</v>
      </c>
      <c r="Q1938" s="7">
        <f t="shared" si="657"/>
        <v>3415041.350000001</v>
      </c>
      <c r="R1938" s="44" t="str">
        <f>VLOOKUP(F1938,'Set up'!$A$2:$E$43,5,FALSE)</f>
        <v>Trsf</v>
      </c>
      <c r="S1938" s="1" t="s">
        <v>1852</v>
      </c>
    </row>
    <row r="1939" spans="1:19" ht="15" customHeight="1" x14ac:dyDescent="0.35">
      <c r="A1939" s="4">
        <v>45139</v>
      </c>
      <c r="B1939" s="5">
        <f t="shared" si="651"/>
        <v>8</v>
      </c>
      <c r="C1939" s="5">
        <f t="shared" si="652"/>
        <v>2023</v>
      </c>
      <c r="D1939" s="88" t="s">
        <v>1795</v>
      </c>
      <c r="E1939" s="5" t="str">
        <f>VLOOKUP(F1939,'Set up'!$A$2:$C$43,2,FALSE)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up'!$A$2:$C$43,3,FALSE)</f>
        <v>60</v>
      </c>
      <c r="J1939" s="5">
        <f>VLOOKUP(F1939,'Set up'!$A$2:$D$43,4,FALSE)</f>
        <v>60</v>
      </c>
      <c r="K1939" s="4">
        <f t="shared" si="653"/>
        <v>45199</v>
      </c>
      <c r="L1939" s="5">
        <f t="shared" si="654"/>
        <v>9</v>
      </c>
      <c r="M1939" s="5">
        <f t="shared" si="655"/>
        <v>2023</v>
      </c>
      <c r="N1939" s="98">
        <v>3124</v>
      </c>
      <c r="P1939" s="6">
        <f t="shared" si="656"/>
        <v>3124</v>
      </c>
      <c r="Q1939" s="7">
        <f t="shared" si="657"/>
        <v>3418165.350000001</v>
      </c>
      <c r="R1939" s="44" t="str">
        <f>VLOOKUP(F1939,'Set up'!$A$2:$E$43,5,FALSE)</f>
        <v>Chq</v>
      </c>
    </row>
    <row r="1940" spans="1:19" ht="15" customHeight="1" x14ac:dyDescent="0.35">
      <c r="A1940" s="4">
        <v>45139</v>
      </c>
      <c r="B1940" s="5">
        <f t="shared" si="651"/>
        <v>8</v>
      </c>
      <c r="C1940" s="5">
        <f t="shared" si="652"/>
        <v>2023</v>
      </c>
      <c r="D1940" s="88" t="s">
        <v>1797</v>
      </c>
      <c r="E1940" s="5" t="str">
        <f>VLOOKUP(F1940,'Set up'!$A$2:$C$43,2,FALSE)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up'!$A$2:$C$43,3,FALSE)</f>
        <v>Cash</v>
      </c>
      <c r="J1940" s="5">
        <f>VLOOKUP(F1940,'Set up'!$A$2:$D$43,4,FALSE)</f>
        <v>0</v>
      </c>
      <c r="K1940" s="4">
        <f t="shared" si="653"/>
        <v>45139</v>
      </c>
      <c r="L1940" s="5">
        <f t="shared" si="654"/>
        <v>8</v>
      </c>
      <c r="M1940" s="5">
        <f t="shared" si="655"/>
        <v>2023</v>
      </c>
      <c r="N1940" s="96">
        <v>3388</v>
      </c>
      <c r="O1940" s="6">
        <f t="shared" ref="O1940:O1942" si="659">-N1940</f>
        <v>-3388</v>
      </c>
      <c r="P1940" s="6">
        <f t="shared" si="656"/>
        <v>0</v>
      </c>
      <c r="Q1940" s="7">
        <f t="shared" si="657"/>
        <v>3421553.350000001</v>
      </c>
      <c r="R1940" s="44" t="str">
        <f>VLOOKUP(F1940,'Set up'!$A$2:$E$43,5,FALSE)</f>
        <v>Cash</v>
      </c>
      <c r="S1940" s="1" t="s">
        <v>1845</v>
      </c>
    </row>
    <row r="1941" spans="1:19" ht="15" customHeight="1" x14ac:dyDescent="0.35">
      <c r="A1941" s="4">
        <v>45139</v>
      </c>
      <c r="B1941" s="5">
        <f t="shared" si="651"/>
        <v>8</v>
      </c>
      <c r="C1941" s="5">
        <f t="shared" si="652"/>
        <v>2023</v>
      </c>
      <c r="D1941" s="88" t="s">
        <v>1797</v>
      </c>
      <c r="E1941" s="5" t="str">
        <f>VLOOKUP(F1941,'Set up'!$A$2:$C$43,2,FALSE)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up'!$A$2:$C$43,3,FALSE)</f>
        <v>Cash</v>
      </c>
      <c r="J1941" s="5">
        <f>VLOOKUP(F1941,'Set up'!$A$2:$D$43,4,FALSE)</f>
        <v>0</v>
      </c>
      <c r="K1941" s="4">
        <f t="shared" si="653"/>
        <v>45139</v>
      </c>
      <c r="L1941" s="5">
        <f t="shared" si="654"/>
        <v>8</v>
      </c>
      <c r="M1941" s="5">
        <f t="shared" si="655"/>
        <v>2023</v>
      </c>
      <c r="N1941" s="96">
        <v>936</v>
      </c>
      <c r="O1941" s="6">
        <f t="shared" si="659"/>
        <v>-936</v>
      </c>
      <c r="P1941" s="6">
        <f t="shared" si="656"/>
        <v>0</v>
      </c>
      <c r="Q1941" s="7">
        <f t="shared" si="657"/>
        <v>3422489.350000001</v>
      </c>
      <c r="R1941" s="44" t="str">
        <f>VLOOKUP(F1941,'Set up'!$A$2:$E$43,5,FALSE)</f>
        <v>Cash</v>
      </c>
      <c r="S1941" s="1" t="s">
        <v>1845</v>
      </c>
    </row>
    <row r="1942" spans="1:19" ht="15" customHeight="1" x14ac:dyDescent="0.35">
      <c r="A1942" s="4">
        <v>45139</v>
      </c>
      <c r="B1942" s="5">
        <f t="shared" si="651"/>
        <v>8</v>
      </c>
      <c r="C1942" s="5">
        <f t="shared" si="652"/>
        <v>2023</v>
      </c>
      <c r="D1942" s="88" t="s">
        <v>1797</v>
      </c>
      <c r="E1942" s="5" t="str">
        <f>VLOOKUP(F1942,'Set up'!$A$2:$C$43,2,FALSE)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up'!$A$2:$C$43,3,FALSE)</f>
        <v>Cash</v>
      </c>
      <c r="J1942" s="5">
        <f>VLOOKUP(F1942,'Set up'!$A$2:$D$43,4,FALSE)</f>
        <v>0</v>
      </c>
      <c r="K1942" s="4">
        <f t="shared" si="653"/>
        <v>45139</v>
      </c>
      <c r="L1942" s="5">
        <f t="shared" si="654"/>
        <v>8</v>
      </c>
      <c r="M1942" s="5">
        <f t="shared" si="655"/>
        <v>2023</v>
      </c>
      <c r="N1942" s="96">
        <v>62.5</v>
      </c>
      <c r="O1942" s="6">
        <f t="shared" si="659"/>
        <v>-62.5</v>
      </c>
      <c r="P1942" s="6">
        <f t="shared" si="656"/>
        <v>0</v>
      </c>
      <c r="Q1942" s="7">
        <f t="shared" si="657"/>
        <v>3422551.850000001</v>
      </c>
      <c r="R1942" s="44" t="str">
        <f>VLOOKUP(F1942,'Set up'!$A$2:$E$43,5,FALSE)</f>
        <v>Cash</v>
      </c>
      <c r="S1942" s="1" t="s">
        <v>1845</v>
      </c>
    </row>
    <row r="1943" spans="1:19" ht="15" customHeight="1" x14ac:dyDescent="0.35">
      <c r="A1943" s="4">
        <v>45140</v>
      </c>
      <c r="B1943" s="5">
        <f t="shared" si="651"/>
        <v>8</v>
      </c>
      <c r="C1943" s="5">
        <f t="shared" si="652"/>
        <v>2023</v>
      </c>
      <c r="D1943" s="88" t="s">
        <v>1798</v>
      </c>
      <c r="E1943" s="5" t="str">
        <f>VLOOKUP(F1943,'Set up'!$A$2:$C$43,2,FALSE)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up'!$A$2:$C$43,3,FALSE)</f>
        <v>120</v>
      </c>
      <c r="J1943" s="5">
        <f>VLOOKUP(F1943,'Set up'!$A$2:$D$43,4,FALSE)</f>
        <v>120</v>
      </c>
      <c r="K1943" s="4">
        <f t="shared" si="653"/>
        <v>45260</v>
      </c>
      <c r="L1943" s="5">
        <f t="shared" si="654"/>
        <v>11</v>
      </c>
      <c r="M1943" s="5">
        <f t="shared" si="655"/>
        <v>2023</v>
      </c>
      <c r="N1943" s="96">
        <v>9636</v>
      </c>
      <c r="P1943" s="6">
        <f t="shared" si="656"/>
        <v>9636</v>
      </c>
      <c r="Q1943" s="7">
        <f t="shared" si="657"/>
        <v>3432187.850000001</v>
      </c>
      <c r="R1943" s="44" t="str">
        <f>VLOOKUP(F1943,'Set up'!$A$2:$E$43,5,FALSE)</f>
        <v>Trsf</v>
      </c>
    </row>
    <row r="1944" spans="1:19" ht="15" customHeight="1" x14ac:dyDescent="0.35">
      <c r="A1944" s="4">
        <v>45140</v>
      </c>
      <c r="B1944" s="5">
        <f t="shared" si="651"/>
        <v>8</v>
      </c>
      <c r="C1944" s="5">
        <f t="shared" si="652"/>
        <v>2023</v>
      </c>
      <c r="D1944" s="88" t="s">
        <v>1798</v>
      </c>
      <c r="E1944" s="5" t="str">
        <f>VLOOKUP(F1944,'Set up'!$A$2:$C$43,2,FALSE)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up'!$A$2:$C$43,3,FALSE)</f>
        <v>120</v>
      </c>
      <c r="J1944" s="5">
        <f>VLOOKUP(F1944,'Set up'!$A$2:$D$43,4,FALSE)</f>
        <v>120</v>
      </c>
      <c r="K1944" s="4">
        <f t="shared" si="653"/>
        <v>45260</v>
      </c>
      <c r="L1944" s="5">
        <f t="shared" si="654"/>
        <v>11</v>
      </c>
      <c r="M1944" s="5">
        <f t="shared" si="655"/>
        <v>2023</v>
      </c>
      <c r="N1944" s="96">
        <v>1800</v>
      </c>
      <c r="P1944" s="6">
        <f t="shared" si="656"/>
        <v>1800</v>
      </c>
      <c r="Q1944" s="7">
        <f t="shared" si="657"/>
        <v>3433987.850000001</v>
      </c>
      <c r="R1944" s="44" t="str">
        <f>VLOOKUP(F1944,'Set up'!$A$2:$E$43,5,FALSE)</f>
        <v>Trsf</v>
      </c>
    </row>
    <row r="1945" spans="1:19" ht="15" customHeight="1" x14ac:dyDescent="0.35">
      <c r="A1945" s="4">
        <v>45140</v>
      </c>
      <c r="B1945" s="5">
        <f t="shared" si="651"/>
        <v>8</v>
      </c>
      <c r="C1945" s="5">
        <f t="shared" si="652"/>
        <v>2023</v>
      </c>
      <c r="D1945" s="88" t="s">
        <v>1798</v>
      </c>
      <c r="E1945" s="5" t="str">
        <f>VLOOKUP(F1945,'Set up'!$A$2:$C$43,2,FALSE)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up'!$A$2:$C$43,3,FALSE)</f>
        <v>120</v>
      </c>
      <c r="J1945" s="5">
        <f>VLOOKUP(F1945,'Set up'!$A$2:$D$43,4,FALSE)</f>
        <v>120</v>
      </c>
      <c r="K1945" s="4">
        <f t="shared" si="653"/>
        <v>45260</v>
      </c>
      <c r="L1945" s="5">
        <f t="shared" si="654"/>
        <v>11</v>
      </c>
      <c r="M1945" s="5">
        <f t="shared" si="655"/>
        <v>2023</v>
      </c>
      <c r="N1945" s="96">
        <v>862.5</v>
      </c>
      <c r="P1945" s="6">
        <f t="shared" si="656"/>
        <v>862.5</v>
      </c>
      <c r="Q1945" s="7">
        <f t="shared" si="657"/>
        <v>3434850.350000001</v>
      </c>
      <c r="R1945" s="44" t="str">
        <f>VLOOKUP(F1945,'Set up'!$A$2:$E$43,5,FALSE)</f>
        <v>Trsf</v>
      </c>
    </row>
    <row r="1946" spans="1:19" ht="15" customHeight="1" x14ac:dyDescent="0.35">
      <c r="A1946" s="4">
        <v>45140</v>
      </c>
      <c r="B1946" s="5">
        <f t="shared" si="651"/>
        <v>8</v>
      </c>
      <c r="C1946" s="5">
        <f t="shared" si="652"/>
        <v>2023</v>
      </c>
      <c r="D1946" s="88" t="s">
        <v>1798</v>
      </c>
      <c r="E1946" s="5" t="str">
        <f>VLOOKUP(F1946,'Set up'!$A$2:$C$43,2,FALSE)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up'!$A$2:$C$43,3,FALSE)</f>
        <v>120</v>
      </c>
      <c r="J1946" s="5">
        <f>VLOOKUP(F1946,'Set up'!$A$2:$D$43,4,FALSE)</f>
        <v>120</v>
      </c>
      <c r="K1946" s="4">
        <f t="shared" si="653"/>
        <v>45260</v>
      </c>
      <c r="L1946" s="5">
        <f t="shared" si="654"/>
        <v>11</v>
      </c>
      <c r="M1946" s="5">
        <f t="shared" si="655"/>
        <v>2023</v>
      </c>
      <c r="N1946" s="96">
        <v>420</v>
      </c>
      <c r="P1946" s="6">
        <f t="shared" si="656"/>
        <v>420</v>
      </c>
      <c r="Q1946" s="7">
        <f t="shared" si="657"/>
        <v>3435270.350000001</v>
      </c>
      <c r="R1946" s="44" t="str">
        <f>VLOOKUP(F1946,'Set up'!$A$2:$E$43,5,FALSE)</f>
        <v>Trsf</v>
      </c>
    </row>
    <row r="1947" spans="1:19" ht="15" customHeight="1" x14ac:dyDescent="0.35">
      <c r="A1947" s="4">
        <v>45140</v>
      </c>
      <c r="B1947" s="5">
        <f t="shared" si="651"/>
        <v>8</v>
      </c>
      <c r="C1947" s="5">
        <f t="shared" si="652"/>
        <v>2023</v>
      </c>
      <c r="D1947" s="88" t="s">
        <v>1798</v>
      </c>
      <c r="E1947" s="5" t="str">
        <f>VLOOKUP(F1947,'Set up'!$A$2:$C$43,2,FALSE)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up'!$A$2:$C$43,3,FALSE)</f>
        <v>120</v>
      </c>
      <c r="J1947" s="5">
        <f>VLOOKUP(F1947,'Set up'!$A$2:$D$43,4,FALSE)</f>
        <v>120</v>
      </c>
      <c r="K1947" s="4">
        <f t="shared" si="653"/>
        <v>45260</v>
      </c>
      <c r="L1947" s="5">
        <f t="shared" si="654"/>
        <v>11</v>
      </c>
      <c r="M1947" s="5">
        <f t="shared" si="655"/>
        <v>2023</v>
      </c>
      <c r="N1947" s="96">
        <v>420</v>
      </c>
      <c r="P1947" s="6">
        <f t="shared" si="656"/>
        <v>420</v>
      </c>
      <c r="Q1947" s="7">
        <f t="shared" si="657"/>
        <v>3435690.350000001</v>
      </c>
      <c r="R1947" s="44" t="str">
        <f>VLOOKUP(F1947,'Set up'!$A$2:$E$43,5,FALSE)</f>
        <v>Trsf</v>
      </c>
    </row>
    <row r="1948" spans="1:19" ht="15" customHeight="1" x14ac:dyDescent="0.35">
      <c r="A1948" s="4">
        <v>45140</v>
      </c>
      <c r="B1948" s="5">
        <f t="shared" si="651"/>
        <v>8</v>
      </c>
      <c r="C1948" s="5">
        <f t="shared" si="652"/>
        <v>2023</v>
      </c>
      <c r="D1948" s="88" t="s">
        <v>1798</v>
      </c>
      <c r="E1948" s="5" t="str">
        <f>VLOOKUP(F1948,'Set up'!$A$2:$C$43,2,FALSE)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up'!$A$2:$C$43,3,FALSE)</f>
        <v>120</v>
      </c>
      <c r="J1948" s="5">
        <f>VLOOKUP(F1948,'Set up'!$A$2:$D$43,4,FALSE)</f>
        <v>120</v>
      </c>
      <c r="K1948" s="4">
        <f t="shared" si="653"/>
        <v>45260</v>
      </c>
      <c r="L1948" s="5">
        <f t="shared" si="654"/>
        <v>11</v>
      </c>
      <c r="M1948" s="5">
        <f t="shared" si="655"/>
        <v>2023</v>
      </c>
      <c r="N1948" s="96">
        <v>395</v>
      </c>
      <c r="P1948" s="6">
        <f t="shared" si="656"/>
        <v>395</v>
      </c>
      <c r="Q1948" s="7">
        <f t="shared" si="657"/>
        <v>3436085.350000001</v>
      </c>
      <c r="R1948" s="44" t="str">
        <f>VLOOKUP(F1948,'Set up'!$A$2:$E$43,5,FALSE)</f>
        <v>Trsf</v>
      </c>
    </row>
    <row r="1949" spans="1:19" ht="15" customHeight="1" x14ac:dyDescent="0.35">
      <c r="A1949" s="4">
        <v>45141</v>
      </c>
      <c r="B1949" s="5">
        <f t="shared" si="651"/>
        <v>8</v>
      </c>
      <c r="C1949" s="5">
        <f t="shared" si="652"/>
        <v>2023</v>
      </c>
      <c r="D1949" s="88" t="s">
        <v>1800</v>
      </c>
      <c r="E1949" s="5" t="str">
        <f>VLOOKUP(F1949,'Set up'!$A$2:$C$43,2,FALSE)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up'!$A$2:$C$43,3,FALSE)</f>
        <v>Cash</v>
      </c>
      <c r="J1949" s="5">
        <f>VLOOKUP(F1949,'Set up'!$A$2:$D$43,4,FALSE)</f>
        <v>0</v>
      </c>
      <c r="K1949" s="4">
        <f t="shared" si="653"/>
        <v>45141</v>
      </c>
      <c r="L1949" s="5">
        <f t="shared" si="654"/>
        <v>8</v>
      </c>
      <c r="M1949" s="5">
        <f t="shared" si="655"/>
        <v>2023</v>
      </c>
      <c r="N1949" s="96">
        <v>1738</v>
      </c>
      <c r="P1949" s="6">
        <f t="shared" si="656"/>
        <v>1738</v>
      </c>
      <c r="Q1949" s="7">
        <f t="shared" si="657"/>
        <v>3437823.350000001</v>
      </c>
      <c r="R1949" s="44" t="str">
        <f>VLOOKUP(F1949,'Set up'!$A$2:$E$43,5,FALSE)</f>
        <v>Chq</v>
      </c>
    </row>
    <row r="1950" spans="1:19" ht="15" customHeight="1" x14ac:dyDescent="0.35">
      <c r="A1950" s="4">
        <v>45141</v>
      </c>
      <c r="B1950" s="5">
        <f t="shared" si="651"/>
        <v>8</v>
      </c>
      <c r="C1950" s="5">
        <f t="shared" si="652"/>
        <v>2023</v>
      </c>
      <c r="D1950" s="88" t="s">
        <v>1800</v>
      </c>
      <c r="E1950" s="5" t="str">
        <f>VLOOKUP(F1950,'Set up'!$A$2:$C$43,2,FALSE)</f>
        <v>C00000006</v>
      </c>
      <c r="F1950" s="1" t="s">
        <v>43</v>
      </c>
      <c r="G1950" s="90" t="s">
        <v>1799</v>
      </c>
      <c r="H1950" s="5">
        <v>2</v>
      </c>
      <c r="I1950" s="5" t="str">
        <f>VLOOKUP(F1950,'Set up'!$A$2:$C$43,3,FALSE)</f>
        <v>Cash</v>
      </c>
      <c r="J1950" s="5">
        <f>VLOOKUP(F1950,'Set up'!$A$2:$D$43,4,FALSE)</f>
        <v>0</v>
      </c>
      <c r="K1950" s="4">
        <f t="shared" si="653"/>
        <v>45141</v>
      </c>
      <c r="L1950" s="5">
        <f t="shared" si="654"/>
        <v>8</v>
      </c>
      <c r="M1950" s="5">
        <f t="shared" si="655"/>
        <v>2023</v>
      </c>
      <c r="N1950" s="96">
        <v>468</v>
      </c>
      <c r="P1950" s="6">
        <f t="shared" si="656"/>
        <v>468</v>
      </c>
      <c r="Q1950" s="7">
        <f t="shared" si="657"/>
        <v>3438291.350000001</v>
      </c>
      <c r="R1950" s="44" t="str">
        <f>VLOOKUP(F1950,'Set up'!$A$2:$E$43,5,FALSE)</f>
        <v>Chq</v>
      </c>
    </row>
    <row r="1951" spans="1:19" ht="15" customHeight="1" x14ac:dyDescent="0.35">
      <c r="A1951" s="4">
        <v>45141</v>
      </c>
      <c r="B1951" s="5">
        <f t="shared" si="651"/>
        <v>8</v>
      </c>
      <c r="C1951" s="5">
        <f t="shared" si="652"/>
        <v>2023</v>
      </c>
      <c r="D1951" s="88" t="s">
        <v>1800</v>
      </c>
      <c r="E1951" s="5" t="str">
        <f>VLOOKUP(F1951,'Set up'!$A$2:$C$43,2,FALSE)</f>
        <v>C00000006</v>
      </c>
      <c r="F1951" s="1" t="s">
        <v>43</v>
      </c>
      <c r="G1951" s="90" t="s">
        <v>1796</v>
      </c>
      <c r="H1951" s="5">
        <v>1</v>
      </c>
      <c r="I1951" s="5" t="str">
        <f>VLOOKUP(F1951,'Set up'!$A$2:$C$43,3,FALSE)</f>
        <v>Cash</v>
      </c>
      <c r="J1951" s="5">
        <f>VLOOKUP(F1951,'Set up'!$A$2:$D$43,4,FALSE)</f>
        <v>0</v>
      </c>
      <c r="K1951" s="4">
        <f t="shared" si="653"/>
        <v>45141</v>
      </c>
      <c r="L1951" s="5">
        <f t="shared" si="654"/>
        <v>8</v>
      </c>
      <c r="M1951" s="5">
        <f t="shared" si="655"/>
        <v>2023</v>
      </c>
      <c r="N1951" s="96">
        <v>175</v>
      </c>
      <c r="P1951" s="6">
        <f t="shared" si="656"/>
        <v>175</v>
      </c>
      <c r="Q1951" s="7">
        <f t="shared" si="657"/>
        <v>3438466.350000001</v>
      </c>
      <c r="R1951" s="44" t="str">
        <f>VLOOKUP(F1951,'Set up'!$A$2:$E$43,5,FALSE)</f>
        <v>Chq</v>
      </c>
    </row>
    <row r="1952" spans="1:19" ht="15" customHeight="1" x14ac:dyDescent="0.35">
      <c r="A1952" s="4">
        <v>45142</v>
      </c>
      <c r="B1952" s="5">
        <f t="shared" si="651"/>
        <v>8</v>
      </c>
      <c r="C1952" s="5">
        <f t="shared" si="652"/>
        <v>2023</v>
      </c>
      <c r="D1952" s="88" t="s">
        <v>1801</v>
      </c>
      <c r="E1952" s="5" t="str">
        <f>VLOOKUP(F1952,'Set up'!$A$2:$C$43,2,FALSE)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up'!$A$2:$C$43,3,FALSE)</f>
        <v>Cash</v>
      </c>
      <c r="J1952" s="5">
        <f>VLOOKUP(F1952,'Set up'!$A$2:$D$43,4,FALSE)</f>
        <v>0</v>
      </c>
      <c r="K1952" s="4">
        <f t="shared" si="653"/>
        <v>45142</v>
      </c>
      <c r="L1952" s="5">
        <f t="shared" si="654"/>
        <v>8</v>
      </c>
      <c r="M1952" s="5">
        <f t="shared" si="655"/>
        <v>2023</v>
      </c>
      <c r="N1952" s="96">
        <v>1738</v>
      </c>
      <c r="P1952" s="6">
        <f t="shared" si="656"/>
        <v>1738</v>
      </c>
      <c r="Q1952" s="7">
        <f t="shared" si="657"/>
        <v>3440204.350000001</v>
      </c>
      <c r="R1952" s="44" t="str">
        <f>VLOOKUP(F1952,'Set up'!$A$2:$E$43,5,FALSE)</f>
        <v>Trsf</v>
      </c>
    </row>
    <row r="1953" spans="1:19" ht="15" customHeight="1" x14ac:dyDescent="0.35">
      <c r="A1953" s="4">
        <v>45142</v>
      </c>
      <c r="B1953" s="5">
        <f t="shared" si="651"/>
        <v>8</v>
      </c>
      <c r="C1953" s="5">
        <f t="shared" si="652"/>
        <v>2023</v>
      </c>
      <c r="D1953" s="88" t="s">
        <v>1801</v>
      </c>
      <c r="E1953" s="5" t="str">
        <f>VLOOKUP(F1953,'Set up'!$A$2:$C$43,2,FALSE)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up'!$A$2:$C$43,3,FALSE)</f>
        <v>Cash</v>
      </c>
      <c r="J1953" s="5">
        <f>VLOOKUP(F1953,'Set up'!$A$2:$D$43,4,FALSE)</f>
        <v>0</v>
      </c>
      <c r="K1953" s="4">
        <f t="shared" si="653"/>
        <v>45142</v>
      </c>
      <c r="L1953" s="5">
        <f t="shared" si="654"/>
        <v>8</v>
      </c>
      <c r="M1953" s="5">
        <f t="shared" si="655"/>
        <v>2023</v>
      </c>
      <c r="N1953" s="96">
        <v>125</v>
      </c>
      <c r="P1953" s="6">
        <f t="shared" si="656"/>
        <v>125</v>
      </c>
      <c r="Q1953" s="7">
        <f t="shared" si="657"/>
        <v>3440329.350000001</v>
      </c>
      <c r="R1953" s="44" t="str">
        <f>VLOOKUP(F1953,'Set up'!$A$2:$E$43,5,FALSE)</f>
        <v>Trsf</v>
      </c>
    </row>
    <row r="1954" spans="1:19" ht="15" customHeight="1" x14ac:dyDescent="0.35">
      <c r="A1954" s="4">
        <v>45142</v>
      </c>
      <c r="B1954" s="5">
        <f t="shared" si="651"/>
        <v>8</v>
      </c>
      <c r="C1954" s="5">
        <f t="shared" si="652"/>
        <v>2023</v>
      </c>
      <c r="D1954" s="88" t="s">
        <v>1801</v>
      </c>
      <c r="E1954" s="5" t="str">
        <f>VLOOKUP(F1954,'Set up'!$A$2:$C$43,2,FALSE)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up'!$A$2:$C$43,3,FALSE)</f>
        <v>Cash</v>
      </c>
      <c r="J1954" s="5">
        <f>VLOOKUP(F1954,'Set up'!$A$2:$D$43,4,FALSE)</f>
        <v>0</v>
      </c>
      <c r="K1954" s="4">
        <f t="shared" si="653"/>
        <v>45142</v>
      </c>
      <c r="L1954" s="5">
        <f t="shared" si="654"/>
        <v>8</v>
      </c>
      <c r="M1954" s="5">
        <f t="shared" si="655"/>
        <v>2023</v>
      </c>
      <c r="N1954" s="96">
        <v>390</v>
      </c>
      <c r="P1954" s="6">
        <f t="shared" si="656"/>
        <v>390</v>
      </c>
      <c r="Q1954" s="7">
        <f t="shared" si="657"/>
        <v>3440719.350000001</v>
      </c>
      <c r="R1954" s="44" t="str">
        <f>VLOOKUP(F1954,'Set up'!$A$2:$E$43,5,FALSE)</f>
        <v>Trsf</v>
      </c>
    </row>
    <row r="1955" spans="1:19" ht="15" customHeight="1" x14ac:dyDescent="0.35">
      <c r="A1955" s="4">
        <v>45142</v>
      </c>
      <c r="B1955" s="5">
        <f t="shared" si="651"/>
        <v>8</v>
      </c>
      <c r="C1955" s="5">
        <f t="shared" si="652"/>
        <v>2023</v>
      </c>
      <c r="D1955" s="88" t="s">
        <v>1801</v>
      </c>
      <c r="E1955" s="5" t="str">
        <f>VLOOKUP(F1955,'Set up'!$A$2:$C$43,2,FALSE)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up'!$A$2:$C$43,3,FALSE)</f>
        <v>Cash</v>
      </c>
      <c r="J1955" s="5">
        <f>VLOOKUP(F1955,'Set up'!$A$2:$D$43,4,FALSE)</f>
        <v>0</v>
      </c>
      <c r="K1955" s="4">
        <f t="shared" si="653"/>
        <v>45142</v>
      </c>
      <c r="L1955" s="5">
        <f t="shared" si="654"/>
        <v>8</v>
      </c>
      <c r="M1955" s="5">
        <f t="shared" si="655"/>
        <v>2023</v>
      </c>
      <c r="N1955" s="96">
        <v>420</v>
      </c>
      <c r="P1955" s="6">
        <f t="shared" si="656"/>
        <v>420</v>
      </c>
      <c r="Q1955" s="7">
        <f t="shared" si="657"/>
        <v>3441139.350000001</v>
      </c>
      <c r="R1955" s="44" t="str">
        <f>VLOOKUP(F1955,'Set up'!$A$2:$E$43,5,FALSE)</f>
        <v>Trsf</v>
      </c>
    </row>
    <row r="1956" spans="1:19" ht="15" customHeight="1" x14ac:dyDescent="0.35">
      <c r="A1956" s="4">
        <v>45142</v>
      </c>
      <c r="B1956" s="5">
        <f t="shared" si="651"/>
        <v>8</v>
      </c>
      <c r="C1956" s="5">
        <f t="shared" si="652"/>
        <v>2023</v>
      </c>
      <c r="D1956" s="88" t="s">
        <v>1801</v>
      </c>
      <c r="E1956" s="5" t="str">
        <f>VLOOKUP(F1956,'Set up'!$A$2:$C$43,2,FALSE)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up'!$A$2:$C$43,3,FALSE)</f>
        <v>Cash</v>
      </c>
      <c r="J1956" s="5">
        <f>VLOOKUP(F1956,'Set up'!$A$2:$D$43,4,FALSE)</f>
        <v>0</v>
      </c>
      <c r="K1956" s="4">
        <f t="shared" si="653"/>
        <v>45142</v>
      </c>
      <c r="L1956" s="5">
        <f t="shared" si="654"/>
        <v>8</v>
      </c>
      <c r="M1956" s="5">
        <f t="shared" si="655"/>
        <v>2023</v>
      </c>
      <c r="N1956" s="96">
        <v>160</v>
      </c>
      <c r="P1956" s="6">
        <f t="shared" si="656"/>
        <v>160</v>
      </c>
      <c r="Q1956" s="7">
        <f t="shared" si="657"/>
        <v>3441299.350000001</v>
      </c>
      <c r="R1956" s="44" t="str">
        <f>VLOOKUP(F1956,'Set up'!$A$2:$E$43,5,FALSE)</f>
        <v>Trsf</v>
      </c>
    </row>
    <row r="1957" spans="1:19" ht="15" customHeight="1" x14ac:dyDescent="0.35">
      <c r="A1957" s="4">
        <v>45142</v>
      </c>
      <c r="B1957" s="5">
        <f t="shared" si="651"/>
        <v>8</v>
      </c>
      <c r="C1957" s="5">
        <f t="shared" si="652"/>
        <v>2023</v>
      </c>
      <c r="D1957" s="88" t="s">
        <v>1801</v>
      </c>
      <c r="E1957" s="5" t="str">
        <f>VLOOKUP(F1957,'Set up'!$A$2:$C$43,2,FALSE)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up'!$A$2:$C$43,3,FALSE)</f>
        <v>Cash</v>
      </c>
      <c r="J1957" s="5">
        <f>VLOOKUP(F1957,'Set up'!$A$2:$D$43,4,FALSE)</f>
        <v>0</v>
      </c>
      <c r="K1957" s="4">
        <f t="shared" si="653"/>
        <v>45142</v>
      </c>
      <c r="L1957" s="5">
        <f t="shared" si="654"/>
        <v>8</v>
      </c>
      <c r="M1957" s="5">
        <f t="shared" si="655"/>
        <v>2023</v>
      </c>
      <c r="N1957" s="96">
        <v>150</v>
      </c>
      <c r="P1957" s="6">
        <f t="shared" si="656"/>
        <v>150</v>
      </c>
      <c r="Q1957" s="7">
        <f t="shared" si="657"/>
        <v>3441449.350000001</v>
      </c>
      <c r="R1957" s="44" t="str">
        <f>VLOOKUP(F1957,'Set up'!$A$2:$E$43,5,FALSE)</f>
        <v>Trsf</v>
      </c>
    </row>
    <row r="1958" spans="1:19" ht="15" customHeight="1" x14ac:dyDescent="0.35">
      <c r="A1958" s="4">
        <v>45142</v>
      </c>
      <c r="B1958" s="5">
        <f t="shared" si="651"/>
        <v>8</v>
      </c>
      <c r="C1958" s="5">
        <f t="shared" si="652"/>
        <v>2023</v>
      </c>
      <c r="D1958" s="88" t="s">
        <v>1801</v>
      </c>
      <c r="E1958" s="5" t="str">
        <f>VLOOKUP(F1958,'Set up'!$A$2:$C$43,2,FALSE)</f>
        <v>C00000019</v>
      </c>
      <c r="F1958" s="1" t="s">
        <v>402</v>
      </c>
      <c r="G1958" s="90" t="s">
        <v>1630</v>
      </c>
      <c r="H1958" s="5">
        <v>1</v>
      </c>
      <c r="I1958" s="5" t="str">
        <f>VLOOKUP(F1958,'Set up'!$A$2:$C$43,3,FALSE)</f>
        <v>Cash</v>
      </c>
      <c r="J1958" s="5">
        <f>VLOOKUP(F1958,'Set up'!$A$2:$D$43,4,FALSE)</f>
        <v>0</v>
      </c>
      <c r="K1958" s="4">
        <f t="shared" si="653"/>
        <v>45142</v>
      </c>
      <c r="L1958" s="5">
        <f t="shared" si="654"/>
        <v>8</v>
      </c>
      <c r="M1958" s="5">
        <f t="shared" si="655"/>
        <v>2023</v>
      </c>
      <c r="N1958" s="96">
        <v>260</v>
      </c>
      <c r="P1958" s="6">
        <f t="shared" si="656"/>
        <v>260</v>
      </c>
      <c r="Q1958" s="7">
        <f t="shared" si="657"/>
        <v>3441709.350000001</v>
      </c>
      <c r="R1958" s="44" t="str">
        <f>VLOOKUP(F1958,'Set up'!$A$2:$E$43,5,FALSE)</f>
        <v>Trsf</v>
      </c>
    </row>
    <row r="1959" spans="1:19" ht="15" customHeight="1" x14ac:dyDescent="0.35">
      <c r="A1959" s="4">
        <v>45142</v>
      </c>
      <c r="B1959" s="5">
        <f t="shared" si="651"/>
        <v>8</v>
      </c>
      <c r="C1959" s="5">
        <f t="shared" si="652"/>
        <v>2023</v>
      </c>
      <c r="D1959" s="88" t="s">
        <v>1801</v>
      </c>
      <c r="E1959" s="5" t="str">
        <f>VLOOKUP(F1959,'Set up'!$A$2:$C$43,2,FALSE)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up'!$A$2:$C$43,3,FALSE)</f>
        <v>Cash</v>
      </c>
      <c r="J1959" s="5">
        <f>VLOOKUP(F1959,'Set up'!$A$2:$D$43,4,FALSE)</f>
        <v>0</v>
      </c>
      <c r="K1959" s="4">
        <f t="shared" si="653"/>
        <v>45142</v>
      </c>
      <c r="L1959" s="5">
        <f t="shared" si="654"/>
        <v>8</v>
      </c>
      <c r="M1959" s="5">
        <f t="shared" si="655"/>
        <v>2023</v>
      </c>
      <c r="N1959" s="96">
        <v>322.5</v>
      </c>
      <c r="P1959" s="6">
        <f t="shared" si="656"/>
        <v>322.5</v>
      </c>
      <c r="Q1959" s="7">
        <f t="shared" si="657"/>
        <v>3442031.850000001</v>
      </c>
      <c r="R1959" s="44" t="str">
        <f>VLOOKUP(F1959,'Set up'!$A$2:$E$43,5,FALSE)</f>
        <v>Trsf</v>
      </c>
    </row>
    <row r="1960" spans="1:19" ht="15" customHeight="1" x14ac:dyDescent="0.35">
      <c r="A1960" s="4">
        <v>45142</v>
      </c>
      <c r="B1960" s="5">
        <f t="shared" si="651"/>
        <v>8</v>
      </c>
      <c r="C1960" s="5">
        <f t="shared" si="652"/>
        <v>2023</v>
      </c>
      <c r="D1960" s="88" t="s">
        <v>1802</v>
      </c>
      <c r="E1960" s="5" t="str">
        <f>VLOOKUP(F1960,'Set up'!$A$2:$C$43,2,FALSE)</f>
        <v>C00000020</v>
      </c>
      <c r="F1960" s="1" t="s">
        <v>411</v>
      </c>
      <c r="G1960" s="99" t="s">
        <v>1736</v>
      </c>
      <c r="H1960" s="5">
        <v>2</v>
      </c>
      <c r="I1960" s="5" t="str">
        <f>VLOOKUP(F1960,'Set up'!$A$2:$C$43,3,FALSE)</f>
        <v>Cash</v>
      </c>
      <c r="J1960" s="5">
        <f>VLOOKUP(F1960,'Set up'!$A$2:$D$43,4,FALSE)</f>
        <v>0</v>
      </c>
      <c r="K1960" s="4">
        <f t="shared" si="653"/>
        <v>45142</v>
      </c>
      <c r="L1960" s="5">
        <f t="shared" si="654"/>
        <v>8</v>
      </c>
      <c r="M1960" s="5">
        <f t="shared" si="655"/>
        <v>2023</v>
      </c>
      <c r="N1960" s="96">
        <v>3124</v>
      </c>
      <c r="P1960" s="6">
        <f t="shared" si="656"/>
        <v>3124</v>
      </c>
      <c r="Q1960" s="7">
        <f t="shared" si="657"/>
        <v>3445155.850000001</v>
      </c>
      <c r="R1960" s="44" t="str">
        <f>VLOOKUP(F1960,'Set up'!$A$2:$E$43,5,FALSE)</f>
        <v>Trsf</v>
      </c>
    </row>
    <row r="1961" spans="1:19" ht="15" customHeight="1" x14ac:dyDescent="0.35">
      <c r="A1961" s="4">
        <v>45142</v>
      </c>
      <c r="B1961" s="5">
        <f t="shared" si="651"/>
        <v>8</v>
      </c>
      <c r="C1961" s="5">
        <f t="shared" si="652"/>
        <v>2023</v>
      </c>
      <c r="D1961" s="88" t="s">
        <v>1802</v>
      </c>
      <c r="E1961" s="5" t="str">
        <f>VLOOKUP(F1961,'Set up'!$A$2:$C$43,2,FALSE)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up'!$A$2:$C$43,3,FALSE)</f>
        <v>Cash</v>
      </c>
      <c r="J1961" s="5">
        <f>VLOOKUP(F1961,'Set up'!$A$2:$D$43,4,FALSE)</f>
        <v>0</v>
      </c>
      <c r="K1961" s="4">
        <f t="shared" si="653"/>
        <v>45142</v>
      </c>
      <c r="L1961" s="5">
        <f t="shared" si="654"/>
        <v>8</v>
      </c>
      <c r="M1961" s="5">
        <f t="shared" si="655"/>
        <v>2023</v>
      </c>
      <c r="N1961" s="96">
        <v>1134</v>
      </c>
      <c r="P1961" s="6">
        <f t="shared" si="656"/>
        <v>1134</v>
      </c>
      <c r="Q1961" s="7">
        <f t="shared" si="657"/>
        <v>3446289.850000001</v>
      </c>
      <c r="R1961" s="44" t="str">
        <f>VLOOKUP(F1961,'Set up'!$A$2:$E$43,5,FALSE)</f>
        <v>Trsf</v>
      </c>
    </row>
    <row r="1962" spans="1:19" ht="15" customHeight="1" x14ac:dyDescent="0.35">
      <c r="A1962" s="4">
        <v>45142</v>
      </c>
      <c r="B1962" s="5">
        <f t="shared" si="651"/>
        <v>8</v>
      </c>
      <c r="C1962" s="5">
        <f t="shared" si="652"/>
        <v>2023</v>
      </c>
      <c r="D1962" s="88" t="s">
        <v>1802</v>
      </c>
      <c r="E1962" s="5" t="str">
        <f>VLOOKUP(F1962,'Set up'!$A$2:$C$43,2,FALSE)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up'!$A$2:$C$43,3,FALSE)</f>
        <v>Cash</v>
      </c>
      <c r="J1962" s="5">
        <f>VLOOKUP(F1962,'Set up'!$A$2:$D$43,4,FALSE)</f>
        <v>0</v>
      </c>
      <c r="K1962" s="4">
        <f t="shared" si="653"/>
        <v>45142</v>
      </c>
      <c r="L1962" s="5">
        <f t="shared" si="654"/>
        <v>8</v>
      </c>
      <c r="M1962" s="5">
        <f t="shared" si="655"/>
        <v>2023</v>
      </c>
      <c r="N1962" s="96">
        <v>600</v>
      </c>
      <c r="P1962" s="6">
        <f t="shared" si="656"/>
        <v>600</v>
      </c>
      <c r="Q1962" s="7">
        <f t="shared" si="657"/>
        <v>3446889.850000001</v>
      </c>
      <c r="R1962" s="44" t="str">
        <f>VLOOKUP(F1962,'Set up'!$A$2:$E$43,5,FALSE)</f>
        <v>Trsf</v>
      </c>
    </row>
    <row r="1963" spans="1:19" ht="15" customHeight="1" x14ac:dyDescent="0.35">
      <c r="A1963" s="4">
        <v>45142</v>
      </c>
      <c r="B1963" s="5">
        <f t="shared" si="651"/>
        <v>8</v>
      </c>
      <c r="C1963" s="5">
        <f t="shared" si="652"/>
        <v>2023</v>
      </c>
      <c r="D1963" s="88" t="s">
        <v>1802</v>
      </c>
      <c r="E1963" s="5" t="str">
        <f>VLOOKUP(F1963,'Set up'!$A$2:$C$43,2,FALSE)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up'!$A$2:$C$43,3,FALSE)</f>
        <v>Cash</v>
      </c>
      <c r="J1963" s="5">
        <f>VLOOKUP(F1963,'Set up'!$A$2:$D$43,4,FALSE)</f>
        <v>0</v>
      </c>
      <c r="K1963" s="4">
        <f t="shared" si="653"/>
        <v>45142</v>
      </c>
      <c r="L1963" s="5">
        <f t="shared" si="654"/>
        <v>8</v>
      </c>
      <c r="M1963" s="5">
        <f t="shared" si="655"/>
        <v>2023</v>
      </c>
      <c r="N1963" s="96">
        <v>1000</v>
      </c>
      <c r="P1963" s="6">
        <f t="shared" si="656"/>
        <v>1000</v>
      </c>
      <c r="Q1963" s="7">
        <f t="shared" si="657"/>
        <v>3447889.850000001</v>
      </c>
      <c r="R1963" s="44" t="str">
        <f>VLOOKUP(F1963,'Set up'!$A$2:$E$43,5,FALSE)</f>
        <v>Trsf</v>
      </c>
    </row>
    <row r="1964" spans="1:19" ht="15" customHeight="1" x14ac:dyDescent="0.35">
      <c r="A1964" s="4">
        <v>45145</v>
      </c>
      <c r="B1964" s="5">
        <f t="shared" si="651"/>
        <v>8</v>
      </c>
      <c r="C1964" s="5">
        <f t="shared" si="652"/>
        <v>2023</v>
      </c>
      <c r="D1964" s="88" t="s">
        <v>1807</v>
      </c>
      <c r="E1964" s="5" t="str">
        <f>VLOOKUP(F1964,'Set up'!$A$2:$C$43,2,FALSE)</f>
        <v>C00000014</v>
      </c>
      <c r="F1964" s="1" t="s">
        <v>263</v>
      </c>
      <c r="G1964" s="99" t="s">
        <v>1803</v>
      </c>
      <c r="H1964" s="5">
        <v>2</v>
      </c>
      <c r="I1964" s="5" t="str">
        <f>VLOOKUP(F1964,'Set up'!$A$2:$C$43,3,FALSE)</f>
        <v>Cash</v>
      </c>
      <c r="J1964" s="5">
        <f>VLOOKUP(F1964,'Set up'!$A$2:$D$43,4,FALSE)</f>
        <v>0</v>
      </c>
      <c r="K1964" s="4">
        <f t="shared" si="653"/>
        <v>45145</v>
      </c>
      <c r="L1964" s="5">
        <f t="shared" si="654"/>
        <v>8</v>
      </c>
      <c r="M1964" s="5">
        <f t="shared" si="655"/>
        <v>2023</v>
      </c>
      <c r="N1964" s="96">
        <v>645</v>
      </c>
      <c r="O1964" s="6">
        <f t="shared" ref="O1964:O1967" si="660">-N1964</f>
        <v>-645</v>
      </c>
      <c r="P1964" s="6">
        <f t="shared" si="656"/>
        <v>0</v>
      </c>
      <c r="Q1964" s="7">
        <f t="shared" si="657"/>
        <v>3448534.850000001</v>
      </c>
      <c r="R1964" s="44" t="str">
        <f>VLOOKUP(F1964,'Set up'!$A$2:$E$43,5,FALSE)</f>
        <v>Cash</v>
      </c>
      <c r="S1964" s="1" t="s">
        <v>1846</v>
      </c>
    </row>
    <row r="1965" spans="1:19" ht="15" customHeight="1" x14ac:dyDescent="0.35">
      <c r="A1965" s="4">
        <v>45145</v>
      </c>
      <c r="B1965" s="5">
        <f t="shared" si="651"/>
        <v>8</v>
      </c>
      <c r="C1965" s="5">
        <f t="shared" si="652"/>
        <v>2023</v>
      </c>
      <c r="D1965" s="88" t="s">
        <v>1807</v>
      </c>
      <c r="E1965" s="5" t="str">
        <f>VLOOKUP(F1965,'Set up'!$A$2:$C$43,2,FALSE)</f>
        <v>C00000014</v>
      </c>
      <c r="F1965" s="1" t="s">
        <v>263</v>
      </c>
      <c r="G1965" s="99" t="s">
        <v>1804</v>
      </c>
      <c r="H1965" s="5">
        <v>1</v>
      </c>
      <c r="I1965" s="5" t="str">
        <f>VLOOKUP(F1965,'Set up'!$A$2:$C$43,3,FALSE)</f>
        <v>Cash</v>
      </c>
      <c r="J1965" s="5">
        <f>VLOOKUP(F1965,'Set up'!$A$2:$D$43,4,FALSE)</f>
        <v>0</v>
      </c>
      <c r="K1965" s="4">
        <f t="shared" si="653"/>
        <v>45145</v>
      </c>
      <c r="L1965" s="5">
        <f t="shared" si="654"/>
        <v>8</v>
      </c>
      <c r="M1965" s="5">
        <f t="shared" si="655"/>
        <v>2023</v>
      </c>
      <c r="N1965" s="96">
        <v>283.8</v>
      </c>
      <c r="O1965" s="6">
        <f t="shared" si="660"/>
        <v>-283.8</v>
      </c>
      <c r="P1965" s="6">
        <f t="shared" si="656"/>
        <v>0</v>
      </c>
      <c r="Q1965" s="7">
        <f t="shared" si="657"/>
        <v>3448818.6500000008</v>
      </c>
      <c r="R1965" s="44" t="str">
        <f>VLOOKUP(F1965,'Set up'!$A$2:$E$43,5,FALSE)</f>
        <v>Cash</v>
      </c>
      <c r="S1965" s="1" t="s">
        <v>1846</v>
      </c>
    </row>
    <row r="1966" spans="1:19" ht="15" customHeight="1" x14ac:dyDescent="0.35">
      <c r="A1966" s="4">
        <v>45145</v>
      </c>
      <c r="B1966" s="5">
        <f t="shared" si="651"/>
        <v>8</v>
      </c>
      <c r="C1966" s="5">
        <f t="shared" si="652"/>
        <v>2023</v>
      </c>
      <c r="D1966" s="88" t="s">
        <v>1807</v>
      </c>
      <c r="E1966" s="5" t="str">
        <f>VLOOKUP(F1966,'Set up'!$A$2:$C$43,2,FALSE)</f>
        <v>C00000014</v>
      </c>
      <c r="F1966" s="1" t="s">
        <v>263</v>
      </c>
      <c r="G1966" s="99" t="s">
        <v>1805</v>
      </c>
      <c r="H1966" s="5">
        <v>1</v>
      </c>
      <c r="I1966" s="5" t="str">
        <f>VLOOKUP(F1966,'Set up'!$A$2:$C$43,3,FALSE)</f>
        <v>Cash</v>
      </c>
      <c r="J1966" s="5">
        <f>VLOOKUP(F1966,'Set up'!$A$2:$D$43,4,FALSE)</f>
        <v>0</v>
      </c>
      <c r="K1966" s="4">
        <f t="shared" si="653"/>
        <v>45145</v>
      </c>
      <c r="L1966" s="5">
        <f t="shared" si="654"/>
        <v>8</v>
      </c>
      <c r="M1966" s="5">
        <f t="shared" si="655"/>
        <v>2023</v>
      </c>
      <c r="N1966" s="96">
        <v>160</v>
      </c>
      <c r="O1966" s="6">
        <f t="shared" si="660"/>
        <v>-160</v>
      </c>
      <c r="P1966" s="6">
        <f t="shared" si="656"/>
        <v>0</v>
      </c>
      <c r="Q1966" s="7">
        <f t="shared" si="657"/>
        <v>3448978.6500000008</v>
      </c>
      <c r="R1966" s="44" t="str">
        <f>VLOOKUP(F1966,'Set up'!$A$2:$E$43,5,FALSE)</f>
        <v>Cash</v>
      </c>
      <c r="S1966" s="1" t="s">
        <v>1846</v>
      </c>
    </row>
    <row r="1967" spans="1:19" ht="15" customHeight="1" x14ac:dyDescent="0.35">
      <c r="A1967" s="4">
        <v>45145</v>
      </c>
      <c r="B1967" s="5">
        <f t="shared" si="651"/>
        <v>8</v>
      </c>
      <c r="C1967" s="5">
        <f t="shared" si="652"/>
        <v>2023</v>
      </c>
      <c r="D1967" s="88" t="s">
        <v>1807</v>
      </c>
      <c r="E1967" s="5" t="str">
        <f>VLOOKUP(F1967,'Set up'!$A$2:$C$43,2,FALSE)</f>
        <v>C00000014</v>
      </c>
      <c r="F1967" s="1" t="s">
        <v>263</v>
      </c>
      <c r="G1967" s="99" t="s">
        <v>1806</v>
      </c>
      <c r="H1967" s="5">
        <v>1</v>
      </c>
      <c r="I1967" s="5" t="str">
        <f>VLOOKUP(F1967,'Set up'!$A$2:$C$43,3,FALSE)</f>
        <v>Cash</v>
      </c>
      <c r="J1967" s="5">
        <f>VLOOKUP(F1967,'Set up'!$A$2:$D$43,4,FALSE)</f>
        <v>0</v>
      </c>
      <c r="K1967" s="4">
        <f t="shared" si="653"/>
        <v>45145</v>
      </c>
      <c r="L1967" s="5">
        <f t="shared" si="654"/>
        <v>8</v>
      </c>
      <c r="M1967" s="5">
        <f t="shared" si="655"/>
        <v>2023</v>
      </c>
      <c r="N1967" s="96">
        <v>0</v>
      </c>
      <c r="O1967" s="6">
        <f t="shared" si="660"/>
        <v>0</v>
      </c>
      <c r="P1967" s="6">
        <f t="shared" si="656"/>
        <v>0</v>
      </c>
      <c r="Q1967" s="7">
        <f t="shared" si="657"/>
        <v>3448978.6500000008</v>
      </c>
      <c r="R1967" s="44" t="str">
        <f>VLOOKUP(F1967,'Set up'!$A$2:$E$43,5,FALSE)</f>
        <v>Cash</v>
      </c>
      <c r="S1967" s="1" t="s">
        <v>1846</v>
      </c>
    </row>
    <row r="1968" spans="1:19" ht="15" customHeight="1" x14ac:dyDescent="0.35">
      <c r="A1968" s="4">
        <v>45145</v>
      </c>
      <c r="B1968" s="5">
        <f t="shared" si="651"/>
        <v>8</v>
      </c>
      <c r="C1968" s="5">
        <f t="shared" si="652"/>
        <v>2023</v>
      </c>
      <c r="D1968" s="88" t="s">
        <v>1807</v>
      </c>
      <c r="E1968" s="5" t="str">
        <f>VLOOKUP(F1968,'Set up'!$A$2:$C$43,2,FALSE)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up'!$A$2:$C$43,3,FALSE)</f>
        <v>Cash</v>
      </c>
      <c r="J1968" s="5">
        <f>VLOOKUP(F1968,'Set up'!$A$2:$D$43,4,FALSE)</f>
        <v>0</v>
      </c>
      <c r="K1968" s="4">
        <f t="shared" si="653"/>
        <v>45145</v>
      </c>
      <c r="L1968" s="5">
        <f t="shared" si="654"/>
        <v>8</v>
      </c>
      <c r="M1968" s="5">
        <f t="shared" si="655"/>
        <v>2023</v>
      </c>
      <c r="N1968" s="96">
        <v>250</v>
      </c>
      <c r="P1968" s="6">
        <f t="shared" si="656"/>
        <v>250</v>
      </c>
      <c r="Q1968" s="7">
        <f t="shared" si="657"/>
        <v>3449228.6500000008</v>
      </c>
      <c r="R1968" s="44" t="str">
        <f>VLOOKUP(F1968,'Set up'!$A$2:$E$43,5,FALSE)</f>
        <v>Trsf</v>
      </c>
    </row>
    <row r="1969" spans="1:19" ht="15" customHeight="1" x14ac:dyDescent="0.35">
      <c r="A1969" s="4">
        <v>45145</v>
      </c>
      <c r="B1969" s="5">
        <f t="shared" si="651"/>
        <v>8</v>
      </c>
      <c r="C1969" s="5">
        <f t="shared" si="652"/>
        <v>2023</v>
      </c>
      <c r="D1969" s="88" t="s">
        <v>1808</v>
      </c>
      <c r="E1969" s="5" t="str">
        <f>VLOOKUP(F1969,'Set up'!$A$2:$C$43,2,FALSE)</f>
        <v>C00000020</v>
      </c>
      <c r="F1969" s="1" t="s">
        <v>411</v>
      </c>
      <c r="G1969" s="99" t="s">
        <v>1736</v>
      </c>
      <c r="H1969" s="5">
        <v>2</v>
      </c>
      <c r="I1969" s="5" t="str">
        <f>VLOOKUP(F1969,'Set up'!$A$2:$C$43,3,FALSE)</f>
        <v>Cash</v>
      </c>
      <c r="J1969" s="5">
        <f>VLOOKUP(F1969,'Set up'!$A$2:$D$43,4,FALSE)</f>
        <v>0</v>
      </c>
      <c r="K1969" s="4">
        <f t="shared" si="653"/>
        <v>45145</v>
      </c>
      <c r="L1969" s="5">
        <f t="shared" si="654"/>
        <v>8</v>
      </c>
      <c r="M1969" s="5">
        <f t="shared" si="655"/>
        <v>2023</v>
      </c>
      <c r="N1969" s="96">
        <v>3124</v>
      </c>
      <c r="P1969" s="6">
        <f t="shared" si="656"/>
        <v>3124</v>
      </c>
      <c r="Q1969" s="7">
        <f t="shared" si="657"/>
        <v>3452352.6500000008</v>
      </c>
      <c r="R1969" s="44" t="str">
        <f>VLOOKUP(F1969,'Set up'!$A$2:$E$43,5,FALSE)</f>
        <v>Trsf</v>
      </c>
    </row>
    <row r="1970" spans="1:19" ht="15" customHeight="1" x14ac:dyDescent="0.35">
      <c r="A1970" s="4">
        <v>45145</v>
      </c>
      <c r="B1970" s="5">
        <f t="shared" si="651"/>
        <v>8</v>
      </c>
      <c r="C1970" s="5">
        <f t="shared" si="652"/>
        <v>2023</v>
      </c>
      <c r="D1970" s="88" t="s">
        <v>1809</v>
      </c>
      <c r="E1970" s="5" t="str">
        <f>VLOOKUP(F1970,'Set up'!$A$2:$C$43,2,FALSE)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up'!$A$2:$C$43,3,FALSE)</f>
        <v>Cash</v>
      </c>
      <c r="J1970" s="5">
        <f>VLOOKUP(F1970,'Set up'!$A$2:$D$43,4,FALSE)</f>
        <v>0</v>
      </c>
      <c r="K1970" s="4">
        <f t="shared" si="653"/>
        <v>45145</v>
      </c>
      <c r="L1970" s="5">
        <f t="shared" si="654"/>
        <v>8</v>
      </c>
      <c r="M1970" s="5">
        <f t="shared" si="655"/>
        <v>2023</v>
      </c>
      <c r="N1970" s="96">
        <v>1134</v>
      </c>
      <c r="P1970" s="6">
        <f t="shared" si="656"/>
        <v>1134</v>
      </c>
      <c r="Q1970" s="7">
        <f t="shared" si="657"/>
        <v>3453486.6500000008</v>
      </c>
      <c r="R1970" s="44" t="str">
        <f>VLOOKUP(F1970,'Set up'!$A$2:$E$43,5,FALSE)</f>
        <v>Trsf</v>
      </c>
    </row>
    <row r="1971" spans="1:19" ht="15" customHeight="1" x14ac:dyDescent="0.35">
      <c r="A1971" s="4">
        <v>45145</v>
      </c>
      <c r="B1971" s="5">
        <f t="shared" si="651"/>
        <v>8</v>
      </c>
      <c r="C1971" s="5">
        <f t="shared" si="652"/>
        <v>2023</v>
      </c>
      <c r="D1971" s="88" t="s">
        <v>1809</v>
      </c>
      <c r="E1971" s="5" t="str">
        <f>VLOOKUP(F1971,'Set up'!$A$2:$C$43,2,FALSE)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up'!$A$2:$C$43,3,FALSE)</f>
        <v>Cash</v>
      </c>
      <c r="J1971" s="5">
        <f>VLOOKUP(F1971,'Set up'!$A$2:$D$43,4,FALSE)</f>
        <v>0</v>
      </c>
      <c r="K1971" s="4">
        <f t="shared" si="653"/>
        <v>45145</v>
      </c>
      <c r="L1971" s="5">
        <f t="shared" si="654"/>
        <v>8</v>
      </c>
      <c r="M1971" s="5">
        <f t="shared" si="655"/>
        <v>2023</v>
      </c>
      <c r="N1971" s="96">
        <v>600</v>
      </c>
      <c r="P1971" s="6">
        <f t="shared" si="656"/>
        <v>600</v>
      </c>
      <c r="Q1971" s="7">
        <f t="shared" si="657"/>
        <v>3454086.6500000008</v>
      </c>
      <c r="R1971" s="44" t="str">
        <f>VLOOKUP(F1971,'Set up'!$A$2:$E$43,5,FALSE)</f>
        <v>Trsf</v>
      </c>
    </row>
    <row r="1972" spans="1:19" ht="15" customHeight="1" x14ac:dyDescent="0.35">
      <c r="A1972" s="4">
        <v>45145</v>
      </c>
      <c r="B1972" s="5">
        <f t="shared" si="651"/>
        <v>8</v>
      </c>
      <c r="C1972" s="5">
        <f t="shared" si="652"/>
        <v>2023</v>
      </c>
      <c r="D1972" s="88" t="s">
        <v>1809</v>
      </c>
      <c r="E1972" s="5" t="str">
        <f>VLOOKUP(F1972,'Set up'!$A$2:$C$43,2,FALSE)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up'!$A$2:$C$43,3,FALSE)</f>
        <v>Cash</v>
      </c>
      <c r="J1972" s="5">
        <f>VLOOKUP(F1972,'Set up'!$A$2:$D$43,4,FALSE)</f>
        <v>0</v>
      </c>
      <c r="K1972" s="4">
        <f t="shared" si="653"/>
        <v>45145</v>
      </c>
      <c r="L1972" s="5">
        <f t="shared" si="654"/>
        <v>8</v>
      </c>
      <c r="M1972" s="5">
        <f t="shared" si="655"/>
        <v>2023</v>
      </c>
      <c r="N1972" s="96">
        <v>1000</v>
      </c>
      <c r="P1972" s="6">
        <f t="shared" si="656"/>
        <v>1000</v>
      </c>
      <c r="Q1972" s="7">
        <f t="shared" si="657"/>
        <v>3455086.6500000008</v>
      </c>
      <c r="R1972" s="44" t="str">
        <f>VLOOKUP(F1972,'Set up'!$A$2:$E$43,5,FALSE)</f>
        <v>Trsf</v>
      </c>
    </row>
    <row r="1973" spans="1:19" ht="15" customHeight="1" x14ac:dyDescent="0.35">
      <c r="A1973" s="4">
        <v>45145</v>
      </c>
      <c r="B1973" s="5">
        <f t="shared" si="651"/>
        <v>8</v>
      </c>
      <c r="C1973" s="5">
        <f t="shared" si="652"/>
        <v>2023</v>
      </c>
      <c r="D1973" s="88" t="s">
        <v>1810</v>
      </c>
      <c r="E1973" s="5" t="str">
        <f>VLOOKUP(F1973,'Set up'!$A$2:$C$43,2,FALSE)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up'!$A$2:$C$43,3,FALSE)</f>
        <v>Cash</v>
      </c>
      <c r="J1973" s="5">
        <f>VLOOKUP(F1973,'Set up'!$A$2:$D$43,4,FALSE)</f>
        <v>0</v>
      </c>
      <c r="K1973" s="4">
        <f t="shared" si="653"/>
        <v>45145</v>
      </c>
      <c r="L1973" s="5">
        <f t="shared" si="654"/>
        <v>8</v>
      </c>
      <c r="M1973" s="5">
        <f t="shared" si="655"/>
        <v>2023</v>
      </c>
      <c r="N1973" s="96">
        <v>225</v>
      </c>
      <c r="O1973" s="6">
        <f t="shared" ref="O1973" si="661">-N1973</f>
        <v>-225</v>
      </c>
      <c r="P1973" s="6">
        <f t="shared" si="656"/>
        <v>0</v>
      </c>
      <c r="Q1973" s="7">
        <f t="shared" si="657"/>
        <v>3455311.6500000008</v>
      </c>
      <c r="R1973" s="44" t="str">
        <f>VLOOKUP(F1973,'Set up'!$A$2:$E$43,5,FALSE)</f>
        <v>Trsf</v>
      </c>
      <c r="S1973" s="1" t="s">
        <v>1851</v>
      </c>
    </row>
    <row r="1974" spans="1:19" ht="15" customHeight="1" x14ac:dyDescent="0.35">
      <c r="A1974" s="4">
        <v>45145</v>
      </c>
      <c r="B1974" s="5">
        <f t="shared" si="651"/>
        <v>8</v>
      </c>
      <c r="C1974" s="5">
        <f t="shared" si="652"/>
        <v>2023</v>
      </c>
      <c r="D1974" s="88" t="s">
        <v>1810</v>
      </c>
      <c r="E1974" s="5" t="str">
        <f>VLOOKUP(F1974,'Set up'!$A$2:$C$43,2,FALSE)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up'!$A$2:$C$43,3,FALSE)</f>
        <v>Cash</v>
      </c>
      <c r="J1974" s="5">
        <f>VLOOKUP(F1974,'Set up'!$A$2:$D$43,4,FALSE)</f>
        <v>0</v>
      </c>
      <c r="K1974" s="4">
        <f t="shared" si="653"/>
        <v>45145</v>
      </c>
      <c r="L1974" s="5">
        <f t="shared" si="654"/>
        <v>8</v>
      </c>
      <c r="M1974" s="5">
        <f t="shared" si="655"/>
        <v>2023</v>
      </c>
      <c r="N1974" s="96">
        <v>695</v>
      </c>
      <c r="O1974" s="6">
        <f>-79.7-615.3</f>
        <v>-695</v>
      </c>
      <c r="P1974" s="6">
        <f t="shared" si="656"/>
        <v>0</v>
      </c>
      <c r="Q1974" s="7">
        <f t="shared" si="657"/>
        <v>3456006.6500000008</v>
      </c>
      <c r="R1974" s="44" t="str">
        <f>VLOOKUP(F1974,'Set up'!$A$2:$E$43,5,FALSE)</f>
        <v>Trsf</v>
      </c>
      <c r="S1974" s="1" t="s">
        <v>1877</v>
      </c>
    </row>
    <row r="1975" spans="1:19" ht="15" customHeight="1" x14ac:dyDescent="0.35">
      <c r="A1975" s="4">
        <v>45146</v>
      </c>
      <c r="B1975" s="5">
        <f t="shared" si="651"/>
        <v>8</v>
      </c>
      <c r="C1975" s="5">
        <f t="shared" si="652"/>
        <v>2023</v>
      </c>
      <c r="D1975" s="88" t="s">
        <v>1811</v>
      </c>
      <c r="E1975" s="5" t="str">
        <f>VLOOKUP(F1975,'Set up'!$A$2:$C$43,2,FALSE)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up'!$A$2:$C$43,3,FALSE)</f>
        <v>30</v>
      </c>
      <c r="J1975" s="5">
        <f>VLOOKUP(F1975,'Set up'!$A$2:$D$43,4,FALSE)</f>
        <v>30</v>
      </c>
      <c r="K1975" s="4">
        <f t="shared" si="653"/>
        <v>45176</v>
      </c>
      <c r="L1975" s="5">
        <f t="shared" si="654"/>
        <v>9</v>
      </c>
      <c r="M1975" s="5">
        <f t="shared" si="655"/>
        <v>2023</v>
      </c>
      <c r="N1975" s="96">
        <v>421.2</v>
      </c>
      <c r="O1975" s="6">
        <f t="shared" ref="O1975:O1976" si="662">-N1975</f>
        <v>-421.2</v>
      </c>
      <c r="P1975" s="6">
        <f t="shared" si="656"/>
        <v>0</v>
      </c>
      <c r="Q1975" s="7">
        <f t="shared" si="657"/>
        <v>3456427.850000001</v>
      </c>
      <c r="R1975" s="44" t="str">
        <f>VLOOKUP(F1975,'Set up'!$A$2:$E$43,5,FALSE)</f>
        <v>Chq</v>
      </c>
      <c r="S1975" s="1" t="s">
        <v>1860</v>
      </c>
    </row>
    <row r="1976" spans="1:19" ht="15" customHeight="1" x14ac:dyDescent="0.35">
      <c r="A1976" s="4">
        <v>45146</v>
      </c>
      <c r="B1976" s="5">
        <f t="shared" si="651"/>
        <v>8</v>
      </c>
      <c r="C1976" s="5">
        <f t="shared" si="652"/>
        <v>2023</v>
      </c>
      <c r="D1976" s="88" t="s">
        <v>1811</v>
      </c>
      <c r="E1976" s="5" t="str">
        <f>VLOOKUP(F1976,'Set up'!$A$2:$C$43,2,FALSE)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up'!$A$2:$C$43,3,FALSE)</f>
        <v>30</v>
      </c>
      <c r="J1976" s="5">
        <f>VLOOKUP(F1976,'Set up'!$A$2:$D$43,4,FALSE)</f>
        <v>30</v>
      </c>
      <c r="K1976" s="4">
        <f t="shared" si="653"/>
        <v>45176</v>
      </c>
      <c r="L1976" s="5">
        <f t="shared" si="654"/>
        <v>9</v>
      </c>
      <c r="M1976" s="5">
        <f t="shared" si="655"/>
        <v>2023</v>
      </c>
      <c r="N1976" s="96">
        <v>144</v>
      </c>
      <c r="O1976" s="6">
        <f t="shared" si="662"/>
        <v>-144</v>
      </c>
      <c r="P1976" s="6">
        <f t="shared" si="656"/>
        <v>0</v>
      </c>
      <c r="Q1976" s="7">
        <f t="shared" si="657"/>
        <v>3456571.850000001</v>
      </c>
      <c r="R1976" s="44" t="str">
        <f>VLOOKUP(F1976,'Set up'!$A$2:$E$43,5,FALSE)</f>
        <v>Chq</v>
      </c>
      <c r="S1976" s="1" t="s">
        <v>1860</v>
      </c>
    </row>
    <row r="1977" spans="1:19" ht="15" customHeight="1" x14ac:dyDescent="0.35">
      <c r="A1977" s="4">
        <v>45147</v>
      </c>
      <c r="B1977" s="5">
        <f t="shared" si="651"/>
        <v>8</v>
      </c>
      <c r="C1977" s="5">
        <f t="shared" si="652"/>
        <v>2023</v>
      </c>
      <c r="D1977" s="88" t="s">
        <v>1812</v>
      </c>
      <c r="E1977" s="5" t="str">
        <f>VLOOKUP(F1977,'Set up'!$A$2:$C$43,2,FALSE)</f>
        <v>C00000009</v>
      </c>
      <c r="F1977" s="1" t="s">
        <v>58</v>
      </c>
      <c r="G1977" s="99"/>
      <c r="H1977" s="5">
        <v>2</v>
      </c>
      <c r="I1977" s="5">
        <f>VLOOKUP(F1977,'Set up'!$A$2:$C$43,3,FALSE)</f>
        <v>60</v>
      </c>
      <c r="J1977" s="5">
        <f>VLOOKUP(F1977,'Set up'!$A$2:$D$43,4,FALSE)</f>
        <v>60</v>
      </c>
      <c r="K1977" s="4">
        <f t="shared" si="653"/>
        <v>45207</v>
      </c>
      <c r="L1977" s="5">
        <f t="shared" si="654"/>
        <v>10</v>
      </c>
      <c r="M1977" s="5">
        <f t="shared" si="655"/>
        <v>2023</v>
      </c>
      <c r="N1977" s="96">
        <v>220</v>
      </c>
      <c r="P1977" s="6">
        <f t="shared" si="656"/>
        <v>220</v>
      </c>
      <c r="Q1977" s="7">
        <f t="shared" si="657"/>
        <v>3456791.850000001</v>
      </c>
      <c r="R1977" s="44" t="str">
        <f>VLOOKUP(F1977,'Set up'!$A$2:$E$43,5,FALSE)</f>
        <v>Chq</v>
      </c>
    </row>
    <row r="1978" spans="1:19" ht="15" customHeight="1" x14ac:dyDescent="0.35">
      <c r="A1978" s="4">
        <v>45152</v>
      </c>
      <c r="B1978" s="5">
        <f t="shared" si="651"/>
        <v>8</v>
      </c>
      <c r="C1978" s="5">
        <f t="shared" si="652"/>
        <v>2023</v>
      </c>
      <c r="D1978" s="88" t="s">
        <v>1813</v>
      </c>
      <c r="E1978" s="5" t="str">
        <f>VLOOKUP(F1978,'Set up'!$A$2:$C$43,2,FALSE)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up'!$A$2:$C$43,3,FALSE)</f>
        <v>Cash</v>
      </c>
      <c r="J1978" s="5">
        <f>VLOOKUP(F1978,'Set up'!$A$2:$D$43,4,FALSE)</f>
        <v>0</v>
      </c>
      <c r="K1978" s="4">
        <f t="shared" si="653"/>
        <v>45152</v>
      </c>
      <c r="L1978" s="5">
        <f t="shared" si="654"/>
        <v>8</v>
      </c>
      <c r="M1978" s="5">
        <f t="shared" si="655"/>
        <v>2023</v>
      </c>
      <c r="N1978" s="96">
        <v>150</v>
      </c>
      <c r="O1978" s="6">
        <f t="shared" ref="O1978:O1983" si="663">-N1978</f>
        <v>-150</v>
      </c>
      <c r="P1978" s="6">
        <f t="shared" si="656"/>
        <v>0</v>
      </c>
      <c r="Q1978" s="7">
        <f t="shared" si="657"/>
        <v>3456941.850000001</v>
      </c>
      <c r="R1978" s="44" t="str">
        <f>VLOOKUP(F1978,'Set up'!$A$2:$E$43,5,FALSE)</f>
        <v>Trsf</v>
      </c>
      <c r="S1978" s="1" t="s">
        <v>1853</v>
      </c>
    </row>
    <row r="1979" spans="1:19" ht="15" customHeight="1" x14ac:dyDescent="0.35">
      <c r="A1979" s="4">
        <v>45152</v>
      </c>
      <c r="B1979" s="5">
        <f t="shared" si="651"/>
        <v>8</v>
      </c>
      <c r="C1979" s="5">
        <f t="shared" si="652"/>
        <v>2023</v>
      </c>
      <c r="D1979" s="88" t="s">
        <v>1813</v>
      </c>
      <c r="E1979" s="5" t="str">
        <f>VLOOKUP(F1979,'Set up'!$A$2:$C$43,2,FALSE)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up'!$A$2:$C$43,3,FALSE)</f>
        <v>Cash</v>
      </c>
      <c r="J1979" s="5">
        <f>VLOOKUP(F1979,'Set up'!$A$2:$D$43,4,FALSE)</f>
        <v>0</v>
      </c>
      <c r="K1979" s="4">
        <f t="shared" si="653"/>
        <v>45152</v>
      </c>
      <c r="L1979" s="5">
        <f t="shared" si="654"/>
        <v>8</v>
      </c>
      <c r="M1979" s="5">
        <f t="shared" si="655"/>
        <v>2023</v>
      </c>
      <c r="N1979" s="96">
        <v>834</v>
      </c>
      <c r="O1979" s="6">
        <f t="shared" si="663"/>
        <v>-834</v>
      </c>
      <c r="P1979" s="6">
        <f t="shared" si="656"/>
        <v>0</v>
      </c>
      <c r="Q1979" s="7">
        <f t="shared" si="657"/>
        <v>3457775.850000001</v>
      </c>
      <c r="R1979" s="44" t="str">
        <f>VLOOKUP(F1979,'Set up'!$A$2:$E$43,5,FALSE)</f>
        <v>Trsf</v>
      </c>
      <c r="S1979" s="1" t="s">
        <v>1854</v>
      </c>
    </row>
    <row r="1980" spans="1:19" ht="15" customHeight="1" x14ac:dyDescent="0.35">
      <c r="A1980" s="4">
        <v>45153</v>
      </c>
      <c r="B1980" s="5">
        <f t="shared" si="651"/>
        <v>8</v>
      </c>
      <c r="C1980" s="5">
        <f t="shared" si="652"/>
        <v>2023</v>
      </c>
      <c r="D1980" s="88" t="s">
        <v>1814</v>
      </c>
      <c r="E1980" s="5" t="str">
        <f>VLOOKUP(F1980,'Set up'!$A$2:$C$43,2,FALSE)</f>
        <v>C00000039</v>
      </c>
      <c r="F1980" s="1" t="s">
        <v>1623</v>
      </c>
      <c r="G1980" s="99" t="s">
        <v>710</v>
      </c>
      <c r="H1980" s="5">
        <v>1</v>
      </c>
      <c r="I1980" s="5" t="str">
        <f>VLOOKUP(F1980,'Set up'!$A$2:$C$43,3,FALSE)</f>
        <v>Cash</v>
      </c>
      <c r="J1980" s="5">
        <f>VLOOKUP(F1980,'Set up'!$A$2:$D$43,4,FALSE)</f>
        <v>0</v>
      </c>
      <c r="K1980" s="4">
        <f t="shared" si="653"/>
        <v>45153</v>
      </c>
      <c r="L1980" s="5">
        <f t="shared" si="654"/>
        <v>8</v>
      </c>
      <c r="M1980" s="5">
        <f t="shared" si="655"/>
        <v>2023</v>
      </c>
      <c r="N1980" s="96">
        <v>1562</v>
      </c>
      <c r="O1980" s="6">
        <f t="shared" si="663"/>
        <v>-1562</v>
      </c>
      <c r="P1980" s="6">
        <f t="shared" si="656"/>
        <v>0</v>
      </c>
      <c r="Q1980" s="7">
        <f t="shared" si="657"/>
        <v>3459337.850000001</v>
      </c>
      <c r="R1980" s="44" t="str">
        <f>VLOOKUP(F1980,'Set up'!$A$2:$E$43,5,FALSE)</f>
        <v>Trsf</v>
      </c>
      <c r="S1980" s="1" t="s">
        <v>1858</v>
      </c>
    </row>
    <row r="1981" spans="1:19" ht="15" customHeight="1" x14ac:dyDescent="0.35">
      <c r="A1981" s="4">
        <v>45153</v>
      </c>
      <c r="B1981" s="5">
        <f t="shared" si="651"/>
        <v>8</v>
      </c>
      <c r="C1981" s="5">
        <f t="shared" si="652"/>
        <v>2023</v>
      </c>
      <c r="D1981" s="88" t="s">
        <v>1814</v>
      </c>
      <c r="E1981" s="5" t="str">
        <f>VLOOKUP(F1981,'Set up'!$A$2:$C$43,2,FALSE)</f>
        <v>C00000039</v>
      </c>
      <c r="F1981" s="1" t="s">
        <v>1623</v>
      </c>
      <c r="G1981" s="99" t="s">
        <v>915</v>
      </c>
      <c r="H1981" s="5">
        <v>2</v>
      </c>
      <c r="I1981" s="5" t="str">
        <f>VLOOKUP(F1981,'Set up'!$A$2:$C$43,3,FALSE)</f>
        <v>Cash</v>
      </c>
      <c r="J1981" s="5">
        <f>VLOOKUP(F1981,'Set up'!$A$2:$D$43,4,FALSE)</f>
        <v>0</v>
      </c>
      <c r="K1981" s="4">
        <f t="shared" si="653"/>
        <v>45153</v>
      </c>
      <c r="L1981" s="5">
        <f t="shared" si="654"/>
        <v>8</v>
      </c>
      <c r="M1981" s="5">
        <f t="shared" si="655"/>
        <v>2023</v>
      </c>
      <c r="N1981" s="96">
        <v>378</v>
      </c>
      <c r="O1981" s="6">
        <f t="shared" si="663"/>
        <v>-378</v>
      </c>
      <c r="P1981" s="6">
        <f t="shared" si="656"/>
        <v>0</v>
      </c>
      <c r="Q1981" s="7">
        <f t="shared" si="657"/>
        <v>3459715.850000001</v>
      </c>
      <c r="R1981" s="44" t="str">
        <f>VLOOKUP(F1981,'Set up'!$A$2:$E$43,5,FALSE)</f>
        <v>Trsf</v>
      </c>
      <c r="S1981" s="1" t="s">
        <v>1858</v>
      </c>
    </row>
    <row r="1982" spans="1:19" ht="15" customHeight="1" x14ac:dyDescent="0.35">
      <c r="A1982" s="4">
        <v>45153</v>
      </c>
      <c r="B1982" s="5">
        <f t="shared" si="651"/>
        <v>8</v>
      </c>
      <c r="C1982" s="5">
        <f t="shared" si="652"/>
        <v>2023</v>
      </c>
      <c r="D1982" s="88" t="s">
        <v>1814</v>
      </c>
      <c r="E1982" s="5" t="str">
        <f>VLOOKUP(F1982,'Set up'!$A$2:$C$43,2,FALSE)</f>
        <v>C00000039</v>
      </c>
      <c r="F1982" s="1" t="s">
        <v>1623</v>
      </c>
      <c r="G1982" s="99" t="s">
        <v>1112</v>
      </c>
      <c r="H1982" s="5">
        <v>1</v>
      </c>
      <c r="I1982" s="5" t="str">
        <f>VLOOKUP(F1982,'Set up'!$A$2:$C$43,3,FALSE)</f>
        <v>Cash</v>
      </c>
      <c r="J1982" s="5">
        <f>VLOOKUP(F1982,'Set up'!$A$2:$D$43,4,FALSE)</f>
        <v>0</v>
      </c>
      <c r="K1982" s="4">
        <f t="shared" si="653"/>
        <v>45153</v>
      </c>
      <c r="L1982" s="5">
        <f t="shared" si="654"/>
        <v>8</v>
      </c>
      <c r="M1982" s="5">
        <f t="shared" si="655"/>
        <v>2023</v>
      </c>
      <c r="N1982" s="96">
        <v>62.5</v>
      </c>
      <c r="O1982" s="6">
        <f t="shared" si="663"/>
        <v>-62.5</v>
      </c>
      <c r="P1982" s="6">
        <f t="shared" si="656"/>
        <v>0</v>
      </c>
      <c r="Q1982" s="7">
        <f t="shared" si="657"/>
        <v>3459778.350000001</v>
      </c>
      <c r="R1982" s="44" t="str">
        <f>VLOOKUP(F1982,'Set up'!$A$2:$E$43,5,FALSE)</f>
        <v>Trsf</v>
      </c>
      <c r="S1982" s="1" t="s">
        <v>1858</v>
      </c>
    </row>
    <row r="1983" spans="1:19" ht="15" customHeight="1" x14ac:dyDescent="0.35">
      <c r="A1983" s="4">
        <v>45153</v>
      </c>
      <c r="B1983" s="5">
        <f t="shared" si="651"/>
        <v>8</v>
      </c>
      <c r="C1983" s="5">
        <f t="shared" si="652"/>
        <v>2023</v>
      </c>
      <c r="D1983" s="88" t="s">
        <v>1814</v>
      </c>
      <c r="E1983" s="5" t="str">
        <f>VLOOKUP(F1983,'Set up'!$A$2:$C$43,2,FALSE)</f>
        <v>C00000039</v>
      </c>
      <c r="F1983" s="1" t="s">
        <v>1623</v>
      </c>
      <c r="G1983" s="99" t="s">
        <v>1063</v>
      </c>
      <c r="H1983" s="5">
        <v>4</v>
      </c>
      <c r="I1983" s="5" t="str">
        <f>VLOOKUP(F1983,'Set up'!$A$2:$C$43,3,FALSE)</f>
        <v>Cash</v>
      </c>
      <c r="J1983" s="5">
        <f>VLOOKUP(F1983,'Set up'!$A$2:$D$43,4,FALSE)</f>
        <v>0</v>
      </c>
      <c r="K1983" s="4">
        <f t="shared" si="653"/>
        <v>45153</v>
      </c>
      <c r="L1983" s="5">
        <f t="shared" si="654"/>
        <v>8</v>
      </c>
      <c r="M1983" s="5">
        <f t="shared" si="655"/>
        <v>2023</v>
      </c>
      <c r="N1983" s="96">
        <v>380</v>
      </c>
      <c r="O1983" s="6">
        <f t="shared" si="663"/>
        <v>-380</v>
      </c>
      <c r="P1983" s="6">
        <f t="shared" si="656"/>
        <v>0</v>
      </c>
      <c r="Q1983" s="7">
        <f t="shared" si="657"/>
        <v>3460158.350000001</v>
      </c>
      <c r="R1983" s="44" t="str">
        <f>VLOOKUP(F1983,'Set up'!$A$2:$E$43,5,FALSE)</f>
        <v>Trsf</v>
      </c>
      <c r="S1983" s="1" t="s">
        <v>1858</v>
      </c>
    </row>
    <row r="1984" spans="1:19" ht="15" customHeight="1" x14ac:dyDescent="0.35">
      <c r="A1984" s="4">
        <v>45153</v>
      </c>
      <c r="B1984" s="5">
        <f t="shared" si="651"/>
        <v>8</v>
      </c>
      <c r="C1984" s="5">
        <f t="shared" si="652"/>
        <v>2023</v>
      </c>
      <c r="D1984" s="88" t="s">
        <v>1815</v>
      </c>
      <c r="E1984" s="5" t="str">
        <f>VLOOKUP(F1984,'Set up'!$A$2:$C$43,2,FALSE)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up'!$A$2:$C$43,3,FALSE)</f>
        <v>Cash</v>
      </c>
      <c r="J1984" s="5">
        <f>VLOOKUP(F1984,'Set up'!$A$2:$D$43,4,FALSE)</f>
        <v>0</v>
      </c>
      <c r="K1984" s="4">
        <f t="shared" si="653"/>
        <v>45153</v>
      </c>
      <c r="L1984" s="5">
        <f t="shared" si="654"/>
        <v>8</v>
      </c>
      <c r="M1984" s="5">
        <f t="shared" si="655"/>
        <v>2023</v>
      </c>
      <c r="N1984" s="96">
        <v>1738</v>
      </c>
      <c r="P1984" s="6">
        <f t="shared" si="656"/>
        <v>1738</v>
      </c>
      <c r="Q1984" s="7">
        <f t="shared" si="657"/>
        <v>3461896.350000001</v>
      </c>
      <c r="R1984" s="44" t="str">
        <f>VLOOKUP(F1984,'Set up'!$A$2:$E$43,5,FALSE)</f>
        <v>Trsf</v>
      </c>
    </row>
    <row r="1985" spans="1:19" ht="15" customHeight="1" x14ac:dyDescent="0.35">
      <c r="A1985" s="4" t="s">
        <v>1818</v>
      </c>
      <c r="B1985" s="5">
        <f t="shared" si="651"/>
        <v>8</v>
      </c>
      <c r="C1985" s="5">
        <f t="shared" si="652"/>
        <v>2023</v>
      </c>
      <c r="D1985" s="88" t="s">
        <v>1816</v>
      </c>
      <c r="E1985" s="5" t="str">
        <f>VLOOKUP(F1985,'Set up'!$A$2:$C$43,2,FALSE)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up'!$A$2:$C$43,3,FALSE)</f>
        <v>Cash</v>
      </c>
      <c r="J1985" s="5">
        <f>VLOOKUP(F1985,'Set up'!$A$2:$D$43,4,FALSE)</f>
        <v>0</v>
      </c>
      <c r="K1985" s="4">
        <f t="shared" si="653"/>
        <v>45153</v>
      </c>
      <c r="L1985" s="5">
        <f t="shared" si="654"/>
        <v>8</v>
      </c>
      <c r="M1985" s="5">
        <f t="shared" si="655"/>
        <v>2023</v>
      </c>
      <c r="N1985" s="96">
        <v>125</v>
      </c>
      <c r="P1985" s="6">
        <f t="shared" si="656"/>
        <v>125</v>
      </c>
      <c r="Q1985" s="7">
        <f t="shared" si="657"/>
        <v>3462021.350000001</v>
      </c>
      <c r="R1985" s="44" t="str">
        <f>VLOOKUP(F1985,'Set up'!$A$2:$E$43,5,FALSE)</f>
        <v>Trsf</v>
      </c>
    </row>
    <row r="1986" spans="1:19" ht="15" customHeight="1" x14ac:dyDescent="0.35">
      <c r="A1986" s="4" t="s">
        <v>1818</v>
      </c>
      <c r="B1986" s="5">
        <f t="shared" si="651"/>
        <v>8</v>
      </c>
      <c r="C1986" s="5">
        <f t="shared" si="652"/>
        <v>2023</v>
      </c>
      <c r="D1986" s="88" t="s">
        <v>1817</v>
      </c>
      <c r="E1986" s="5" t="str">
        <f>VLOOKUP(F1986,'Set up'!$A$2:$C$43,2,FALSE)</f>
        <v>C00000020</v>
      </c>
      <c r="F1986" s="1" t="s">
        <v>411</v>
      </c>
      <c r="G1986" s="99" t="s">
        <v>1736</v>
      </c>
      <c r="H1986" s="5">
        <v>2</v>
      </c>
      <c r="I1986" s="5" t="str">
        <f>VLOOKUP(F1986,'Set up'!$A$2:$C$43,3,FALSE)</f>
        <v>Cash</v>
      </c>
      <c r="J1986" s="5">
        <f>VLOOKUP(F1986,'Set up'!$A$2:$D$43,4,FALSE)</f>
        <v>0</v>
      </c>
      <c r="K1986" s="4">
        <f t="shared" si="653"/>
        <v>45153</v>
      </c>
      <c r="L1986" s="5">
        <f t="shared" si="654"/>
        <v>8</v>
      </c>
      <c r="M1986" s="5">
        <f t="shared" si="655"/>
        <v>2023</v>
      </c>
      <c r="N1986" s="96">
        <v>3124</v>
      </c>
      <c r="P1986" s="6">
        <f t="shared" si="656"/>
        <v>3124</v>
      </c>
      <c r="Q1986" s="7">
        <f t="shared" si="657"/>
        <v>3465145.350000001</v>
      </c>
      <c r="R1986" s="44" t="str">
        <f>VLOOKUP(F1986,'Set up'!$A$2:$E$43,5,FALSE)</f>
        <v>Trsf</v>
      </c>
    </row>
    <row r="1987" spans="1:19" ht="15" customHeight="1" x14ac:dyDescent="0.35">
      <c r="A1987" s="4" t="s">
        <v>1818</v>
      </c>
      <c r="B1987" s="5">
        <f t="shared" si="651"/>
        <v>8</v>
      </c>
      <c r="C1987" s="5">
        <f t="shared" si="652"/>
        <v>2023</v>
      </c>
      <c r="D1987" s="88" t="s">
        <v>1817</v>
      </c>
      <c r="E1987" s="5" t="str">
        <f>VLOOKUP(F1987,'Set up'!$A$2:$C$43,2,FALSE)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up'!$A$2:$C$43,3,FALSE)</f>
        <v>Cash</v>
      </c>
      <c r="J1987" s="5">
        <f>VLOOKUP(F1987,'Set up'!$A$2:$D$43,4,FALSE)</f>
        <v>0</v>
      </c>
      <c r="K1987" s="4">
        <f t="shared" si="653"/>
        <v>45153</v>
      </c>
      <c r="L1987" s="5">
        <f t="shared" si="654"/>
        <v>8</v>
      </c>
      <c r="M1987" s="5">
        <f t="shared" si="655"/>
        <v>2023</v>
      </c>
      <c r="N1987" s="96">
        <v>1323</v>
      </c>
      <c r="P1987" s="6">
        <f t="shared" si="656"/>
        <v>1323</v>
      </c>
      <c r="Q1987" s="7">
        <f t="shared" si="657"/>
        <v>3466468.350000001</v>
      </c>
      <c r="R1987" s="44" t="str">
        <f>VLOOKUP(F1987,'Set up'!$A$2:$E$43,5,FALSE)</f>
        <v>Trsf</v>
      </c>
    </row>
    <row r="1988" spans="1:19" ht="15" customHeight="1" x14ac:dyDescent="0.35">
      <c r="A1988" s="4" t="s">
        <v>1818</v>
      </c>
      <c r="B1988" s="5">
        <f t="shared" si="651"/>
        <v>8</v>
      </c>
      <c r="C1988" s="5">
        <f t="shared" si="652"/>
        <v>2023</v>
      </c>
      <c r="D1988" s="88" t="s">
        <v>1817</v>
      </c>
      <c r="E1988" s="5" t="str">
        <f>VLOOKUP(F1988,'Set up'!$A$2:$C$43,2,FALSE)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up'!$A$2:$C$43,3,FALSE)</f>
        <v>Cash</v>
      </c>
      <c r="J1988" s="5">
        <f>VLOOKUP(F1988,'Set up'!$A$2:$D$43,4,FALSE)</f>
        <v>0</v>
      </c>
      <c r="K1988" s="4">
        <f t="shared" si="653"/>
        <v>45153</v>
      </c>
      <c r="L1988" s="5">
        <f t="shared" si="654"/>
        <v>8</v>
      </c>
      <c r="M1988" s="5">
        <f t="shared" si="655"/>
        <v>2023</v>
      </c>
      <c r="N1988" s="96">
        <v>600</v>
      </c>
      <c r="P1988" s="6">
        <f t="shared" si="656"/>
        <v>600</v>
      </c>
      <c r="Q1988" s="7">
        <f t="shared" si="657"/>
        <v>3467068.350000001</v>
      </c>
      <c r="R1988" s="44" t="str">
        <f>VLOOKUP(F1988,'Set up'!$A$2:$E$43,5,FALSE)</f>
        <v>Trsf</v>
      </c>
    </row>
    <row r="1989" spans="1:19" ht="15" customHeight="1" x14ac:dyDescent="0.35">
      <c r="A1989" s="4" t="s">
        <v>1818</v>
      </c>
      <c r="B1989" s="5">
        <f t="shared" si="651"/>
        <v>8</v>
      </c>
      <c r="C1989" s="5">
        <f t="shared" si="652"/>
        <v>2023</v>
      </c>
      <c r="D1989" s="88" t="s">
        <v>1817</v>
      </c>
      <c r="E1989" s="5" t="str">
        <f>VLOOKUP(F1989,'Set up'!$A$2:$C$43,2,FALSE)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up'!$A$2:$C$43,3,FALSE)</f>
        <v>Cash</v>
      </c>
      <c r="J1989" s="5">
        <f>VLOOKUP(F1989,'Set up'!$A$2:$D$43,4,FALSE)</f>
        <v>0</v>
      </c>
      <c r="K1989" s="4">
        <f t="shared" si="653"/>
        <v>45153</v>
      </c>
      <c r="L1989" s="5">
        <f t="shared" si="654"/>
        <v>8</v>
      </c>
      <c r="M1989" s="5">
        <f t="shared" si="655"/>
        <v>2023</v>
      </c>
      <c r="N1989" s="96">
        <v>380</v>
      </c>
      <c r="P1989" s="6">
        <f t="shared" si="656"/>
        <v>380</v>
      </c>
      <c r="Q1989" s="7">
        <f t="shared" si="657"/>
        <v>3467448.350000001</v>
      </c>
      <c r="R1989" s="44" t="str">
        <f>VLOOKUP(F1989,'Set up'!$A$2:$E$43,5,FALSE)</f>
        <v>Trsf</v>
      </c>
    </row>
    <row r="1990" spans="1:19" ht="15" customHeight="1" x14ac:dyDescent="0.35">
      <c r="A1990" s="4">
        <v>45154</v>
      </c>
      <c r="B1990" s="5">
        <f t="shared" si="651"/>
        <v>8</v>
      </c>
      <c r="C1990" s="5">
        <f t="shared" si="652"/>
        <v>2023</v>
      </c>
      <c r="D1990" s="88" t="s">
        <v>1819</v>
      </c>
      <c r="E1990" s="5" t="str">
        <f>VLOOKUP(F1990,'Set up'!$A$2:$C$43,2,FALSE)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up'!$A$2:$C$43,3,FALSE)</f>
        <v>Cash</v>
      </c>
      <c r="J1990" s="5">
        <f>VLOOKUP(F1990,'Set up'!$A$2:$D$43,4,FALSE)</f>
        <v>0</v>
      </c>
      <c r="K1990" s="4">
        <f t="shared" si="653"/>
        <v>45154</v>
      </c>
      <c r="L1990" s="5">
        <f t="shared" si="654"/>
        <v>8</v>
      </c>
      <c r="M1990" s="5">
        <f t="shared" si="655"/>
        <v>2023</v>
      </c>
      <c r="N1990" s="96">
        <v>3476</v>
      </c>
      <c r="O1990" s="6">
        <f>-2400.7-1075.3</f>
        <v>-3476</v>
      </c>
      <c r="P1990" s="6">
        <f t="shared" si="656"/>
        <v>0</v>
      </c>
      <c r="Q1990" s="7">
        <f t="shared" si="657"/>
        <v>3470924.350000001</v>
      </c>
      <c r="R1990" s="44" t="str">
        <f>VLOOKUP(F1990,'Set up'!$A$2:$E$43,5,FALSE)</f>
        <v>Trsf</v>
      </c>
      <c r="S1990" s="1" t="s">
        <v>1878</v>
      </c>
    </row>
    <row r="1991" spans="1:19" ht="15" customHeight="1" x14ac:dyDescent="0.35">
      <c r="A1991" s="4">
        <v>45154</v>
      </c>
      <c r="B1991" s="5">
        <f t="shared" si="651"/>
        <v>8</v>
      </c>
      <c r="C1991" s="5">
        <f t="shared" si="652"/>
        <v>2023</v>
      </c>
      <c r="D1991" s="88" t="s">
        <v>1819</v>
      </c>
      <c r="E1991" s="5" t="str">
        <f>VLOOKUP(F1991,'Set up'!$A$2:$C$43,2,FALSE)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up'!$A$2:$C$43,3,FALSE)</f>
        <v>Cash</v>
      </c>
      <c r="J1991" s="5">
        <f>VLOOKUP(F1991,'Set up'!$A$2:$D$43,4,FALSE)</f>
        <v>0</v>
      </c>
      <c r="K1991" s="4">
        <f t="shared" si="653"/>
        <v>45154</v>
      </c>
      <c r="L1991" s="5">
        <f t="shared" si="654"/>
        <v>8</v>
      </c>
      <c r="M1991" s="5">
        <f t="shared" si="655"/>
        <v>2023</v>
      </c>
      <c r="N1991" s="96">
        <v>876</v>
      </c>
      <c r="O1991" s="6">
        <f t="shared" ref="O1991:O1998" si="664">-N1991</f>
        <v>-876</v>
      </c>
      <c r="P1991" s="6">
        <f t="shared" si="656"/>
        <v>0</v>
      </c>
      <c r="Q1991" s="7">
        <f t="shared" si="657"/>
        <v>3471800.350000001</v>
      </c>
      <c r="R1991" s="44" t="str">
        <f>VLOOKUP(F1991,'Set up'!$A$2:$E$43,5,FALSE)</f>
        <v>Trsf</v>
      </c>
      <c r="S1991" s="1" t="s">
        <v>1855</v>
      </c>
    </row>
    <row r="1992" spans="1:19" ht="15" customHeight="1" x14ac:dyDescent="0.35">
      <c r="A1992" s="4">
        <v>45154</v>
      </c>
      <c r="B1992" s="5">
        <f t="shared" si="651"/>
        <v>8</v>
      </c>
      <c r="C1992" s="5">
        <f t="shared" si="652"/>
        <v>2023</v>
      </c>
      <c r="D1992" s="88" t="s">
        <v>1819</v>
      </c>
      <c r="E1992" s="5" t="str">
        <f>VLOOKUP(F1992,'Set up'!$A$2:$C$43,2,FALSE)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up'!$A$2:$C$43,3,FALSE)</f>
        <v>Cash</v>
      </c>
      <c r="J1992" s="5">
        <f>VLOOKUP(F1992,'Set up'!$A$2:$D$43,4,FALSE)</f>
        <v>0</v>
      </c>
      <c r="K1992" s="4">
        <f t="shared" si="653"/>
        <v>45154</v>
      </c>
      <c r="L1992" s="5">
        <f t="shared" si="654"/>
        <v>8</v>
      </c>
      <c r="M1992" s="5">
        <f t="shared" si="655"/>
        <v>2023</v>
      </c>
      <c r="N1992" s="96">
        <v>1095</v>
      </c>
      <c r="O1992" s="6">
        <f t="shared" si="664"/>
        <v>-1095</v>
      </c>
      <c r="P1992" s="6">
        <f t="shared" si="656"/>
        <v>0</v>
      </c>
      <c r="Q1992" s="7">
        <f t="shared" si="657"/>
        <v>3472895.350000001</v>
      </c>
      <c r="R1992" s="44" t="str">
        <f>VLOOKUP(F1992,'Set up'!$A$2:$E$43,5,FALSE)</f>
        <v>Trsf</v>
      </c>
      <c r="S1992" s="1" t="s">
        <v>1856</v>
      </c>
    </row>
    <row r="1993" spans="1:19" ht="15" customHeight="1" x14ac:dyDescent="0.35">
      <c r="A1993" s="4">
        <v>45154</v>
      </c>
      <c r="B1993" s="5">
        <f t="shared" si="651"/>
        <v>8</v>
      </c>
      <c r="C1993" s="5">
        <f t="shared" si="652"/>
        <v>2023</v>
      </c>
      <c r="D1993" s="88" t="s">
        <v>1819</v>
      </c>
      <c r="E1993" s="5" t="str">
        <f>VLOOKUP(F1993,'Set up'!$A$2:$C$43,2,FALSE)</f>
        <v>C00000034</v>
      </c>
      <c r="F1993" s="1" t="s">
        <v>1198</v>
      </c>
      <c r="G1993" s="99" t="s">
        <v>1820</v>
      </c>
      <c r="H1993" s="5">
        <v>3</v>
      </c>
      <c r="I1993" s="5" t="str">
        <f>VLOOKUP(F1993,'Set up'!$A$2:$C$43,3,FALSE)</f>
        <v>Cash</v>
      </c>
      <c r="J1993" s="5">
        <f>VLOOKUP(F1993,'Set up'!$A$2:$D$43,4,FALSE)</f>
        <v>0</v>
      </c>
      <c r="K1993" s="4">
        <f t="shared" si="653"/>
        <v>45154</v>
      </c>
      <c r="L1993" s="5">
        <f t="shared" si="654"/>
        <v>8</v>
      </c>
      <c r="M1993" s="5">
        <f t="shared" si="655"/>
        <v>2023</v>
      </c>
      <c r="N1993" s="96">
        <v>708</v>
      </c>
      <c r="O1993" s="6">
        <f t="shared" si="664"/>
        <v>-708</v>
      </c>
      <c r="P1993" s="6">
        <f t="shared" si="656"/>
        <v>0</v>
      </c>
      <c r="Q1993" s="7">
        <f t="shared" si="657"/>
        <v>3473603.350000001</v>
      </c>
      <c r="R1993" s="44" t="str">
        <f>VLOOKUP(F1993,'Set up'!$A$2:$E$43,5,FALSE)</f>
        <v>Trsf</v>
      </c>
      <c r="S1993" s="1" t="s">
        <v>1857</v>
      </c>
    </row>
    <row r="1994" spans="1:19" ht="15" customHeight="1" x14ac:dyDescent="0.35">
      <c r="A1994" s="4">
        <v>45154</v>
      </c>
      <c r="B1994" s="5">
        <f t="shared" si="651"/>
        <v>8</v>
      </c>
      <c r="C1994" s="5">
        <f t="shared" si="652"/>
        <v>2023</v>
      </c>
      <c r="D1994" s="88" t="s">
        <v>1819</v>
      </c>
      <c r="E1994" s="5" t="str">
        <f>VLOOKUP(F1994,'Set up'!$A$2:$C$43,2,FALSE)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up'!$A$2:$C$43,3,FALSE)</f>
        <v>Cash</v>
      </c>
      <c r="J1994" s="5">
        <f>VLOOKUP(F1994,'Set up'!$A$2:$D$43,4,FALSE)</f>
        <v>0</v>
      </c>
      <c r="K1994" s="4">
        <f t="shared" si="653"/>
        <v>45154</v>
      </c>
      <c r="L1994" s="5">
        <f t="shared" si="654"/>
        <v>8</v>
      </c>
      <c r="M1994" s="5">
        <f t="shared" si="655"/>
        <v>2023</v>
      </c>
      <c r="N1994" s="96">
        <v>285</v>
      </c>
      <c r="O1994" s="6">
        <f>-245.7-39.3</f>
        <v>-285</v>
      </c>
      <c r="P1994" s="6">
        <f t="shared" si="656"/>
        <v>0</v>
      </c>
      <c r="Q1994" s="7">
        <f t="shared" si="657"/>
        <v>3473888.350000001</v>
      </c>
      <c r="R1994" s="44" t="str">
        <f>VLOOKUP(F1994,'Set up'!$A$2:$E$43,5,FALSE)</f>
        <v>Trsf</v>
      </c>
      <c r="S1994" s="1" t="s">
        <v>1951</v>
      </c>
    </row>
    <row r="1995" spans="1:19" ht="15" customHeight="1" x14ac:dyDescent="0.35">
      <c r="A1995" s="4">
        <v>45154</v>
      </c>
      <c r="B1995" s="5">
        <f t="shared" si="651"/>
        <v>8</v>
      </c>
      <c r="C1995" s="5">
        <f t="shared" si="652"/>
        <v>2023</v>
      </c>
      <c r="D1995" s="88" t="s">
        <v>1819</v>
      </c>
      <c r="E1995" s="5" t="str">
        <f>VLOOKUP(F1995,'Set up'!$A$2:$C$43,2,FALSE)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up'!$A$2:$C$43,3,FALSE)</f>
        <v>Cash</v>
      </c>
      <c r="J1995" s="5">
        <f>VLOOKUP(F1995,'Set up'!$A$2:$D$43,4,FALSE)</f>
        <v>0</v>
      </c>
      <c r="K1995" s="4">
        <f t="shared" si="653"/>
        <v>45154</v>
      </c>
      <c r="L1995" s="5">
        <f t="shared" si="654"/>
        <v>8</v>
      </c>
      <c r="M1995" s="5">
        <f t="shared" si="655"/>
        <v>2023</v>
      </c>
      <c r="N1995" s="96">
        <v>187.5</v>
      </c>
      <c r="O1995" s="6">
        <f t="shared" si="664"/>
        <v>-187.5</v>
      </c>
      <c r="P1995" s="6">
        <f t="shared" si="656"/>
        <v>0</v>
      </c>
      <c r="Q1995" s="7">
        <f t="shared" si="657"/>
        <v>3474075.850000001</v>
      </c>
      <c r="R1995" s="44" t="str">
        <f>VLOOKUP(F1995,'Set up'!$A$2:$E$43,5,FALSE)</f>
        <v>Trsf</v>
      </c>
      <c r="S1995" s="1" t="s">
        <v>1952</v>
      </c>
    </row>
    <row r="1996" spans="1:19" ht="15" customHeight="1" x14ac:dyDescent="0.35">
      <c r="A1996" s="4">
        <v>45154</v>
      </c>
      <c r="B1996" s="5">
        <f t="shared" si="651"/>
        <v>8</v>
      </c>
      <c r="C1996" s="5">
        <f t="shared" si="652"/>
        <v>2023</v>
      </c>
      <c r="D1996" s="88" t="s">
        <v>1819</v>
      </c>
      <c r="E1996" s="5" t="str">
        <f>VLOOKUP(F1996,'Set up'!$A$2:$C$43,2,FALSE)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up'!$A$2:$C$43,3,FALSE)</f>
        <v>Cash</v>
      </c>
      <c r="J1996" s="5">
        <f>VLOOKUP(F1996,'Set up'!$A$2:$D$43,4,FALSE)</f>
        <v>0</v>
      </c>
      <c r="K1996" s="4">
        <f t="shared" si="653"/>
        <v>45154</v>
      </c>
      <c r="L1996" s="5">
        <f t="shared" si="654"/>
        <v>8</v>
      </c>
      <c r="M1996" s="5">
        <f t="shared" si="655"/>
        <v>2023</v>
      </c>
      <c r="N1996" s="96">
        <v>100</v>
      </c>
      <c r="O1996" s="6">
        <f t="shared" si="664"/>
        <v>-100</v>
      </c>
      <c r="P1996" s="6">
        <f t="shared" si="656"/>
        <v>0</v>
      </c>
      <c r="Q1996" s="7">
        <f t="shared" si="657"/>
        <v>3474175.850000001</v>
      </c>
      <c r="R1996" s="44" t="str">
        <f>VLOOKUP(F1996,'Set up'!$A$2:$E$43,5,FALSE)</f>
        <v>Trsf</v>
      </c>
      <c r="S1996" s="1" t="s">
        <v>1953</v>
      </c>
    </row>
    <row r="1997" spans="1:19" ht="15" customHeight="1" x14ac:dyDescent="0.35">
      <c r="A1997" s="4">
        <v>45154</v>
      </c>
      <c r="B1997" s="5">
        <f t="shared" si="651"/>
        <v>8</v>
      </c>
      <c r="C1997" s="5">
        <f t="shared" si="652"/>
        <v>2023</v>
      </c>
      <c r="D1997" s="88" t="s">
        <v>1819</v>
      </c>
      <c r="E1997" s="5" t="str">
        <f>VLOOKUP(F1997,'Set up'!$A$2:$C$43,2,FALSE)</f>
        <v>C00000034</v>
      </c>
      <c r="F1997" s="1" t="s">
        <v>1198</v>
      </c>
      <c r="G1997" s="99" t="s">
        <v>1821</v>
      </c>
      <c r="H1997" s="5">
        <v>1</v>
      </c>
      <c r="I1997" s="5" t="str">
        <f>VLOOKUP(F1997,'Set up'!$A$2:$C$43,3,FALSE)</f>
        <v>Cash</v>
      </c>
      <c r="J1997" s="5">
        <f>VLOOKUP(F1997,'Set up'!$A$2:$D$43,4,FALSE)</f>
        <v>0</v>
      </c>
      <c r="K1997" s="4">
        <f t="shared" si="653"/>
        <v>45154</v>
      </c>
      <c r="L1997" s="5">
        <f t="shared" si="654"/>
        <v>8</v>
      </c>
      <c r="M1997" s="5">
        <f t="shared" si="655"/>
        <v>2023</v>
      </c>
      <c r="N1997" s="96">
        <v>160</v>
      </c>
      <c r="O1997" s="6">
        <f t="shared" si="664"/>
        <v>-160</v>
      </c>
      <c r="P1997" s="6">
        <f t="shared" si="656"/>
        <v>0</v>
      </c>
      <c r="Q1997" s="7">
        <f t="shared" si="657"/>
        <v>3474335.850000001</v>
      </c>
      <c r="R1997" s="44" t="str">
        <f>VLOOKUP(F1997,'Set up'!$A$2:$E$43,5,FALSE)</f>
        <v>Trsf</v>
      </c>
      <c r="S1997" s="1" t="s">
        <v>1954</v>
      </c>
    </row>
    <row r="1998" spans="1:19" ht="15" customHeight="1" x14ac:dyDescent="0.35">
      <c r="A1998" s="4">
        <v>45154</v>
      </c>
      <c r="B1998" s="5">
        <f t="shared" si="651"/>
        <v>8</v>
      </c>
      <c r="C1998" s="5">
        <f t="shared" si="652"/>
        <v>2023</v>
      </c>
      <c r="D1998" s="88" t="s">
        <v>1819</v>
      </c>
      <c r="E1998" s="5" t="str">
        <f>VLOOKUP(F1998,'Set up'!$A$2:$C$43,2,FALSE)</f>
        <v>C00000034</v>
      </c>
      <c r="F1998" s="1" t="s">
        <v>1198</v>
      </c>
      <c r="G1998" s="99" t="s">
        <v>1663</v>
      </c>
      <c r="H1998" s="5">
        <v>1</v>
      </c>
      <c r="I1998" s="5" t="str">
        <f>VLOOKUP(F1998,'Set up'!$A$2:$C$43,3,FALSE)</f>
        <v>Cash</v>
      </c>
      <c r="J1998" s="5">
        <f>VLOOKUP(F1998,'Set up'!$A$2:$D$43,4,FALSE)</f>
        <v>0</v>
      </c>
      <c r="K1998" s="4">
        <f t="shared" si="653"/>
        <v>45154</v>
      </c>
      <c r="L1998" s="5">
        <f t="shared" si="654"/>
        <v>8</v>
      </c>
      <c r="M1998" s="5">
        <f t="shared" si="655"/>
        <v>2023</v>
      </c>
      <c r="N1998" s="96">
        <v>165</v>
      </c>
      <c r="O1998" s="6">
        <f t="shared" si="664"/>
        <v>-165</v>
      </c>
      <c r="P1998" s="6">
        <f t="shared" si="656"/>
        <v>0</v>
      </c>
      <c r="Q1998" s="7">
        <f t="shared" si="657"/>
        <v>3474500.850000001</v>
      </c>
      <c r="R1998" s="44" t="str">
        <f>VLOOKUP(F1998,'Set up'!$A$2:$E$43,5,FALSE)</f>
        <v>Trsf</v>
      </c>
      <c r="S1998" s="1" t="s">
        <v>1955</v>
      </c>
    </row>
    <row r="1999" spans="1:19" ht="15" customHeight="1" x14ac:dyDescent="0.35">
      <c r="A1999" s="4">
        <v>45154</v>
      </c>
      <c r="B1999" s="5">
        <f t="shared" si="651"/>
        <v>8</v>
      </c>
      <c r="C1999" s="5">
        <f t="shared" si="652"/>
        <v>2023</v>
      </c>
      <c r="D1999" s="88" t="s">
        <v>1822</v>
      </c>
      <c r="E1999" s="5" t="str">
        <f>VLOOKUP(F1999,'Set up'!$A$2:$C$43,2,FALSE)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up'!$A$2:$C$43,3,FALSE)</f>
        <v>45</v>
      </c>
      <c r="J1999" s="5">
        <f>VLOOKUP(F1999,'Set up'!$A$2:$D$43,4,FALSE)</f>
        <v>45</v>
      </c>
      <c r="K1999" s="4">
        <f t="shared" si="653"/>
        <v>45199</v>
      </c>
      <c r="L1999" s="5">
        <f t="shared" si="654"/>
        <v>9</v>
      </c>
      <c r="M1999" s="5">
        <f t="shared" si="655"/>
        <v>2023</v>
      </c>
      <c r="N1999" s="96">
        <v>255</v>
      </c>
      <c r="P1999" s="6">
        <f t="shared" si="656"/>
        <v>255</v>
      </c>
      <c r="Q1999" s="7">
        <f t="shared" si="657"/>
        <v>3474755.850000001</v>
      </c>
      <c r="R1999" s="44" t="str">
        <f>VLOOKUP(F1999,'Set up'!$A$2:$E$43,5,FALSE)</f>
        <v>PD Chq</v>
      </c>
    </row>
    <row r="2000" spans="1:19" ht="15" customHeight="1" x14ac:dyDescent="0.35">
      <c r="A2000" s="4">
        <v>45154</v>
      </c>
      <c r="B2000" s="5">
        <f t="shared" ref="B2000:B2029" si="665">MONTH(A2000)</f>
        <v>8</v>
      </c>
      <c r="C2000" s="5">
        <f t="shared" ref="C2000:C2029" si="666">YEAR(A2000)</f>
        <v>2023</v>
      </c>
      <c r="D2000" s="88" t="s">
        <v>1822</v>
      </c>
      <c r="E2000" s="5" t="str">
        <f>VLOOKUP(F2000,'Set up'!$A$2:$C$43,2,FALSE)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up'!$A$2:$C$43,3,FALSE)</f>
        <v>45</v>
      </c>
      <c r="J2000" s="5">
        <f>VLOOKUP(F2000,'Set up'!$A$2:$D$43,4,FALSE)</f>
        <v>45</v>
      </c>
      <c r="K2000" s="4">
        <f t="shared" ref="K2000:K2027" si="667">A2000+J2000</f>
        <v>45199</v>
      </c>
      <c r="L2000" s="5">
        <f t="shared" ref="L2000:L2027" si="668">MONTH(K2000)</f>
        <v>9</v>
      </c>
      <c r="M2000" s="5">
        <f t="shared" ref="M2000:M2027" si="669">YEAR(K2000)</f>
        <v>2023</v>
      </c>
      <c r="N2000" s="96">
        <v>325</v>
      </c>
      <c r="P2000" s="6">
        <f t="shared" ref="P2000:P2029" si="670">SUM(N2000+O2000)</f>
        <v>325</v>
      </c>
      <c r="Q2000" s="7">
        <f t="shared" ref="Q2000:Q2029" si="671">SUM(Q1999+N2000)</f>
        <v>3475080.850000001</v>
      </c>
      <c r="R2000" s="44" t="str">
        <f>VLOOKUP(F2000,'Set up'!$A$2:$E$43,5,FALSE)</f>
        <v>PD Chq</v>
      </c>
    </row>
    <row r="2001" spans="1:19" ht="15" customHeight="1" x14ac:dyDescent="0.35">
      <c r="A2001" s="4">
        <v>45154</v>
      </c>
      <c r="B2001" s="5">
        <f t="shared" si="665"/>
        <v>8</v>
      </c>
      <c r="C2001" s="5">
        <f t="shared" si="666"/>
        <v>2023</v>
      </c>
      <c r="D2001" s="88" t="s">
        <v>1822</v>
      </c>
      <c r="E2001" s="5" t="str">
        <f>VLOOKUP(F2001,'Set up'!$A$2:$C$43,2,FALSE)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up'!$A$2:$C$43,3,FALSE)</f>
        <v>45</v>
      </c>
      <c r="J2001" s="5">
        <f>VLOOKUP(F2001,'Set up'!$A$2:$D$43,4,FALSE)</f>
        <v>45</v>
      </c>
      <c r="K2001" s="4">
        <f t="shared" si="667"/>
        <v>45199</v>
      </c>
      <c r="L2001" s="5">
        <f t="shared" si="668"/>
        <v>9</v>
      </c>
      <c r="M2001" s="5">
        <f t="shared" si="669"/>
        <v>2023</v>
      </c>
      <c r="N2001" s="96">
        <v>50</v>
      </c>
      <c r="P2001" s="6">
        <f t="shared" si="670"/>
        <v>50</v>
      </c>
      <c r="Q2001" s="7">
        <f t="shared" si="671"/>
        <v>3475130.850000001</v>
      </c>
      <c r="R2001" s="44" t="str">
        <f>VLOOKUP(F2001,'Set up'!$A$2:$E$43,5,FALSE)</f>
        <v>PD Chq</v>
      </c>
    </row>
    <row r="2002" spans="1:19" ht="15" customHeight="1" x14ac:dyDescent="0.35">
      <c r="A2002" s="4">
        <v>45155</v>
      </c>
      <c r="B2002" s="5">
        <f t="shared" si="665"/>
        <v>8</v>
      </c>
      <c r="C2002" s="5">
        <f t="shared" si="666"/>
        <v>2023</v>
      </c>
      <c r="D2002" s="88" t="s">
        <v>1823</v>
      </c>
      <c r="E2002" s="5" t="str">
        <f>VLOOKUP(F2002,'Set up'!$A$2:$C$43,2,FALSE)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up'!$A$2:$C$43,3,FALSE)</f>
        <v>Cash</v>
      </c>
      <c r="J2002" s="5">
        <f>VLOOKUP(F2002,'Set up'!$A$2:$D$43,4,FALSE)</f>
        <v>0</v>
      </c>
      <c r="K2002" s="4">
        <f t="shared" si="667"/>
        <v>45155</v>
      </c>
      <c r="L2002" s="5">
        <f t="shared" si="668"/>
        <v>8</v>
      </c>
      <c r="M2002" s="5">
        <f t="shared" si="669"/>
        <v>2023</v>
      </c>
      <c r="N2002" s="96">
        <v>1694</v>
      </c>
      <c r="O2002" s="6">
        <f t="shared" ref="O2002:O2005" si="672">-N2002</f>
        <v>-1694</v>
      </c>
      <c r="P2002" s="6">
        <f t="shared" si="670"/>
        <v>0</v>
      </c>
      <c r="Q2002" s="7">
        <f t="shared" si="671"/>
        <v>3476824.850000001</v>
      </c>
      <c r="R2002" s="44" t="str">
        <f>VLOOKUP(F2002,'Set up'!$A$2:$E$43,5,FALSE)</f>
        <v>Cash</v>
      </c>
      <c r="S2002" s="1" t="s">
        <v>1847</v>
      </c>
    </row>
    <row r="2003" spans="1:19" ht="15" customHeight="1" x14ac:dyDescent="0.35">
      <c r="A2003" s="4">
        <v>45155</v>
      </c>
      <c r="B2003" s="5">
        <f t="shared" si="665"/>
        <v>8</v>
      </c>
      <c r="C2003" s="5">
        <f t="shared" si="666"/>
        <v>2023</v>
      </c>
      <c r="D2003" s="88" t="s">
        <v>1823</v>
      </c>
      <c r="E2003" s="5" t="str">
        <f>VLOOKUP(F2003,'Set up'!$A$2:$C$43,2,FALSE)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up'!$A$2:$C$43,3,FALSE)</f>
        <v>Cash</v>
      </c>
      <c r="J2003" s="5">
        <f>VLOOKUP(F2003,'Set up'!$A$2:$D$43,4,FALSE)</f>
        <v>0</v>
      </c>
      <c r="K2003" s="4">
        <f t="shared" si="667"/>
        <v>45155</v>
      </c>
      <c r="L2003" s="5">
        <f t="shared" si="668"/>
        <v>8</v>
      </c>
      <c r="M2003" s="5">
        <f t="shared" si="669"/>
        <v>2023</v>
      </c>
      <c r="N2003" s="96">
        <v>702</v>
      </c>
      <c r="O2003" s="6">
        <f t="shared" si="672"/>
        <v>-702</v>
      </c>
      <c r="P2003" s="6">
        <f t="shared" si="670"/>
        <v>0</v>
      </c>
      <c r="Q2003" s="7">
        <f t="shared" si="671"/>
        <v>3477526.850000001</v>
      </c>
      <c r="R2003" s="44" t="str">
        <f>VLOOKUP(F2003,'Set up'!$A$2:$E$43,5,FALSE)</f>
        <v>Cash</v>
      </c>
      <c r="S2003" s="1" t="s">
        <v>1847</v>
      </c>
    </row>
    <row r="2004" spans="1:19" ht="15" customHeight="1" x14ac:dyDescent="0.35">
      <c r="A2004" s="4">
        <v>45155</v>
      </c>
      <c r="B2004" s="5">
        <f t="shared" si="665"/>
        <v>8</v>
      </c>
      <c r="C2004" s="5">
        <f t="shared" si="666"/>
        <v>2023</v>
      </c>
      <c r="D2004" s="88" t="s">
        <v>1823</v>
      </c>
      <c r="E2004" s="5" t="str">
        <f>VLOOKUP(F2004,'Set up'!$A$2:$C$43,2,FALSE)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up'!$A$2:$C$43,3,FALSE)</f>
        <v>Cash</v>
      </c>
      <c r="J2004" s="5">
        <f>VLOOKUP(F2004,'Set up'!$A$2:$D$43,4,FALSE)</f>
        <v>0</v>
      </c>
      <c r="K2004" s="4">
        <f t="shared" si="667"/>
        <v>45155</v>
      </c>
      <c r="L2004" s="5">
        <f t="shared" si="668"/>
        <v>8</v>
      </c>
      <c r="M2004" s="5">
        <f t="shared" si="669"/>
        <v>2023</v>
      </c>
      <c r="N2004" s="96">
        <v>322.5</v>
      </c>
      <c r="O2004" s="6">
        <f t="shared" si="672"/>
        <v>-322.5</v>
      </c>
      <c r="P2004" s="6">
        <f t="shared" si="670"/>
        <v>0</v>
      </c>
      <c r="Q2004" s="7">
        <f t="shared" si="671"/>
        <v>3477849.350000001</v>
      </c>
      <c r="R2004" s="44" t="str">
        <f>VLOOKUP(F2004,'Set up'!$A$2:$E$43,5,FALSE)</f>
        <v>Cash</v>
      </c>
      <c r="S2004" s="1" t="s">
        <v>1847</v>
      </c>
    </row>
    <row r="2005" spans="1:19" ht="15" customHeight="1" x14ac:dyDescent="0.35">
      <c r="A2005" s="4">
        <v>45155</v>
      </c>
      <c r="B2005" s="5">
        <f t="shared" si="665"/>
        <v>8</v>
      </c>
      <c r="C2005" s="5">
        <f t="shared" si="666"/>
        <v>2023</v>
      </c>
      <c r="D2005" s="88" t="s">
        <v>1823</v>
      </c>
      <c r="E2005" s="5" t="str">
        <f>VLOOKUP(F2005,'Set up'!$A$2:$C$43,2,FALSE)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up'!$A$2:$C$43,3,FALSE)</f>
        <v>Cash</v>
      </c>
      <c r="J2005" s="5">
        <f>VLOOKUP(F2005,'Set up'!$A$2:$D$43,4,FALSE)</f>
        <v>0</v>
      </c>
      <c r="K2005" s="4">
        <f t="shared" si="667"/>
        <v>45155</v>
      </c>
      <c r="L2005" s="5">
        <f t="shared" si="668"/>
        <v>8</v>
      </c>
      <c r="M2005" s="5">
        <f t="shared" si="669"/>
        <v>2023</v>
      </c>
      <c r="N2005" s="96">
        <v>160</v>
      </c>
      <c r="O2005" s="6">
        <f t="shared" si="672"/>
        <v>-160</v>
      </c>
      <c r="P2005" s="6">
        <f t="shared" si="670"/>
        <v>0</v>
      </c>
      <c r="Q2005" s="7">
        <f t="shared" si="671"/>
        <v>3478009.350000001</v>
      </c>
      <c r="R2005" s="44" t="str">
        <f>VLOOKUP(F2005,'Set up'!$A$2:$E$43,5,FALSE)</f>
        <v>Cash</v>
      </c>
      <c r="S2005" s="1" t="s">
        <v>1847</v>
      </c>
    </row>
    <row r="2006" spans="1:19" ht="15" customHeight="1" x14ac:dyDescent="0.35">
      <c r="A2006" s="4">
        <v>45155</v>
      </c>
      <c r="B2006" s="5">
        <f t="shared" si="665"/>
        <v>8</v>
      </c>
      <c r="C2006" s="5">
        <f t="shared" si="666"/>
        <v>2023</v>
      </c>
      <c r="D2006" s="88" t="s">
        <v>1824</v>
      </c>
      <c r="E2006" s="5" t="str">
        <f>VLOOKUP(F2006,'Set up'!$A$2:$C$43,2,FALSE)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up'!$A$2:$C$43,3,FALSE)</f>
        <v>Cash</v>
      </c>
      <c r="J2006" s="5">
        <f>VLOOKUP(F2006,'Set up'!$A$2:$D$43,4,FALSE)</f>
        <v>0</v>
      </c>
      <c r="K2006" s="4">
        <f t="shared" si="667"/>
        <v>45155</v>
      </c>
      <c r="L2006" s="5">
        <f t="shared" si="668"/>
        <v>8</v>
      </c>
      <c r="M2006" s="5">
        <f t="shared" si="669"/>
        <v>2023</v>
      </c>
      <c r="N2006" s="96">
        <v>250</v>
      </c>
      <c r="P2006" s="6">
        <f t="shared" si="670"/>
        <v>250</v>
      </c>
      <c r="Q2006" s="7">
        <f t="shared" si="671"/>
        <v>3478259.350000001</v>
      </c>
      <c r="R2006" s="44" t="str">
        <f>VLOOKUP(F2006,'Set up'!$A$2:$E$43,5,FALSE)</f>
        <v>Trsf</v>
      </c>
    </row>
    <row r="2007" spans="1:19" ht="15" customHeight="1" x14ac:dyDescent="0.35">
      <c r="A2007" s="4">
        <v>45159</v>
      </c>
      <c r="B2007" s="5">
        <f t="shared" si="665"/>
        <v>8</v>
      </c>
      <c r="C2007" s="5">
        <f t="shared" si="666"/>
        <v>2023</v>
      </c>
      <c r="D2007" s="88" t="s">
        <v>1825</v>
      </c>
      <c r="E2007" s="5" t="str">
        <f>VLOOKUP(F2007,'Set up'!$A$2:$C$43,2,FALSE)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up'!$A$2:$C$43,3,FALSE)</f>
        <v>Cash</v>
      </c>
      <c r="J2007" s="5">
        <f>VLOOKUP(F2007,'Set up'!$A$2:$D$43,4,FALSE)</f>
        <v>0</v>
      </c>
      <c r="K2007" s="4">
        <f t="shared" si="667"/>
        <v>45159</v>
      </c>
      <c r="L2007" s="5">
        <f t="shared" si="668"/>
        <v>8</v>
      </c>
      <c r="M2007" s="5">
        <f t="shared" si="669"/>
        <v>2023</v>
      </c>
      <c r="N2007" s="96">
        <v>1738</v>
      </c>
      <c r="P2007" s="6">
        <f t="shared" si="670"/>
        <v>1738</v>
      </c>
      <c r="Q2007" s="7">
        <f t="shared" si="671"/>
        <v>3479997.350000001</v>
      </c>
      <c r="R2007" s="44" t="str">
        <f>VLOOKUP(F2007,'Set up'!$A$2:$E$43,5,FALSE)</f>
        <v>Chq</v>
      </c>
    </row>
    <row r="2008" spans="1:19" ht="15" customHeight="1" x14ac:dyDescent="0.35">
      <c r="A2008" s="4">
        <v>45159</v>
      </c>
      <c r="B2008" s="5">
        <f t="shared" si="665"/>
        <v>8</v>
      </c>
      <c r="C2008" s="5">
        <f t="shared" si="666"/>
        <v>2023</v>
      </c>
      <c r="D2008" s="88" t="s">
        <v>1825</v>
      </c>
      <c r="E2008" s="5" t="str">
        <f>VLOOKUP(F2008,'Set up'!$A$2:$C$43,2,FALSE)</f>
        <v>C00000006</v>
      </c>
      <c r="F2008" s="1" t="s">
        <v>43</v>
      </c>
      <c r="G2008" s="99" t="s">
        <v>1799</v>
      </c>
      <c r="H2008" s="5">
        <v>3</v>
      </c>
      <c r="I2008" s="5" t="str">
        <f>VLOOKUP(F2008,'Set up'!$A$2:$C$43,3,FALSE)</f>
        <v>Cash</v>
      </c>
      <c r="J2008" s="5">
        <f>VLOOKUP(F2008,'Set up'!$A$2:$D$43,4,FALSE)</f>
        <v>0</v>
      </c>
      <c r="K2008" s="4">
        <f t="shared" si="667"/>
        <v>45159</v>
      </c>
      <c r="L2008" s="5">
        <f t="shared" si="668"/>
        <v>8</v>
      </c>
      <c r="M2008" s="5">
        <f t="shared" si="669"/>
        <v>2023</v>
      </c>
      <c r="N2008" s="96">
        <v>702</v>
      </c>
      <c r="P2008" s="6">
        <f t="shared" si="670"/>
        <v>702</v>
      </c>
      <c r="Q2008" s="7">
        <f t="shared" si="671"/>
        <v>3480699.350000001</v>
      </c>
      <c r="R2008" s="44" t="str">
        <f>VLOOKUP(F2008,'Set up'!$A$2:$E$43,5,FALSE)</f>
        <v>Chq</v>
      </c>
    </row>
    <row r="2009" spans="1:19" ht="15" customHeight="1" x14ac:dyDescent="0.35">
      <c r="A2009" s="4">
        <v>45160</v>
      </c>
      <c r="B2009" s="5">
        <f t="shared" si="665"/>
        <v>8</v>
      </c>
      <c r="C2009" s="5">
        <f t="shared" si="666"/>
        <v>2023</v>
      </c>
      <c r="D2009" s="88" t="s">
        <v>1826</v>
      </c>
      <c r="E2009" s="5" t="str">
        <f>VLOOKUP(F2009,'Set up'!$A$2:$C$43,2,FALSE)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up'!$A$2:$C$43,3,FALSE)</f>
        <v>30</v>
      </c>
      <c r="J2009" s="5">
        <f>VLOOKUP(F2009,'Set up'!$A$2:$D$43,4,FALSE)</f>
        <v>30</v>
      </c>
      <c r="K2009" s="4">
        <f t="shared" si="667"/>
        <v>45190</v>
      </c>
      <c r="L2009" s="5">
        <f t="shared" si="668"/>
        <v>9</v>
      </c>
      <c r="M2009" s="5">
        <f t="shared" si="669"/>
        <v>2023</v>
      </c>
      <c r="N2009" s="96">
        <v>6952</v>
      </c>
      <c r="O2009" s="6">
        <f t="shared" ref="O2009:O2014" si="673">-N2009</f>
        <v>-6952</v>
      </c>
      <c r="P2009" s="6">
        <f t="shared" si="670"/>
        <v>0</v>
      </c>
      <c r="Q2009" s="7">
        <f t="shared" si="671"/>
        <v>3487651.350000001</v>
      </c>
      <c r="R2009" s="44" t="str">
        <f>VLOOKUP(F2009,'Set up'!$A$2:$E$43,5,FALSE)</f>
        <v>Chq</v>
      </c>
      <c r="S2009" s="1" t="s">
        <v>1988</v>
      </c>
    </row>
    <row r="2010" spans="1:19" ht="15" customHeight="1" x14ac:dyDescent="0.35">
      <c r="A2010" s="4">
        <v>45160</v>
      </c>
      <c r="B2010" s="5">
        <f t="shared" si="665"/>
        <v>8</v>
      </c>
      <c r="C2010" s="5">
        <f t="shared" si="666"/>
        <v>2023</v>
      </c>
      <c r="D2010" s="88" t="s">
        <v>1826</v>
      </c>
      <c r="E2010" s="5" t="str">
        <f>VLOOKUP(F2010,'Set up'!$A$2:$C$43,2,FALSE)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up'!$A$2:$C$43,3,FALSE)</f>
        <v>30</v>
      </c>
      <c r="J2010" s="5">
        <f>VLOOKUP(F2010,'Set up'!$A$2:$D$43,4,FALSE)</f>
        <v>30</v>
      </c>
      <c r="K2010" s="4">
        <f t="shared" si="667"/>
        <v>45190</v>
      </c>
      <c r="L2010" s="5">
        <f t="shared" si="668"/>
        <v>9</v>
      </c>
      <c r="M2010" s="5">
        <f t="shared" si="669"/>
        <v>2023</v>
      </c>
      <c r="N2010" s="96">
        <v>2106</v>
      </c>
      <c r="O2010" s="6">
        <f t="shared" si="673"/>
        <v>-2106</v>
      </c>
      <c r="P2010" s="6">
        <f t="shared" si="670"/>
        <v>0</v>
      </c>
      <c r="Q2010" s="7">
        <f t="shared" si="671"/>
        <v>3489757.350000001</v>
      </c>
      <c r="R2010" s="44" t="str">
        <f>VLOOKUP(F2010,'Set up'!$A$2:$E$43,5,FALSE)</f>
        <v>Chq</v>
      </c>
      <c r="S2010" s="1" t="s">
        <v>1988</v>
      </c>
    </row>
    <row r="2011" spans="1:19" ht="15" customHeight="1" x14ac:dyDescent="0.35">
      <c r="A2011" s="4">
        <v>45160</v>
      </c>
      <c r="B2011" s="5">
        <f t="shared" si="665"/>
        <v>8</v>
      </c>
      <c r="C2011" s="5">
        <f t="shared" si="666"/>
        <v>2023</v>
      </c>
      <c r="D2011" s="88" t="s">
        <v>1826</v>
      </c>
      <c r="E2011" s="5" t="str">
        <f>VLOOKUP(F2011,'Set up'!$A$2:$C$43,2,FALSE)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up'!$A$2:$C$43,3,FALSE)</f>
        <v>30</v>
      </c>
      <c r="J2011" s="5">
        <f>VLOOKUP(F2011,'Set up'!$A$2:$D$43,4,FALSE)</f>
        <v>30</v>
      </c>
      <c r="K2011" s="4">
        <f t="shared" si="667"/>
        <v>45190</v>
      </c>
      <c r="L2011" s="5">
        <f t="shared" si="668"/>
        <v>9</v>
      </c>
      <c r="M2011" s="5">
        <f t="shared" si="669"/>
        <v>2023</v>
      </c>
      <c r="N2011" s="96">
        <v>144</v>
      </c>
      <c r="O2011" s="6">
        <f t="shared" si="673"/>
        <v>-144</v>
      </c>
      <c r="P2011" s="6">
        <f t="shared" si="670"/>
        <v>0</v>
      </c>
      <c r="Q2011" s="7">
        <f t="shared" si="671"/>
        <v>3489901.350000001</v>
      </c>
      <c r="R2011" s="44" t="str">
        <f>VLOOKUP(F2011,'Set up'!$A$2:$E$43,5,FALSE)</f>
        <v>Chq</v>
      </c>
      <c r="S2011" s="1" t="s">
        <v>1988</v>
      </c>
    </row>
    <row r="2012" spans="1:19" ht="15" customHeight="1" x14ac:dyDescent="0.35">
      <c r="A2012" s="4">
        <v>45160</v>
      </c>
      <c r="B2012" s="5">
        <f t="shared" si="665"/>
        <v>8</v>
      </c>
      <c r="C2012" s="5">
        <f t="shared" si="666"/>
        <v>2023</v>
      </c>
      <c r="D2012" s="88" t="s">
        <v>1826</v>
      </c>
      <c r="E2012" s="5" t="str">
        <f>VLOOKUP(F2012,'Set up'!$A$2:$C$43,2,FALSE)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up'!$A$2:$C$43,3,FALSE)</f>
        <v>30</v>
      </c>
      <c r="J2012" s="5">
        <f>VLOOKUP(F2012,'Set up'!$A$2:$D$43,4,FALSE)</f>
        <v>30</v>
      </c>
      <c r="K2012" s="4">
        <f t="shared" si="667"/>
        <v>45190</v>
      </c>
      <c r="L2012" s="5">
        <f t="shared" si="668"/>
        <v>9</v>
      </c>
      <c r="M2012" s="5">
        <f t="shared" si="669"/>
        <v>2023</v>
      </c>
      <c r="N2012" s="96">
        <v>187.5</v>
      </c>
      <c r="O2012" s="6">
        <f t="shared" si="673"/>
        <v>-187.5</v>
      </c>
      <c r="P2012" s="6">
        <f t="shared" si="670"/>
        <v>0</v>
      </c>
      <c r="Q2012" s="7">
        <f t="shared" si="671"/>
        <v>3490088.850000001</v>
      </c>
      <c r="R2012" s="44" t="str">
        <f>VLOOKUP(F2012,'Set up'!$A$2:$E$43,5,FALSE)</f>
        <v>Chq</v>
      </c>
      <c r="S2012" s="1" t="s">
        <v>1988</v>
      </c>
    </row>
    <row r="2013" spans="1:19" ht="15" customHeight="1" x14ac:dyDescent="0.35">
      <c r="A2013" s="4">
        <v>45160</v>
      </c>
      <c r="B2013" s="5">
        <f t="shared" si="665"/>
        <v>8</v>
      </c>
      <c r="C2013" s="5">
        <f t="shared" si="666"/>
        <v>2023</v>
      </c>
      <c r="D2013" s="88" t="s">
        <v>1826</v>
      </c>
      <c r="E2013" s="5" t="str">
        <f>VLOOKUP(F2013,'Set up'!$A$2:$C$43,2,FALSE)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up'!$A$2:$C$43,3,FALSE)</f>
        <v>30</v>
      </c>
      <c r="J2013" s="5">
        <f>VLOOKUP(F2013,'Set up'!$A$2:$D$43,4,FALSE)</f>
        <v>30</v>
      </c>
      <c r="K2013" s="4">
        <f t="shared" si="667"/>
        <v>45190</v>
      </c>
      <c r="L2013" s="5">
        <f t="shared" si="668"/>
        <v>9</v>
      </c>
      <c r="M2013" s="5">
        <f t="shared" si="669"/>
        <v>2023</v>
      </c>
      <c r="N2013" s="96">
        <v>650</v>
      </c>
      <c r="O2013" s="6">
        <f t="shared" si="673"/>
        <v>-650</v>
      </c>
      <c r="P2013" s="6">
        <f t="shared" si="670"/>
        <v>0</v>
      </c>
      <c r="Q2013" s="7">
        <f t="shared" si="671"/>
        <v>3490738.850000001</v>
      </c>
      <c r="R2013" s="44" t="str">
        <f>VLOOKUP(F2013,'Set up'!$A$2:$E$43,5,FALSE)</f>
        <v>Chq</v>
      </c>
      <c r="S2013" s="1" t="s">
        <v>1988</v>
      </c>
    </row>
    <row r="2014" spans="1:19" ht="15" customHeight="1" x14ac:dyDescent="0.35">
      <c r="A2014" s="4">
        <v>45160</v>
      </c>
      <c r="B2014" s="5">
        <f t="shared" si="665"/>
        <v>8</v>
      </c>
      <c r="C2014" s="5">
        <f t="shared" si="666"/>
        <v>2023</v>
      </c>
      <c r="D2014" s="88" t="s">
        <v>1826</v>
      </c>
      <c r="E2014" s="5" t="str">
        <f>VLOOKUP(F2014,'Set up'!$A$2:$C$43,2,FALSE)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up'!$A$2:$C$43,3,FALSE)</f>
        <v>30</v>
      </c>
      <c r="J2014" s="5">
        <f>VLOOKUP(F2014,'Set up'!$A$2:$D$43,4,FALSE)</f>
        <v>30</v>
      </c>
      <c r="K2014" s="4">
        <f t="shared" si="667"/>
        <v>45190</v>
      </c>
      <c r="L2014" s="5">
        <f t="shared" si="668"/>
        <v>9</v>
      </c>
      <c r="M2014" s="5">
        <f t="shared" si="669"/>
        <v>2023</v>
      </c>
      <c r="N2014" s="96">
        <v>930</v>
      </c>
      <c r="O2014" s="6">
        <f t="shared" si="673"/>
        <v>-930</v>
      </c>
      <c r="P2014" s="6">
        <f t="shared" si="670"/>
        <v>0</v>
      </c>
      <c r="Q2014" s="7">
        <f t="shared" si="671"/>
        <v>3491668.850000001</v>
      </c>
      <c r="R2014" s="44" t="str">
        <f>VLOOKUP(F2014,'Set up'!$A$2:$E$43,5,FALSE)</f>
        <v>Chq</v>
      </c>
      <c r="S2014" s="1" t="s">
        <v>1988</v>
      </c>
    </row>
    <row r="2015" spans="1:19" ht="15" customHeight="1" x14ac:dyDescent="0.35">
      <c r="A2015" s="4">
        <v>45160</v>
      </c>
      <c r="B2015" s="5">
        <f t="shared" si="665"/>
        <v>8</v>
      </c>
      <c r="C2015" s="5">
        <f t="shared" si="666"/>
        <v>2023</v>
      </c>
      <c r="D2015" s="88" t="s">
        <v>1827</v>
      </c>
      <c r="E2015" s="5" t="str">
        <f>VLOOKUP(F2015,'Set up'!$A$2:$C$43,2,FALSE)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up'!$A$2:$C$43,3,FALSE)</f>
        <v>Cash</v>
      </c>
      <c r="J2015" s="5">
        <f>VLOOKUP(F2015,'Set up'!$A$2:$D$43,4,FALSE)</f>
        <v>0</v>
      </c>
      <c r="K2015" s="4">
        <f t="shared" si="667"/>
        <v>45160</v>
      </c>
      <c r="L2015" s="5">
        <f t="shared" si="668"/>
        <v>8</v>
      </c>
      <c r="M2015" s="5">
        <f t="shared" si="669"/>
        <v>2023</v>
      </c>
      <c r="N2015" s="96">
        <v>187.5</v>
      </c>
      <c r="P2015" s="6">
        <f t="shared" si="670"/>
        <v>187.5</v>
      </c>
      <c r="Q2015" s="7">
        <f t="shared" si="671"/>
        <v>3491856.350000001</v>
      </c>
      <c r="R2015" s="44" t="str">
        <f>VLOOKUP(F2015,'Set up'!$A$2:$E$43,5,FALSE)</f>
        <v>Trsf</v>
      </c>
    </row>
    <row r="2016" spans="1:19" ht="15" customHeight="1" x14ac:dyDescent="0.35">
      <c r="A2016" s="4">
        <v>45160</v>
      </c>
      <c r="B2016" s="5">
        <f t="shared" si="665"/>
        <v>8</v>
      </c>
      <c r="C2016" s="5">
        <f t="shared" si="666"/>
        <v>2023</v>
      </c>
      <c r="D2016" s="88" t="s">
        <v>1828</v>
      </c>
      <c r="E2016" s="5" t="str">
        <f>VLOOKUP(F2016,'Set up'!$A$2:$C$43,2,FALSE)</f>
        <v>C00000020</v>
      </c>
      <c r="F2016" s="1" t="s">
        <v>411</v>
      </c>
      <c r="G2016" s="99" t="s">
        <v>1736</v>
      </c>
      <c r="H2016" s="5">
        <v>3</v>
      </c>
      <c r="I2016" s="5" t="str">
        <f>VLOOKUP(F2016,'Set up'!$A$2:$C$43,3,FALSE)</f>
        <v>Cash</v>
      </c>
      <c r="J2016" s="5">
        <f>VLOOKUP(F2016,'Set up'!$A$2:$D$43,4,FALSE)</f>
        <v>0</v>
      </c>
      <c r="K2016" s="4">
        <f t="shared" si="667"/>
        <v>45160</v>
      </c>
      <c r="L2016" s="5">
        <f t="shared" si="668"/>
        <v>8</v>
      </c>
      <c r="M2016" s="5">
        <f t="shared" si="669"/>
        <v>2023</v>
      </c>
      <c r="N2016" s="96">
        <v>4686</v>
      </c>
      <c r="P2016" s="6">
        <f t="shared" si="670"/>
        <v>4686</v>
      </c>
      <c r="Q2016" s="7">
        <f t="shared" si="671"/>
        <v>3496542.350000001</v>
      </c>
      <c r="R2016" s="44" t="str">
        <f>VLOOKUP(F2016,'Set up'!$A$2:$E$43,5,FALSE)</f>
        <v>Trsf</v>
      </c>
    </row>
    <row r="2017" spans="1:19" ht="15" customHeight="1" x14ac:dyDescent="0.35">
      <c r="A2017" s="4">
        <v>45160</v>
      </c>
      <c r="B2017" s="5">
        <f t="shared" si="665"/>
        <v>8</v>
      </c>
      <c r="C2017" s="5">
        <f t="shared" si="666"/>
        <v>2023</v>
      </c>
      <c r="D2017" s="88" t="s">
        <v>1828</v>
      </c>
      <c r="E2017" s="5" t="str">
        <f>VLOOKUP(F2017,'Set up'!$A$2:$C$43,2,FALSE)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up'!$A$2:$C$43,3,FALSE)</f>
        <v>Cash</v>
      </c>
      <c r="J2017" s="5">
        <f>VLOOKUP(F2017,'Set up'!$A$2:$D$43,4,FALSE)</f>
        <v>0</v>
      </c>
      <c r="K2017" s="4">
        <f t="shared" si="667"/>
        <v>45160</v>
      </c>
      <c r="L2017" s="5">
        <f t="shared" si="668"/>
        <v>8</v>
      </c>
      <c r="M2017" s="5">
        <f t="shared" si="669"/>
        <v>2023</v>
      </c>
      <c r="N2017" s="96">
        <v>1701</v>
      </c>
      <c r="P2017" s="6">
        <f t="shared" si="670"/>
        <v>1701</v>
      </c>
      <c r="Q2017" s="7">
        <f t="shared" si="671"/>
        <v>3498243.350000001</v>
      </c>
      <c r="R2017" s="44" t="str">
        <f>VLOOKUP(F2017,'Set up'!$A$2:$E$43,5,FALSE)</f>
        <v>Trsf</v>
      </c>
    </row>
    <row r="2018" spans="1:19" ht="15" customHeight="1" x14ac:dyDescent="0.35">
      <c r="A2018" s="4">
        <v>45160</v>
      </c>
      <c r="B2018" s="5">
        <f t="shared" si="665"/>
        <v>8</v>
      </c>
      <c r="C2018" s="5">
        <f t="shared" si="666"/>
        <v>2023</v>
      </c>
      <c r="D2018" s="88" t="s">
        <v>1828</v>
      </c>
      <c r="E2018" s="5" t="str">
        <f>VLOOKUP(F2018,'Set up'!$A$2:$C$43,2,FALSE)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up'!$A$2:$C$43,3,FALSE)</f>
        <v>Cash</v>
      </c>
      <c r="J2018" s="5">
        <f>VLOOKUP(F2018,'Set up'!$A$2:$D$43,4,FALSE)</f>
        <v>0</v>
      </c>
      <c r="K2018" s="4">
        <f t="shared" si="667"/>
        <v>45160</v>
      </c>
      <c r="L2018" s="5">
        <f t="shared" si="668"/>
        <v>8</v>
      </c>
      <c r="M2018" s="5">
        <f t="shared" si="669"/>
        <v>2023</v>
      </c>
      <c r="N2018" s="96">
        <v>200</v>
      </c>
      <c r="P2018" s="6">
        <f t="shared" si="670"/>
        <v>200</v>
      </c>
      <c r="Q2018" s="7">
        <f t="shared" si="671"/>
        <v>3498443.350000001</v>
      </c>
      <c r="R2018" s="44" t="str">
        <f>VLOOKUP(F2018,'Set up'!$A$2:$E$43,5,FALSE)</f>
        <v>Trsf</v>
      </c>
    </row>
    <row r="2019" spans="1:19" ht="15" customHeight="1" x14ac:dyDescent="0.35">
      <c r="A2019" s="4">
        <v>45160</v>
      </c>
      <c r="B2019" s="5">
        <f t="shared" si="665"/>
        <v>8</v>
      </c>
      <c r="C2019" s="5">
        <f t="shared" si="666"/>
        <v>2023</v>
      </c>
      <c r="D2019" s="88" t="s">
        <v>1829</v>
      </c>
      <c r="E2019" s="5" t="str">
        <f>VLOOKUP(F2019,'Set up'!$A$2:$C$43,2,FALSE)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up'!$A$2:$C$43,3,FALSE)</f>
        <v>Cash</v>
      </c>
      <c r="J2019" s="5">
        <f>VLOOKUP(F2019,'Set up'!$A$2:$D$43,4,FALSE)</f>
        <v>0</v>
      </c>
      <c r="K2019" s="4">
        <f t="shared" si="667"/>
        <v>45160</v>
      </c>
      <c r="L2019" s="5">
        <f t="shared" si="668"/>
        <v>8</v>
      </c>
      <c r="M2019" s="5">
        <f t="shared" si="669"/>
        <v>2023</v>
      </c>
      <c r="N2019" s="96">
        <v>1738</v>
      </c>
      <c r="P2019" s="6">
        <f t="shared" si="670"/>
        <v>1738</v>
      </c>
      <c r="Q2019" s="7">
        <f t="shared" si="671"/>
        <v>3500181.350000001</v>
      </c>
      <c r="R2019" s="44" t="str">
        <f>VLOOKUP(F2019,'Set up'!$A$2:$E$43,5,FALSE)</f>
        <v>Trsf</v>
      </c>
    </row>
    <row r="2020" spans="1:19" ht="15" customHeight="1" x14ac:dyDescent="0.35">
      <c r="A2020" s="4">
        <v>45161</v>
      </c>
      <c r="B2020" s="5">
        <f t="shared" si="665"/>
        <v>8</v>
      </c>
      <c r="C2020" s="5">
        <f t="shared" si="666"/>
        <v>2023</v>
      </c>
      <c r="D2020" s="88" t="s">
        <v>1830</v>
      </c>
      <c r="E2020" s="5" t="str">
        <f>VLOOKUP(F2020,'Set up'!$A$2:$C$43,2,FALSE)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up'!$A$2:$C$43,3,FALSE)</f>
        <v>Cash</v>
      </c>
      <c r="J2020" s="5">
        <f>VLOOKUP(F2020,'Set up'!$A$2:$D$43,4,FALSE)</f>
        <v>0</v>
      </c>
      <c r="K2020" s="4">
        <f t="shared" si="667"/>
        <v>45161</v>
      </c>
      <c r="L2020" s="5">
        <f t="shared" si="668"/>
        <v>8</v>
      </c>
      <c r="M2020" s="5">
        <f t="shared" si="669"/>
        <v>2023</v>
      </c>
      <c r="N2020" s="96">
        <v>1738</v>
      </c>
      <c r="O2020" s="6">
        <f t="shared" ref="O2020:O2026" si="674">-N2020</f>
        <v>-1738</v>
      </c>
      <c r="P2020" s="6">
        <f t="shared" si="670"/>
        <v>0</v>
      </c>
      <c r="Q2020" s="7">
        <f t="shared" si="671"/>
        <v>3501919.350000001</v>
      </c>
      <c r="R2020" s="44" t="str">
        <f>VLOOKUP(F2020,'Set up'!$A$2:$E$43,5,FALSE)</f>
        <v>Trsf</v>
      </c>
      <c r="S2020" s="1" t="s">
        <v>1956</v>
      </c>
    </row>
    <row r="2021" spans="1:19" ht="15" customHeight="1" x14ac:dyDescent="0.35">
      <c r="A2021" s="4">
        <v>45162</v>
      </c>
      <c r="B2021" s="5">
        <f t="shared" si="665"/>
        <v>8</v>
      </c>
      <c r="C2021" s="5">
        <f t="shared" si="666"/>
        <v>2023</v>
      </c>
      <c r="D2021" s="88" t="s">
        <v>1831</v>
      </c>
      <c r="E2021" s="5" t="str">
        <f>VLOOKUP(F2021,'Set up'!$A$2:$C$43,2,FALSE)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up'!$A$2:$C$43,3,FALSE)</f>
        <v>Cash</v>
      </c>
      <c r="J2021" s="5">
        <f>VLOOKUP(F2021,'Set up'!$A$2:$D$43,4,FALSE)</f>
        <v>0</v>
      </c>
      <c r="K2021" s="4">
        <f t="shared" si="667"/>
        <v>45162</v>
      </c>
      <c r="L2021" s="5">
        <f t="shared" si="668"/>
        <v>8</v>
      </c>
      <c r="M2021" s="5">
        <f t="shared" si="669"/>
        <v>2023</v>
      </c>
      <c r="N2021" s="96">
        <v>1738</v>
      </c>
      <c r="O2021" s="6">
        <f t="shared" si="674"/>
        <v>-1738</v>
      </c>
      <c r="P2021" s="6">
        <f t="shared" si="670"/>
        <v>0</v>
      </c>
      <c r="Q2021" s="7">
        <f t="shared" si="671"/>
        <v>3503657.350000001</v>
      </c>
      <c r="R2021" s="44" t="str">
        <f>VLOOKUP(F2021,'Set up'!$A$2:$E$43,5,FALSE)</f>
        <v>Trsf</v>
      </c>
      <c r="S2021" s="1" t="s">
        <v>1957</v>
      </c>
    </row>
    <row r="2022" spans="1:19" ht="15" customHeight="1" x14ac:dyDescent="0.35">
      <c r="A2022" s="4">
        <v>45162</v>
      </c>
      <c r="B2022" s="5">
        <f t="shared" si="665"/>
        <v>8</v>
      </c>
      <c r="C2022" s="5">
        <f t="shared" si="666"/>
        <v>2023</v>
      </c>
      <c r="D2022" s="88" t="s">
        <v>1831</v>
      </c>
      <c r="E2022" s="5" t="str">
        <f>VLOOKUP(F2022,'Set up'!$A$2:$C$43,2,FALSE)</f>
        <v>C00000034</v>
      </c>
      <c r="F2022" s="1" t="s">
        <v>1198</v>
      </c>
      <c r="G2022" s="99" t="s">
        <v>1820</v>
      </c>
      <c r="H2022" s="5">
        <v>2</v>
      </c>
      <c r="I2022" s="5" t="str">
        <f>VLOOKUP(F2022,'Set up'!$A$2:$C$43,3,FALSE)</f>
        <v>Cash</v>
      </c>
      <c r="J2022" s="5">
        <f>VLOOKUP(F2022,'Set up'!$A$2:$D$43,4,FALSE)</f>
        <v>0</v>
      </c>
      <c r="K2022" s="4">
        <f t="shared" si="667"/>
        <v>45162</v>
      </c>
      <c r="L2022" s="5">
        <f t="shared" si="668"/>
        <v>8</v>
      </c>
      <c r="M2022" s="5">
        <f t="shared" si="669"/>
        <v>2023</v>
      </c>
      <c r="N2022" s="96">
        <v>472</v>
      </c>
      <c r="O2022" s="6">
        <f t="shared" si="674"/>
        <v>-472</v>
      </c>
      <c r="P2022" s="6">
        <f t="shared" si="670"/>
        <v>0</v>
      </c>
      <c r="Q2022" s="7">
        <f t="shared" si="671"/>
        <v>3504129.350000001</v>
      </c>
      <c r="R2022" s="44" t="str">
        <f>VLOOKUP(F2022,'Set up'!$A$2:$E$43,5,FALSE)</f>
        <v>Trsf</v>
      </c>
      <c r="S2022" s="1" t="s">
        <v>1958</v>
      </c>
    </row>
    <row r="2023" spans="1:19" ht="15" customHeight="1" x14ac:dyDescent="0.35">
      <c r="A2023" s="4">
        <v>45163</v>
      </c>
      <c r="B2023" s="5">
        <f t="shared" si="665"/>
        <v>8</v>
      </c>
      <c r="C2023" s="5">
        <f t="shared" si="666"/>
        <v>2023</v>
      </c>
      <c r="D2023" s="88" t="s">
        <v>1832</v>
      </c>
      <c r="E2023" s="5" t="str">
        <f>VLOOKUP(F2023,'Set up'!$A$2:$C$43,2,FALSE)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up'!$A$2:$C$43,3,FALSE)</f>
        <v>Cash</v>
      </c>
      <c r="J2023" s="5">
        <f>VLOOKUP(F2023,'Set up'!$A$2:$D$43,4,FALSE)</f>
        <v>0</v>
      </c>
      <c r="K2023" s="4">
        <f t="shared" si="667"/>
        <v>45163</v>
      </c>
      <c r="L2023" s="5">
        <f t="shared" si="668"/>
        <v>8</v>
      </c>
      <c r="M2023" s="5">
        <f t="shared" si="669"/>
        <v>2023</v>
      </c>
      <c r="N2023" s="96">
        <v>1738</v>
      </c>
      <c r="O2023" s="6">
        <f t="shared" si="674"/>
        <v>-1738</v>
      </c>
      <c r="P2023" s="6">
        <f t="shared" si="670"/>
        <v>0</v>
      </c>
      <c r="Q2023" s="7">
        <f t="shared" si="671"/>
        <v>3505867.350000001</v>
      </c>
      <c r="R2023" s="44" t="str">
        <f>VLOOKUP(F2023,'Set up'!$A$2:$E$43,5,FALSE)</f>
        <v>PD Chq</v>
      </c>
      <c r="S2023" s="1" t="s">
        <v>1985</v>
      </c>
    </row>
    <row r="2024" spans="1:19" ht="15" customHeight="1" x14ac:dyDescent="0.35">
      <c r="A2024" s="4">
        <v>45163</v>
      </c>
      <c r="B2024" s="5">
        <f t="shared" si="665"/>
        <v>8</v>
      </c>
      <c r="C2024" s="5">
        <f t="shared" si="666"/>
        <v>2023</v>
      </c>
      <c r="D2024" s="88" t="s">
        <v>1832</v>
      </c>
      <c r="E2024" s="5" t="str">
        <f>VLOOKUP(F2024,'Set up'!$A$2:$C$43,2,FALSE)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up'!$A$2:$C$43,3,FALSE)</f>
        <v>Cash</v>
      </c>
      <c r="J2024" s="5">
        <f>VLOOKUP(F2024,'Set up'!$A$2:$D$43,4,FALSE)</f>
        <v>0</v>
      </c>
      <c r="K2024" s="4">
        <f t="shared" si="667"/>
        <v>45163</v>
      </c>
      <c r="L2024" s="5">
        <f t="shared" si="668"/>
        <v>8</v>
      </c>
      <c r="M2024" s="5">
        <f t="shared" si="669"/>
        <v>2023</v>
      </c>
      <c r="N2024" s="96">
        <v>702</v>
      </c>
      <c r="O2024" s="6">
        <f t="shared" si="674"/>
        <v>-702</v>
      </c>
      <c r="P2024" s="6">
        <f t="shared" si="670"/>
        <v>0</v>
      </c>
      <c r="Q2024" s="7">
        <f t="shared" si="671"/>
        <v>3506569.350000001</v>
      </c>
      <c r="R2024" s="44" t="str">
        <f>VLOOKUP(F2024,'Set up'!$A$2:$E$43,5,FALSE)</f>
        <v>PD Chq</v>
      </c>
      <c r="S2024" s="1" t="s">
        <v>1985</v>
      </c>
    </row>
    <row r="2025" spans="1:19" ht="15" customHeight="1" x14ac:dyDescent="0.35">
      <c r="A2025" s="4">
        <v>45163</v>
      </c>
      <c r="B2025" s="5">
        <f t="shared" si="665"/>
        <v>8</v>
      </c>
      <c r="C2025" s="5">
        <f t="shared" si="666"/>
        <v>2023</v>
      </c>
      <c r="D2025" s="88" t="s">
        <v>1832</v>
      </c>
      <c r="E2025" s="5" t="str">
        <f>VLOOKUP(F2025,'Set up'!$A$2:$C$43,2,FALSE)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up'!$A$2:$C$43,3,FALSE)</f>
        <v>Cash</v>
      </c>
      <c r="J2025" s="5">
        <f>VLOOKUP(F2025,'Set up'!$A$2:$D$43,4,FALSE)</f>
        <v>0</v>
      </c>
      <c r="K2025" s="4">
        <f t="shared" si="667"/>
        <v>45163</v>
      </c>
      <c r="L2025" s="5">
        <f t="shared" si="668"/>
        <v>8</v>
      </c>
      <c r="M2025" s="5">
        <f t="shared" si="669"/>
        <v>2023</v>
      </c>
      <c r="N2025" s="96">
        <v>95</v>
      </c>
      <c r="O2025" s="6">
        <f t="shared" si="674"/>
        <v>-95</v>
      </c>
      <c r="P2025" s="6">
        <f t="shared" si="670"/>
        <v>0</v>
      </c>
      <c r="Q2025" s="7">
        <f t="shared" si="671"/>
        <v>3506664.350000001</v>
      </c>
      <c r="R2025" s="44" t="str">
        <f>VLOOKUP(F2025,'Set up'!$A$2:$E$43,5,FALSE)</f>
        <v>PD Chq</v>
      </c>
      <c r="S2025" s="1" t="s">
        <v>1985</v>
      </c>
    </row>
    <row r="2026" spans="1:19" ht="15" customHeight="1" x14ac:dyDescent="0.35">
      <c r="A2026" s="4">
        <v>45163</v>
      </c>
      <c r="B2026" s="5">
        <f t="shared" si="665"/>
        <v>8</v>
      </c>
      <c r="C2026" s="5">
        <f t="shared" si="666"/>
        <v>2023</v>
      </c>
      <c r="D2026" s="88" t="s">
        <v>1832</v>
      </c>
      <c r="E2026" s="5" t="str">
        <f>VLOOKUP(F2026,'Set up'!$A$2:$C$43,2,FALSE)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up'!$A$2:$C$43,3,FALSE)</f>
        <v>Cash</v>
      </c>
      <c r="J2026" s="5">
        <f>VLOOKUP(F2026,'Set up'!$A$2:$D$43,4,FALSE)</f>
        <v>0</v>
      </c>
      <c r="K2026" s="4">
        <f t="shared" si="667"/>
        <v>45163</v>
      </c>
      <c r="L2026" s="5">
        <f t="shared" si="668"/>
        <v>8</v>
      </c>
      <c r="M2026" s="5">
        <f t="shared" si="669"/>
        <v>2023</v>
      </c>
      <c r="N2026" s="96">
        <v>312.5</v>
      </c>
      <c r="O2026" s="6">
        <f t="shared" si="674"/>
        <v>-312.5</v>
      </c>
      <c r="P2026" s="6">
        <f t="shared" si="670"/>
        <v>0</v>
      </c>
      <c r="Q2026" s="7">
        <f t="shared" si="671"/>
        <v>3506976.850000001</v>
      </c>
      <c r="R2026" s="44" t="str">
        <f>VLOOKUP(F2026,'Set up'!$A$2:$E$43,5,FALSE)</f>
        <v>PD Chq</v>
      </c>
      <c r="S2026" s="1" t="s">
        <v>1985</v>
      </c>
    </row>
    <row r="2027" spans="1:19" ht="15" customHeight="1" x14ac:dyDescent="0.35">
      <c r="A2027" s="4">
        <v>45164</v>
      </c>
      <c r="B2027" s="5">
        <f t="shared" si="665"/>
        <v>8</v>
      </c>
      <c r="C2027" s="5">
        <f t="shared" si="666"/>
        <v>2023</v>
      </c>
      <c r="D2027" s="88" t="s">
        <v>1833</v>
      </c>
      <c r="E2027" s="5" t="str">
        <f>VLOOKUP(F2027,'Set up'!$A$2:$C$43,2,FALSE)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up'!$A$2:$C$43,3,FALSE)</f>
        <v>Cash</v>
      </c>
      <c r="J2027" s="5">
        <f>VLOOKUP(F2027,'Set up'!$A$2:$D$43,4,FALSE)</f>
        <v>0</v>
      </c>
      <c r="K2027" s="4">
        <f t="shared" si="667"/>
        <v>45164</v>
      </c>
      <c r="L2027" s="5">
        <f t="shared" si="668"/>
        <v>8</v>
      </c>
      <c r="M2027" s="5">
        <f t="shared" si="669"/>
        <v>2023</v>
      </c>
      <c r="N2027" s="96">
        <v>421.2</v>
      </c>
      <c r="P2027" s="6">
        <f t="shared" si="670"/>
        <v>421.2</v>
      </c>
      <c r="Q2027" s="7">
        <f t="shared" si="671"/>
        <v>3507398.0500000012</v>
      </c>
      <c r="R2027" s="44" t="str">
        <f>VLOOKUP(F2027,'Set up'!$A$2:$E$43,5,FALSE)</f>
        <v>Trsf</v>
      </c>
    </row>
    <row r="2028" spans="1:19" ht="15" customHeight="1" x14ac:dyDescent="0.35">
      <c r="A2028" s="4">
        <v>45164</v>
      </c>
      <c r="B2028" s="5">
        <f t="shared" si="665"/>
        <v>8</v>
      </c>
      <c r="C2028" s="5">
        <f t="shared" si="666"/>
        <v>2023</v>
      </c>
      <c r="D2028" s="88" t="s">
        <v>1833</v>
      </c>
      <c r="E2028" s="5" t="str">
        <f>VLOOKUP(F2028,'Set up'!$A$2:$C$43,2,FALSE)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up'!$A$2:$C$43,3,FALSE)</f>
        <v>Cash</v>
      </c>
      <c r="J2028" s="5">
        <f>VLOOKUP(F2028,'Set up'!$A$2:$D$43,4,FALSE)</f>
        <v>0</v>
      </c>
      <c r="K2028" s="4">
        <f t="shared" ref="K2028:K2043" si="675">A2028+J2028</f>
        <v>45164</v>
      </c>
      <c r="L2028" s="5">
        <f t="shared" ref="L2028:L2043" si="676">MONTH(K2028)</f>
        <v>8</v>
      </c>
      <c r="M2028" s="5">
        <f t="shared" ref="M2028:M2043" si="677">YEAR(K2028)</f>
        <v>2023</v>
      </c>
      <c r="N2028" s="96">
        <v>390</v>
      </c>
      <c r="P2028" s="6">
        <f t="shared" si="670"/>
        <v>390</v>
      </c>
      <c r="Q2028" s="7">
        <f t="shared" si="671"/>
        <v>3507788.0500000012</v>
      </c>
      <c r="R2028" s="44" t="str">
        <f>VLOOKUP(F2028,'Set up'!$A$2:$E$43,5,FALSE)</f>
        <v>Trsf</v>
      </c>
    </row>
    <row r="2029" spans="1:19" ht="15" customHeight="1" x14ac:dyDescent="0.35">
      <c r="A2029" s="4">
        <v>45166</v>
      </c>
      <c r="B2029" s="5">
        <f t="shared" si="665"/>
        <v>8</v>
      </c>
      <c r="C2029" s="5">
        <f t="shared" si="666"/>
        <v>2023</v>
      </c>
      <c r="D2029" s="88" t="s">
        <v>1835</v>
      </c>
      <c r="E2029" s="5" t="str">
        <f>VLOOKUP(F2029,'Set up'!$A$2:$C$43,2,FALSE)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up'!$A$2:$C$43,3,FALSE)</f>
        <v>Cash</v>
      </c>
      <c r="J2029" s="5">
        <f>VLOOKUP(F2029,'Set up'!$A$2:$D$43,4,FALSE)</f>
        <v>0</v>
      </c>
      <c r="K2029" s="4">
        <f t="shared" si="675"/>
        <v>45166</v>
      </c>
      <c r="L2029" s="5">
        <f t="shared" si="676"/>
        <v>8</v>
      </c>
      <c r="M2029" s="5">
        <f t="shared" si="677"/>
        <v>2023</v>
      </c>
      <c r="N2029" s="96">
        <v>3476</v>
      </c>
      <c r="O2029" s="6">
        <f t="shared" ref="O2029:O2037" si="678">-N2029</f>
        <v>-3476</v>
      </c>
      <c r="P2029" s="6">
        <f t="shared" si="670"/>
        <v>0</v>
      </c>
      <c r="Q2029" s="7">
        <f t="shared" si="671"/>
        <v>3511264.0500000012</v>
      </c>
      <c r="R2029" s="44" t="str">
        <f>VLOOKUP(F2029,'Set up'!$A$2:$E$43,5,FALSE)</f>
        <v>Trsf</v>
      </c>
      <c r="S2029" s="1" t="s">
        <v>1959</v>
      </c>
    </row>
    <row r="2030" spans="1:19" ht="15" customHeight="1" x14ac:dyDescent="0.35">
      <c r="A2030" s="4">
        <v>45166</v>
      </c>
      <c r="B2030" s="5">
        <f t="shared" ref="B2030:B2043" si="679">MONTH(A2030)</f>
        <v>8</v>
      </c>
      <c r="C2030" s="5">
        <f t="shared" ref="C2030:C2043" si="680">YEAR(A2030)</f>
        <v>2023</v>
      </c>
      <c r="D2030" s="88" t="s">
        <v>1835</v>
      </c>
      <c r="E2030" s="5" t="str">
        <f>VLOOKUP(F2030,'Set up'!$A$2:$C$43,2,FALSE)</f>
        <v>C00000034</v>
      </c>
      <c r="F2030" s="1" t="s">
        <v>1198</v>
      </c>
      <c r="G2030" s="99" t="s">
        <v>1834</v>
      </c>
      <c r="H2030" s="5">
        <v>2</v>
      </c>
      <c r="I2030" s="5" t="str">
        <f>VLOOKUP(F2030,'Set up'!$A$2:$C$43,3,FALSE)</f>
        <v>Cash</v>
      </c>
      <c r="J2030" s="5">
        <f>VLOOKUP(F2030,'Set up'!$A$2:$D$43,4,FALSE)</f>
        <v>0</v>
      </c>
      <c r="K2030" s="4">
        <f t="shared" si="675"/>
        <v>45166</v>
      </c>
      <c r="L2030" s="5">
        <f t="shared" si="676"/>
        <v>8</v>
      </c>
      <c r="M2030" s="5">
        <f t="shared" si="677"/>
        <v>2023</v>
      </c>
      <c r="N2030" s="96">
        <v>438</v>
      </c>
      <c r="O2030" s="6">
        <f t="shared" si="678"/>
        <v>-438</v>
      </c>
      <c r="P2030" s="6">
        <f t="shared" ref="P2030:P2093" si="681">SUM(N2030+O2030)</f>
        <v>0</v>
      </c>
      <c r="Q2030" s="7">
        <f t="shared" ref="Q2030:Q2043" si="682">SUM(Q2029+N2030)</f>
        <v>3511702.0500000012</v>
      </c>
      <c r="R2030" s="44" t="str">
        <f>VLOOKUP(F2030,'Set up'!$A$2:$E$43,5,FALSE)</f>
        <v>Trsf</v>
      </c>
      <c r="S2030" s="1" t="s">
        <v>1960</v>
      </c>
    </row>
    <row r="2031" spans="1:19" ht="15" customHeight="1" x14ac:dyDescent="0.35">
      <c r="A2031" s="4">
        <v>45166</v>
      </c>
      <c r="B2031" s="5">
        <f t="shared" si="679"/>
        <v>8</v>
      </c>
      <c r="C2031" s="5">
        <f t="shared" si="680"/>
        <v>2023</v>
      </c>
      <c r="D2031" s="88" t="s">
        <v>1835</v>
      </c>
      <c r="E2031" s="5" t="str">
        <f>VLOOKUP(F2031,'Set up'!$A$2:$C$43,2,FALSE)</f>
        <v>C00000034</v>
      </c>
      <c r="F2031" s="1" t="s">
        <v>1198</v>
      </c>
      <c r="G2031" s="99" t="s">
        <v>1820</v>
      </c>
      <c r="H2031" s="5">
        <v>2</v>
      </c>
      <c r="I2031" s="5" t="str">
        <f>VLOOKUP(F2031,'Set up'!$A$2:$C$43,3,FALSE)</f>
        <v>Cash</v>
      </c>
      <c r="J2031" s="5">
        <f>VLOOKUP(F2031,'Set up'!$A$2:$D$43,4,FALSE)</f>
        <v>0</v>
      </c>
      <c r="K2031" s="4">
        <f t="shared" si="675"/>
        <v>45166</v>
      </c>
      <c r="L2031" s="5">
        <f t="shared" si="676"/>
        <v>8</v>
      </c>
      <c r="M2031" s="5">
        <f t="shared" si="677"/>
        <v>2023</v>
      </c>
      <c r="N2031" s="96">
        <v>472</v>
      </c>
      <c r="O2031" s="6">
        <f t="shared" si="678"/>
        <v>-472</v>
      </c>
      <c r="P2031" s="6">
        <f t="shared" si="681"/>
        <v>0</v>
      </c>
      <c r="Q2031" s="7">
        <f t="shared" si="682"/>
        <v>3512174.0500000012</v>
      </c>
      <c r="R2031" s="44" t="str">
        <f>VLOOKUP(F2031,'Set up'!$A$2:$E$43,5,FALSE)</f>
        <v>Trsf</v>
      </c>
      <c r="S2031" s="1" t="s">
        <v>1961</v>
      </c>
    </row>
    <row r="2032" spans="1:19" ht="15" customHeight="1" x14ac:dyDescent="0.35">
      <c r="A2032" s="4">
        <v>45166</v>
      </c>
      <c r="B2032" s="5">
        <f t="shared" si="679"/>
        <v>8</v>
      </c>
      <c r="C2032" s="5">
        <f t="shared" si="680"/>
        <v>2023</v>
      </c>
      <c r="D2032" s="88" t="s">
        <v>1835</v>
      </c>
      <c r="E2032" s="5" t="str">
        <f>VLOOKUP(F2032,'Set up'!$A$2:$C$43,2,FALSE)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up'!$A$2:$C$43,3,FALSE)</f>
        <v>Cash</v>
      </c>
      <c r="J2032" s="5">
        <f>VLOOKUP(F2032,'Set up'!$A$2:$D$43,4,FALSE)</f>
        <v>0</v>
      </c>
      <c r="K2032" s="4">
        <f t="shared" si="675"/>
        <v>45166</v>
      </c>
      <c r="L2032" s="5">
        <f t="shared" si="676"/>
        <v>8</v>
      </c>
      <c r="M2032" s="5">
        <f t="shared" si="677"/>
        <v>2023</v>
      </c>
      <c r="N2032" s="96">
        <v>190</v>
      </c>
      <c r="O2032" s="6">
        <f t="shared" si="678"/>
        <v>-190</v>
      </c>
      <c r="P2032" s="6">
        <f t="shared" si="681"/>
        <v>0</v>
      </c>
      <c r="Q2032" s="7">
        <f t="shared" si="682"/>
        <v>3512364.0500000012</v>
      </c>
      <c r="R2032" s="44" t="str">
        <f>VLOOKUP(F2032,'Set up'!$A$2:$E$43,5,FALSE)</f>
        <v>Trsf</v>
      </c>
      <c r="S2032" s="1" t="s">
        <v>1962</v>
      </c>
    </row>
    <row r="2033" spans="1:19" ht="15" customHeight="1" x14ac:dyDescent="0.35">
      <c r="A2033" s="4">
        <v>45166</v>
      </c>
      <c r="B2033" s="5">
        <f t="shared" si="679"/>
        <v>8</v>
      </c>
      <c r="C2033" s="5">
        <f t="shared" si="680"/>
        <v>2023</v>
      </c>
      <c r="D2033" s="88" t="s">
        <v>1835</v>
      </c>
      <c r="E2033" s="5" t="str">
        <f>VLOOKUP(F2033,'Set up'!$A$2:$C$43,2,FALSE)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up'!$A$2:$C$43,3,FALSE)</f>
        <v>Cash</v>
      </c>
      <c r="J2033" s="5">
        <f>VLOOKUP(F2033,'Set up'!$A$2:$D$43,4,FALSE)</f>
        <v>0</v>
      </c>
      <c r="K2033" s="4">
        <f t="shared" si="675"/>
        <v>45166</v>
      </c>
      <c r="L2033" s="5">
        <f t="shared" si="676"/>
        <v>8</v>
      </c>
      <c r="M2033" s="5">
        <f t="shared" si="677"/>
        <v>2023</v>
      </c>
      <c r="N2033" s="96">
        <v>125</v>
      </c>
      <c r="O2033" s="6">
        <f t="shared" si="678"/>
        <v>-125</v>
      </c>
      <c r="P2033" s="6">
        <f t="shared" si="681"/>
        <v>0</v>
      </c>
      <c r="Q2033" s="7">
        <f t="shared" si="682"/>
        <v>3512489.0500000012</v>
      </c>
      <c r="R2033" s="44" t="str">
        <f>VLOOKUP(F2033,'Set up'!$A$2:$E$43,5,FALSE)</f>
        <v>Trsf</v>
      </c>
      <c r="S2033" s="1" t="s">
        <v>1963</v>
      </c>
    </row>
    <row r="2034" spans="1:19" ht="15" customHeight="1" x14ac:dyDescent="0.35">
      <c r="A2034" s="4">
        <v>45166</v>
      </c>
      <c r="B2034" s="5">
        <f t="shared" si="679"/>
        <v>8</v>
      </c>
      <c r="C2034" s="5">
        <f t="shared" si="680"/>
        <v>2023</v>
      </c>
      <c r="D2034" s="88" t="s">
        <v>1835</v>
      </c>
      <c r="E2034" s="5" t="str">
        <f>VLOOKUP(F2034,'Set up'!$A$2:$C$43,2,FALSE)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up'!$A$2:$C$43,3,FALSE)</f>
        <v>Cash</v>
      </c>
      <c r="J2034" s="5">
        <f>VLOOKUP(F2034,'Set up'!$A$2:$D$43,4,FALSE)</f>
        <v>0</v>
      </c>
      <c r="K2034" s="4">
        <f t="shared" si="675"/>
        <v>45166</v>
      </c>
      <c r="L2034" s="5">
        <f t="shared" si="676"/>
        <v>8</v>
      </c>
      <c r="M2034" s="5">
        <f t="shared" si="677"/>
        <v>2023</v>
      </c>
      <c r="N2034" s="96">
        <v>420</v>
      </c>
      <c r="O2034" s="6">
        <f t="shared" si="678"/>
        <v>-420</v>
      </c>
      <c r="P2034" s="6">
        <f t="shared" si="681"/>
        <v>0</v>
      </c>
      <c r="Q2034" s="7">
        <f t="shared" si="682"/>
        <v>3512909.0500000012</v>
      </c>
      <c r="R2034" s="44" t="str">
        <f>VLOOKUP(F2034,'Set up'!$A$2:$E$43,5,FALSE)</f>
        <v>Trsf</v>
      </c>
      <c r="S2034" s="1" t="s">
        <v>1964</v>
      </c>
    </row>
    <row r="2035" spans="1:19" ht="15" customHeight="1" x14ac:dyDescent="0.35">
      <c r="A2035" s="4">
        <v>45166</v>
      </c>
      <c r="B2035" s="5">
        <f t="shared" si="679"/>
        <v>8</v>
      </c>
      <c r="C2035" s="5">
        <f t="shared" si="680"/>
        <v>2023</v>
      </c>
      <c r="D2035" s="88" t="s">
        <v>1835</v>
      </c>
      <c r="E2035" s="5" t="str">
        <f>VLOOKUP(F2035,'Set up'!$A$2:$C$43,2,FALSE)</f>
        <v>C00000034</v>
      </c>
      <c r="F2035" s="1" t="s">
        <v>1198</v>
      </c>
      <c r="G2035" s="99" t="s">
        <v>1821</v>
      </c>
      <c r="H2035" s="5">
        <v>1</v>
      </c>
      <c r="I2035" s="5" t="str">
        <f>VLOOKUP(F2035,'Set up'!$A$2:$C$43,3,FALSE)</f>
        <v>Cash</v>
      </c>
      <c r="J2035" s="5">
        <f>VLOOKUP(F2035,'Set up'!$A$2:$D$43,4,FALSE)</f>
        <v>0</v>
      </c>
      <c r="K2035" s="4">
        <f t="shared" si="675"/>
        <v>45166</v>
      </c>
      <c r="L2035" s="5">
        <f t="shared" si="676"/>
        <v>8</v>
      </c>
      <c r="M2035" s="5">
        <f t="shared" si="677"/>
        <v>2023</v>
      </c>
      <c r="N2035" s="96">
        <v>160</v>
      </c>
      <c r="O2035" s="6">
        <f t="shared" si="678"/>
        <v>-160</v>
      </c>
      <c r="P2035" s="6">
        <f t="shared" si="681"/>
        <v>0</v>
      </c>
      <c r="Q2035" s="7">
        <f t="shared" si="682"/>
        <v>3513069.0500000012</v>
      </c>
      <c r="R2035" s="44" t="str">
        <f>VLOOKUP(F2035,'Set up'!$A$2:$E$43,5,FALSE)</f>
        <v>Trsf</v>
      </c>
      <c r="S2035" s="1" t="s">
        <v>1965</v>
      </c>
    </row>
    <row r="2036" spans="1:19" ht="15" customHeight="1" x14ac:dyDescent="0.35">
      <c r="A2036" s="4">
        <v>45166</v>
      </c>
      <c r="B2036" s="5">
        <f t="shared" si="679"/>
        <v>8</v>
      </c>
      <c r="C2036" s="5">
        <f t="shared" si="680"/>
        <v>2023</v>
      </c>
      <c r="D2036" s="88" t="s">
        <v>1835</v>
      </c>
      <c r="E2036" s="5" t="str">
        <f>VLOOKUP(F2036,'Set up'!$A$2:$C$43,2,FALSE)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up'!$A$2:$C$43,3,FALSE)</f>
        <v>Cash</v>
      </c>
      <c r="J2036" s="5">
        <f>VLOOKUP(F2036,'Set up'!$A$2:$D$43,4,FALSE)</f>
        <v>0</v>
      </c>
      <c r="K2036" s="4">
        <f t="shared" si="675"/>
        <v>45166</v>
      </c>
      <c r="L2036" s="5">
        <f t="shared" si="676"/>
        <v>8</v>
      </c>
      <c r="M2036" s="5">
        <f t="shared" si="677"/>
        <v>2023</v>
      </c>
      <c r="N2036" s="96">
        <v>100</v>
      </c>
      <c r="O2036" s="6">
        <f t="shared" si="678"/>
        <v>-100</v>
      </c>
      <c r="P2036" s="6">
        <f t="shared" si="681"/>
        <v>0</v>
      </c>
      <c r="Q2036" s="7">
        <f t="shared" si="682"/>
        <v>3513169.0500000012</v>
      </c>
      <c r="R2036" s="44" t="str">
        <f>VLOOKUP(F2036,'Set up'!$A$2:$E$43,5,FALSE)</f>
        <v>Trsf</v>
      </c>
      <c r="S2036" s="1" t="s">
        <v>1966</v>
      </c>
    </row>
    <row r="2037" spans="1:19" ht="15" customHeight="1" x14ac:dyDescent="0.35">
      <c r="A2037" s="4">
        <v>45166</v>
      </c>
      <c r="B2037" s="5">
        <f t="shared" si="679"/>
        <v>8</v>
      </c>
      <c r="C2037" s="5">
        <f t="shared" si="680"/>
        <v>2023</v>
      </c>
      <c r="D2037" s="88" t="s">
        <v>1835</v>
      </c>
      <c r="E2037" s="5" t="str">
        <f>VLOOKUP(F2037,'Set up'!$A$2:$C$43,2,FALSE)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up'!$A$2:$C$43,3,FALSE)</f>
        <v>Cash</v>
      </c>
      <c r="J2037" s="5">
        <f>VLOOKUP(F2037,'Set up'!$A$2:$D$43,4,FALSE)</f>
        <v>0</v>
      </c>
      <c r="K2037" s="4">
        <f t="shared" si="675"/>
        <v>45166</v>
      </c>
      <c r="L2037" s="5">
        <f t="shared" si="676"/>
        <v>8</v>
      </c>
      <c r="M2037" s="5">
        <f t="shared" si="677"/>
        <v>2023</v>
      </c>
      <c r="N2037" s="96">
        <v>2224</v>
      </c>
      <c r="O2037" s="6">
        <f t="shared" si="678"/>
        <v>-2224</v>
      </c>
      <c r="P2037" s="6">
        <f t="shared" si="681"/>
        <v>0</v>
      </c>
      <c r="Q2037" s="7">
        <f t="shared" si="682"/>
        <v>3515393.0500000012</v>
      </c>
      <c r="R2037" s="44" t="str">
        <f>VLOOKUP(F2037,'Set up'!$A$2:$E$43,5,FALSE)</f>
        <v>Trsf</v>
      </c>
      <c r="S2037" s="1" t="s">
        <v>1967</v>
      </c>
    </row>
    <row r="2038" spans="1:19" ht="15" customHeight="1" x14ac:dyDescent="0.35">
      <c r="A2038" s="4">
        <v>45166</v>
      </c>
      <c r="B2038" s="5">
        <f t="shared" si="679"/>
        <v>8</v>
      </c>
      <c r="C2038" s="5">
        <f t="shared" si="680"/>
        <v>2023</v>
      </c>
      <c r="D2038" s="88" t="s">
        <v>1836</v>
      </c>
      <c r="E2038" s="5" t="str">
        <f>VLOOKUP(F2038,'Set up'!$A$2:$C$43,2,FALSE)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up'!$A$2:$C$43,3,FALSE)</f>
        <v>Cash</v>
      </c>
      <c r="J2038" s="5">
        <f>VLOOKUP(F2038,'Set up'!$A$2:$D$43,4,FALSE)</f>
        <v>0</v>
      </c>
      <c r="K2038" s="4">
        <f t="shared" si="675"/>
        <v>45166</v>
      </c>
      <c r="L2038" s="5">
        <f t="shared" si="676"/>
        <v>8</v>
      </c>
      <c r="M2038" s="5">
        <f t="shared" si="677"/>
        <v>2023</v>
      </c>
      <c r="N2038" s="96">
        <v>125</v>
      </c>
      <c r="P2038" s="6">
        <f t="shared" si="681"/>
        <v>125</v>
      </c>
      <c r="Q2038" s="7">
        <f t="shared" si="682"/>
        <v>3515518.0500000012</v>
      </c>
      <c r="R2038" s="44" t="str">
        <f>VLOOKUP(F2038,'Set up'!$A$2:$E$43,5,FALSE)</f>
        <v>Trsf</v>
      </c>
    </row>
    <row r="2039" spans="1:19" ht="15" customHeight="1" x14ac:dyDescent="0.35">
      <c r="A2039" s="4">
        <v>45166</v>
      </c>
      <c r="B2039" s="5">
        <f t="shared" si="679"/>
        <v>8</v>
      </c>
      <c r="C2039" s="5">
        <f t="shared" si="680"/>
        <v>2023</v>
      </c>
      <c r="D2039" s="88" t="s">
        <v>1837</v>
      </c>
      <c r="E2039" s="5" t="str">
        <f>VLOOKUP(F2039,'Set up'!$A$2:$C$43,2,FALSE)</f>
        <v>C00000020</v>
      </c>
      <c r="F2039" s="1" t="s">
        <v>411</v>
      </c>
      <c r="G2039" s="99" t="s">
        <v>1736</v>
      </c>
      <c r="H2039" s="5">
        <v>2</v>
      </c>
      <c r="I2039" s="5" t="str">
        <f>VLOOKUP(F2039,'Set up'!$A$2:$C$43,3,FALSE)</f>
        <v>Cash</v>
      </c>
      <c r="J2039" s="5">
        <f>VLOOKUP(F2039,'Set up'!$A$2:$D$43,4,FALSE)</f>
        <v>0</v>
      </c>
      <c r="K2039" s="4">
        <f t="shared" si="675"/>
        <v>45166</v>
      </c>
      <c r="L2039" s="5">
        <f t="shared" si="676"/>
        <v>8</v>
      </c>
      <c r="M2039" s="5">
        <f t="shared" si="677"/>
        <v>2023</v>
      </c>
      <c r="N2039" s="96">
        <v>3124</v>
      </c>
      <c r="P2039" s="6">
        <f t="shared" si="681"/>
        <v>3124</v>
      </c>
      <c r="Q2039" s="7">
        <f t="shared" si="682"/>
        <v>3518642.0500000012</v>
      </c>
      <c r="R2039" s="44" t="str">
        <f>VLOOKUP(F2039,'Set up'!$A$2:$E$43,5,FALSE)</f>
        <v>Trsf</v>
      </c>
    </row>
    <row r="2040" spans="1:19" ht="15" customHeight="1" x14ac:dyDescent="0.35">
      <c r="A2040" s="4">
        <v>45166</v>
      </c>
      <c r="B2040" s="5">
        <f t="shared" si="679"/>
        <v>8</v>
      </c>
      <c r="C2040" s="5">
        <f t="shared" si="680"/>
        <v>2023</v>
      </c>
      <c r="D2040" s="88" t="s">
        <v>1837</v>
      </c>
      <c r="E2040" s="5" t="str">
        <f>VLOOKUP(F2040,'Set up'!$A$2:$C$43,2,FALSE)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up'!$A$2:$C$43,3,FALSE)</f>
        <v>Cash</v>
      </c>
      <c r="J2040" s="5">
        <f>VLOOKUP(F2040,'Set up'!$A$2:$D$43,4,FALSE)</f>
        <v>0</v>
      </c>
      <c r="K2040" s="4">
        <f t="shared" si="675"/>
        <v>45166</v>
      </c>
      <c r="L2040" s="5">
        <f t="shared" si="676"/>
        <v>8</v>
      </c>
      <c r="M2040" s="5">
        <f t="shared" si="677"/>
        <v>2023</v>
      </c>
      <c r="N2040" s="96">
        <v>1134</v>
      </c>
      <c r="P2040" s="6">
        <f t="shared" si="681"/>
        <v>1134</v>
      </c>
      <c r="Q2040" s="7">
        <f t="shared" si="682"/>
        <v>3519776.0500000012</v>
      </c>
      <c r="R2040" s="44" t="str">
        <f>VLOOKUP(F2040,'Set up'!$A$2:$E$43,5,FALSE)</f>
        <v>Trsf</v>
      </c>
    </row>
    <row r="2041" spans="1:19" ht="15" customHeight="1" x14ac:dyDescent="0.35">
      <c r="A2041" s="4">
        <v>45166</v>
      </c>
      <c r="B2041" s="5">
        <f t="shared" si="679"/>
        <v>8</v>
      </c>
      <c r="C2041" s="5">
        <f t="shared" si="680"/>
        <v>2023</v>
      </c>
      <c r="D2041" s="88" t="s">
        <v>1837</v>
      </c>
      <c r="E2041" s="5" t="str">
        <f>VLOOKUP(F2041,'Set up'!$A$2:$C$43,2,FALSE)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up'!$A$2:$C$43,3,FALSE)</f>
        <v>Cash</v>
      </c>
      <c r="J2041" s="5">
        <f>VLOOKUP(F2041,'Set up'!$A$2:$D$43,4,FALSE)</f>
        <v>0</v>
      </c>
      <c r="K2041" s="4">
        <f t="shared" si="675"/>
        <v>45166</v>
      </c>
      <c r="L2041" s="5">
        <f t="shared" si="676"/>
        <v>8</v>
      </c>
      <c r="M2041" s="5">
        <f t="shared" si="677"/>
        <v>2023</v>
      </c>
      <c r="N2041" s="96">
        <v>600</v>
      </c>
      <c r="P2041" s="6">
        <f t="shared" si="681"/>
        <v>600</v>
      </c>
      <c r="Q2041" s="7">
        <f t="shared" si="682"/>
        <v>3520376.0500000012</v>
      </c>
      <c r="R2041" s="44" t="str">
        <f>VLOOKUP(F2041,'Set up'!$A$2:$E$43,5,FALSE)</f>
        <v>Trsf</v>
      </c>
    </row>
    <row r="2042" spans="1:19" ht="15" customHeight="1" x14ac:dyDescent="0.35">
      <c r="A2042" s="4">
        <v>45166</v>
      </c>
      <c r="B2042" s="5">
        <f t="shared" si="679"/>
        <v>8</v>
      </c>
      <c r="C2042" s="5">
        <f t="shared" si="680"/>
        <v>2023</v>
      </c>
      <c r="D2042" s="88" t="s">
        <v>1837</v>
      </c>
      <c r="E2042" s="5" t="str">
        <f>VLOOKUP(F2042,'Set up'!$A$2:$C$43,2,FALSE)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up'!$A$2:$C$43,3,FALSE)</f>
        <v>Cash</v>
      </c>
      <c r="J2042" s="5">
        <f>VLOOKUP(F2042,'Set up'!$A$2:$D$43,4,FALSE)</f>
        <v>0</v>
      </c>
      <c r="K2042" s="4">
        <f t="shared" si="675"/>
        <v>45166</v>
      </c>
      <c r="L2042" s="5">
        <f t="shared" si="676"/>
        <v>8</v>
      </c>
      <c r="M2042" s="5">
        <f t="shared" si="677"/>
        <v>2023</v>
      </c>
      <c r="N2042" s="96">
        <v>1000</v>
      </c>
      <c r="P2042" s="6">
        <f t="shared" si="681"/>
        <v>1000</v>
      </c>
      <c r="Q2042" s="7">
        <f t="shared" si="682"/>
        <v>3521376.0500000012</v>
      </c>
      <c r="R2042" s="44" t="str">
        <f>VLOOKUP(F2042,'Set up'!$A$2:$E$43,5,FALSE)</f>
        <v>Trsf</v>
      </c>
    </row>
    <row r="2043" spans="1:19" ht="15" customHeight="1" x14ac:dyDescent="0.35">
      <c r="A2043" s="4">
        <v>45168</v>
      </c>
      <c r="B2043" s="5">
        <f t="shared" si="679"/>
        <v>8</v>
      </c>
      <c r="C2043" s="5">
        <f t="shared" si="680"/>
        <v>2023</v>
      </c>
      <c r="D2043" s="88" t="s">
        <v>1838</v>
      </c>
      <c r="E2043" s="5" t="str">
        <f>VLOOKUP(F2043,'Set up'!$A$2:$C$43,2,FALSE)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up'!$A$2:$C$43,3,FALSE)</f>
        <v>Cash</v>
      </c>
      <c r="J2043" s="5">
        <f>VLOOKUP(F2043,'Set up'!$A$2:$D$43,4,FALSE)</f>
        <v>0</v>
      </c>
      <c r="K2043" s="4">
        <f t="shared" si="675"/>
        <v>45168</v>
      </c>
      <c r="L2043" s="5">
        <f t="shared" si="676"/>
        <v>8</v>
      </c>
      <c r="M2043" s="5">
        <f t="shared" si="677"/>
        <v>2023</v>
      </c>
      <c r="N2043" s="96">
        <v>1738</v>
      </c>
      <c r="P2043" s="6">
        <f t="shared" si="681"/>
        <v>1738</v>
      </c>
      <c r="Q2043" s="7">
        <f t="shared" si="682"/>
        <v>3523114.0500000012</v>
      </c>
      <c r="R2043" s="44" t="str">
        <f>VLOOKUP(F2043,'Set up'!$A$2:$E$43,5,FALSE)</f>
        <v>Trsf</v>
      </c>
    </row>
    <row r="2044" spans="1:19" ht="15" customHeight="1" x14ac:dyDescent="0.35">
      <c r="A2044" s="4" t="s">
        <v>1881</v>
      </c>
      <c r="B2044" s="5">
        <f t="shared" ref="B2044:B2107" si="683">MONTH(A2044)</f>
        <v>9</v>
      </c>
      <c r="C2044" s="5">
        <f t="shared" ref="C2044:C2107" si="684">YEAR(A2044)</f>
        <v>2023</v>
      </c>
      <c r="D2044" s="88" t="s">
        <v>1879</v>
      </c>
      <c r="E2044" s="5" t="str">
        <f>VLOOKUP(F2044,'Set up'!$A$2:$C$43,2,FALSE)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up'!$A$2:$C$43,3,FALSE)</f>
        <v>Cash</v>
      </c>
      <c r="J2044" s="5">
        <f>VLOOKUP(F2044,'Set up'!$A$2:$D$43,4,FALSE)</f>
        <v>0</v>
      </c>
      <c r="K2044" s="4">
        <f t="shared" ref="K2044:K2107" si="685">A2044+J2044</f>
        <v>45170</v>
      </c>
      <c r="L2044" s="5">
        <f t="shared" ref="L2044:L2107" si="686">MONTH(K2044)</f>
        <v>9</v>
      </c>
      <c r="M2044" s="5">
        <f t="shared" ref="M2044:M2107" si="687">YEAR(K2044)</f>
        <v>2023</v>
      </c>
      <c r="N2044" s="96">
        <v>125</v>
      </c>
      <c r="P2044" s="6">
        <f t="shared" si="681"/>
        <v>125</v>
      </c>
      <c r="Q2044" s="7">
        <f t="shared" ref="Q2044:Q2107" si="688">SUM(Q2043+N2044)</f>
        <v>3523239.0500000012</v>
      </c>
      <c r="R2044" s="44" t="str">
        <f>VLOOKUP(F2044,'Set up'!$A$2:$E$43,5,FALSE)</f>
        <v>Trsf</v>
      </c>
    </row>
    <row r="2045" spans="1:19" ht="15" customHeight="1" x14ac:dyDescent="0.35">
      <c r="A2045" s="4" t="s">
        <v>1881</v>
      </c>
      <c r="B2045" s="5">
        <f t="shared" si="683"/>
        <v>9</v>
      </c>
      <c r="C2045" s="5">
        <f t="shared" si="684"/>
        <v>2023</v>
      </c>
      <c r="D2045" s="88" t="s">
        <v>1880</v>
      </c>
      <c r="E2045" s="5" t="str">
        <f>VLOOKUP(F2045,'Set up'!$A$2:$C$43,2,FALSE)</f>
        <v>C00000020</v>
      </c>
      <c r="F2045" s="1" t="s">
        <v>411</v>
      </c>
      <c r="G2045" s="99" t="s">
        <v>1736</v>
      </c>
      <c r="H2045" s="5">
        <v>2</v>
      </c>
      <c r="I2045" s="5" t="str">
        <f>VLOOKUP(F2045,'Set up'!$A$2:$C$43,3,FALSE)</f>
        <v>Cash</v>
      </c>
      <c r="J2045" s="5">
        <f>VLOOKUP(F2045,'Set up'!$A$2:$D$43,4,FALSE)</f>
        <v>0</v>
      </c>
      <c r="K2045" s="4">
        <f t="shared" si="685"/>
        <v>45170</v>
      </c>
      <c r="L2045" s="5">
        <f t="shared" si="686"/>
        <v>9</v>
      </c>
      <c r="M2045" s="5">
        <f t="shared" si="687"/>
        <v>2023</v>
      </c>
      <c r="N2045" s="96">
        <v>3124</v>
      </c>
      <c r="P2045" s="6">
        <f t="shared" si="681"/>
        <v>3124</v>
      </c>
      <c r="Q2045" s="7">
        <f t="shared" si="688"/>
        <v>3526363.0500000012</v>
      </c>
      <c r="R2045" s="44" t="str">
        <f>VLOOKUP(F2045,'Set up'!$A$2:$E$43,5,FALSE)</f>
        <v>Trsf</v>
      </c>
    </row>
    <row r="2046" spans="1:19" ht="15" customHeight="1" x14ac:dyDescent="0.35">
      <c r="A2046" s="4" t="s">
        <v>1881</v>
      </c>
      <c r="B2046" s="5">
        <f t="shared" si="683"/>
        <v>9</v>
      </c>
      <c r="C2046" s="5">
        <f t="shared" si="684"/>
        <v>2023</v>
      </c>
      <c r="D2046" s="88" t="s">
        <v>1880</v>
      </c>
      <c r="E2046" s="5" t="str">
        <f>VLOOKUP(F2046,'Set up'!$A$2:$C$43,2,FALSE)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up'!$A$2:$C$43,3,FALSE)</f>
        <v>Cash</v>
      </c>
      <c r="J2046" s="5">
        <f>VLOOKUP(F2046,'Set up'!$A$2:$D$43,4,FALSE)</f>
        <v>0</v>
      </c>
      <c r="K2046" s="4">
        <f t="shared" si="685"/>
        <v>45170</v>
      </c>
      <c r="L2046" s="5">
        <f t="shared" si="686"/>
        <v>9</v>
      </c>
      <c r="M2046" s="5">
        <f t="shared" si="687"/>
        <v>2023</v>
      </c>
      <c r="N2046" s="96">
        <v>1134</v>
      </c>
      <c r="P2046" s="6">
        <f t="shared" si="681"/>
        <v>1134</v>
      </c>
      <c r="Q2046" s="7">
        <f t="shared" si="688"/>
        <v>3527497.0500000012</v>
      </c>
      <c r="R2046" s="44" t="str">
        <f>VLOOKUP(F2046,'Set up'!$A$2:$E$43,5,FALSE)</f>
        <v>Trsf</v>
      </c>
    </row>
    <row r="2047" spans="1:19" ht="15" customHeight="1" x14ac:dyDescent="0.35">
      <c r="A2047" s="4" t="s">
        <v>1881</v>
      </c>
      <c r="B2047" s="5">
        <f t="shared" si="683"/>
        <v>9</v>
      </c>
      <c r="C2047" s="5">
        <f t="shared" si="684"/>
        <v>2023</v>
      </c>
      <c r="D2047" s="88" t="s">
        <v>1880</v>
      </c>
      <c r="E2047" s="5" t="str">
        <f>VLOOKUP(F2047,'Set up'!$A$2:$C$43,2,FALSE)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up'!$A$2:$C$43,3,FALSE)</f>
        <v>Cash</v>
      </c>
      <c r="J2047" s="5">
        <f>VLOOKUP(F2047,'Set up'!$A$2:$D$43,4,FALSE)</f>
        <v>0</v>
      </c>
      <c r="K2047" s="4">
        <f t="shared" si="685"/>
        <v>45170</v>
      </c>
      <c r="L2047" s="5">
        <f t="shared" si="686"/>
        <v>9</v>
      </c>
      <c r="M2047" s="5">
        <f t="shared" si="687"/>
        <v>2023</v>
      </c>
      <c r="N2047" s="96">
        <v>600</v>
      </c>
      <c r="P2047" s="6">
        <f t="shared" si="681"/>
        <v>600</v>
      </c>
      <c r="Q2047" s="7">
        <f t="shared" si="688"/>
        <v>3528097.0500000012</v>
      </c>
      <c r="R2047" s="44" t="str">
        <f>VLOOKUP(F2047,'Set up'!$A$2:$E$43,5,FALSE)</f>
        <v>Trsf</v>
      </c>
    </row>
    <row r="2048" spans="1:19" ht="15" customHeight="1" x14ac:dyDescent="0.35">
      <c r="A2048" s="4" t="s">
        <v>1881</v>
      </c>
      <c r="B2048" s="5">
        <f t="shared" si="683"/>
        <v>9</v>
      </c>
      <c r="C2048" s="5">
        <f t="shared" si="684"/>
        <v>2023</v>
      </c>
      <c r="D2048" s="88" t="s">
        <v>1882</v>
      </c>
      <c r="E2048" s="5" t="str">
        <f>VLOOKUP(F2048,'Set up'!$A$2:$C$43,2,FALSE)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up'!$A$2:$C$43,3,FALSE)</f>
        <v>Cash</v>
      </c>
      <c r="J2048" s="5">
        <f>VLOOKUP(F2048,'Set up'!$A$2:$D$43,4,FALSE)</f>
        <v>0</v>
      </c>
      <c r="K2048" s="4">
        <f t="shared" si="685"/>
        <v>45170</v>
      </c>
      <c r="L2048" s="5">
        <f t="shared" si="686"/>
        <v>9</v>
      </c>
      <c r="M2048" s="5">
        <f t="shared" si="687"/>
        <v>2023</v>
      </c>
      <c r="N2048" s="96">
        <v>1738</v>
      </c>
      <c r="O2048" s="6">
        <f t="shared" ref="O2048:O2057" si="689">-N2048</f>
        <v>-1738</v>
      </c>
      <c r="P2048" s="6">
        <f t="shared" si="681"/>
        <v>0</v>
      </c>
      <c r="Q2048" s="7">
        <f t="shared" si="688"/>
        <v>3529835.0500000012</v>
      </c>
      <c r="R2048" s="44" t="str">
        <f>VLOOKUP(F2048,'Set up'!$A$2:$E$43,5,FALSE)</f>
        <v>Trsf</v>
      </c>
      <c r="S2048" s="1" t="s">
        <v>1968</v>
      </c>
    </row>
    <row r="2049" spans="1:19" ht="15" customHeight="1" x14ac:dyDescent="0.35">
      <c r="A2049" s="4" t="s">
        <v>1881</v>
      </c>
      <c r="B2049" s="5">
        <f t="shared" si="683"/>
        <v>9</v>
      </c>
      <c r="C2049" s="5">
        <f t="shared" si="684"/>
        <v>2023</v>
      </c>
      <c r="D2049" s="88" t="s">
        <v>1882</v>
      </c>
      <c r="E2049" s="5" t="str">
        <f>VLOOKUP(F2049,'Set up'!$A$2:$C$43,2,FALSE)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up'!$A$2:$C$43,3,FALSE)</f>
        <v>Cash</v>
      </c>
      <c r="J2049" s="5">
        <f>VLOOKUP(F2049,'Set up'!$A$2:$D$43,4,FALSE)</f>
        <v>0</v>
      </c>
      <c r="K2049" s="4">
        <f t="shared" si="685"/>
        <v>45170</v>
      </c>
      <c r="L2049" s="5">
        <f t="shared" si="686"/>
        <v>9</v>
      </c>
      <c r="M2049" s="5">
        <f t="shared" si="687"/>
        <v>2023</v>
      </c>
      <c r="N2049" s="96">
        <v>62.5</v>
      </c>
      <c r="O2049" s="6">
        <f t="shared" si="689"/>
        <v>-62.5</v>
      </c>
      <c r="P2049" s="6">
        <f t="shared" si="681"/>
        <v>0</v>
      </c>
      <c r="Q2049" s="7">
        <f t="shared" si="688"/>
        <v>3529897.5500000012</v>
      </c>
      <c r="R2049" s="44" t="str">
        <f>VLOOKUP(F2049,'Set up'!$A$2:$E$43,5,FALSE)</f>
        <v>Trsf</v>
      </c>
      <c r="S2049" s="1" t="s">
        <v>1969</v>
      </c>
    </row>
    <row r="2050" spans="1:19" ht="15" customHeight="1" x14ac:dyDescent="0.35">
      <c r="A2050" s="4" t="s">
        <v>1881</v>
      </c>
      <c r="B2050" s="5">
        <f t="shared" si="683"/>
        <v>9</v>
      </c>
      <c r="C2050" s="5">
        <f t="shared" si="684"/>
        <v>2023</v>
      </c>
      <c r="D2050" s="88" t="s">
        <v>1883</v>
      </c>
      <c r="E2050" s="5" t="str">
        <f>VLOOKUP(F2050,'Set up'!$A$2:$C$43,2,FALSE)</f>
        <v>C00000013</v>
      </c>
      <c r="F2050" s="1" t="s">
        <v>1455</v>
      </c>
      <c r="G2050" s="99" t="s">
        <v>1741</v>
      </c>
      <c r="H2050" s="5">
        <v>5</v>
      </c>
      <c r="I2050" s="5" t="str">
        <f>VLOOKUP(F2050,'Set up'!$A$2:$C$43,3,FALSE)</f>
        <v>Cash</v>
      </c>
      <c r="J2050" s="5">
        <f>VLOOKUP(F2050,'Set up'!$A$2:$D$43,4,FALSE)</f>
        <v>0</v>
      </c>
      <c r="K2050" s="4">
        <f t="shared" si="685"/>
        <v>45170</v>
      </c>
      <c r="L2050" s="5">
        <f t="shared" si="686"/>
        <v>9</v>
      </c>
      <c r="M2050" s="5">
        <f t="shared" si="687"/>
        <v>2023</v>
      </c>
      <c r="N2050" s="96">
        <v>9130</v>
      </c>
      <c r="O2050" s="6">
        <f t="shared" si="689"/>
        <v>-9130</v>
      </c>
      <c r="P2050" s="6">
        <f t="shared" si="681"/>
        <v>0</v>
      </c>
      <c r="Q2050" s="7">
        <f t="shared" si="688"/>
        <v>3539027.5500000012</v>
      </c>
      <c r="R2050" s="44" t="str">
        <f>VLOOKUP(F2050,'Set up'!$A$2:$E$43,5,FALSE)</f>
        <v>Chq</v>
      </c>
      <c r="S2050" s="1" t="s">
        <v>1986</v>
      </c>
    </row>
    <row r="2051" spans="1:19" ht="15" customHeight="1" x14ac:dyDescent="0.35">
      <c r="A2051" s="4" t="s">
        <v>1881</v>
      </c>
      <c r="B2051" s="5">
        <f t="shared" si="683"/>
        <v>9</v>
      </c>
      <c r="C2051" s="5">
        <f t="shared" si="684"/>
        <v>2023</v>
      </c>
      <c r="D2051" s="88" t="s">
        <v>1883</v>
      </c>
      <c r="E2051" s="5" t="str">
        <f>VLOOKUP(F2051,'Set up'!$A$2:$C$43,2,FALSE)</f>
        <v>C00000013</v>
      </c>
      <c r="F2051" s="1" t="s">
        <v>1455</v>
      </c>
      <c r="G2051" s="99" t="s">
        <v>1742</v>
      </c>
      <c r="H2051" s="5">
        <v>7</v>
      </c>
      <c r="I2051" s="5" t="str">
        <f>VLOOKUP(F2051,'Set up'!$A$2:$C$43,3,FALSE)</f>
        <v>Cash</v>
      </c>
      <c r="J2051" s="5">
        <f>VLOOKUP(F2051,'Set up'!$A$2:$D$43,4,FALSE)</f>
        <v>0</v>
      </c>
      <c r="K2051" s="4">
        <f t="shared" si="685"/>
        <v>45170</v>
      </c>
      <c r="L2051" s="5">
        <f t="shared" si="686"/>
        <v>9</v>
      </c>
      <c r="M2051" s="5">
        <f t="shared" si="687"/>
        <v>2023</v>
      </c>
      <c r="N2051" s="96">
        <v>2986.2000000000003</v>
      </c>
      <c r="O2051" s="6">
        <f t="shared" si="689"/>
        <v>-2986.2000000000003</v>
      </c>
      <c r="P2051" s="6">
        <f t="shared" si="681"/>
        <v>0</v>
      </c>
      <c r="Q2051" s="7">
        <f t="shared" si="688"/>
        <v>3542013.7500000014</v>
      </c>
      <c r="R2051" s="44" t="str">
        <f>VLOOKUP(F2051,'Set up'!$A$2:$E$43,5,FALSE)</f>
        <v>Chq</v>
      </c>
      <c r="S2051" s="1" t="s">
        <v>1986</v>
      </c>
    </row>
    <row r="2052" spans="1:19" ht="15" customHeight="1" x14ac:dyDescent="0.35">
      <c r="A2052" s="4" t="s">
        <v>1881</v>
      </c>
      <c r="B2052" s="5">
        <f t="shared" si="683"/>
        <v>9</v>
      </c>
      <c r="C2052" s="5">
        <f t="shared" si="684"/>
        <v>2023</v>
      </c>
      <c r="D2052" s="88" t="s">
        <v>1883</v>
      </c>
      <c r="E2052" s="5" t="str">
        <f>VLOOKUP(F2052,'Set up'!$A$2:$C$43,2,FALSE)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up'!$A$2:$C$43,3,FALSE)</f>
        <v>Cash</v>
      </c>
      <c r="J2052" s="5">
        <f>VLOOKUP(F2052,'Set up'!$A$2:$D$43,4,FALSE)</f>
        <v>0</v>
      </c>
      <c r="K2052" s="4">
        <f t="shared" si="685"/>
        <v>45170</v>
      </c>
      <c r="L2052" s="5">
        <f t="shared" si="686"/>
        <v>9</v>
      </c>
      <c r="M2052" s="5">
        <f t="shared" si="687"/>
        <v>2023</v>
      </c>
      <c r="N2052" s="96">
        <v>2580</v>
      </c>
      <c r="O2052" s="6">
        <f t="shared" si="689"/>
        <v>-2580</v>
      </c>
      <c r="P2052" s="6">
        <f t="shared" si="681"/>
        <v>0</v>
      </c>
      <c r="Q2052" s="7">
        <f t="shared" si="688"/>
        <v>3544593.7500000014</v>
      </c>
      <c r="R2052" s="44" t="str">
        <f>VLOOKUP(F2052,'Set up'!$A$2:$E$43,5,FALSE)</f>
        <v>Chq</v>
      </c>
      <c r="S2052" s="1" t="s">
        <v>1986</v>
      </c>
    </row>
    <row r="2053" spans="1:19" ht="15" customHeight="1" x14ac:dyDescent="0.35">
      <c r="A2053" s="4" t="s">
        <v>1881</v>
      </c>
      <c r="B2053" s="5">
        <f t="shared" si="683"/>
        <v>9</v>
      </c>
      <c r="C2053" s="5">
        <f t="shared" si="684"/>
        <v>2023</v>
      </c>
      <c r="D2053" s="88" t="s">
        <v>1883</v>
      </c>
      <c r="E2053" s="5" t="str">
        <f>VLOOKUP(F2053,'Set up'!$A$2:$C$43,2,FALSE)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up'!$A$2:$C$43,3,FALSE)</f>
        <v>Cash</v>
      </c>
      <c r="J2053" s="5">
        <f>VLOOKUP(F2053,'Set up'!$A$2:$D$43,4,FALSE)</f>
        <v>0</v>
      </c>
      <c r="K2053" s="4">
        <f t="shared" si="685"/>
        <v>45170</v>
      </c>
      <c r="L2053" s="5">
        <f t="shared" si="686"/>
        <v>9</v>
      </c>
      <c r="M2053" s="5">
        <f t="shared" si="687"/>
        <v>2023</v>
      </c>
      <c r="N2053" s="96">
        <v>440</v>
      </c>
      <c r="O2053" s="6">
        <f t="shared" si="689"/>
        <v>-440</v>
      </c>
      <c r="P2053" s="6">
        <f t="shared" si="681"/>
        <v>0</v>
      </c>
      <c r="Q2053" s="7">
        <f t="shared" si="688"/>
        <v>3545033.7500000014</v>
      </c>
      <c r="R2053" s="44" t="str">
        <f>VLOOKUP(F2053,'Set up'!$A$2:$E$43,5,FALSE)</f>
        <v>Chq</v>
      </c>
      <c r="S2053" s="1" t="s">
        <v>1986</v>
      </c>
    </row>
    <row r="2054" spans="1:19" ht="15" customHeight="1" x14ac:dyDescent="0.35">
      <c r="A2054" s="4" t="s">
        <v>1881</v>
      </c>
      <c r="B2054" s="5">
        <f t="shared" si="683"/>
        <v>9</v>
      </c>
      <c r="C2054" s="5">
        <f t="shared" si="684"/>
        <v>2023</v>
      </c>
      <c r="D2054" s="88" t="s">
        <v>1883</v>
      </c>
      <c r="E2054" s="5" t="str">
        <f>VLOOKUP(F2054,'Set up'!$A$2:$C$43,2,FALSE)</f>
        <v>C00000013</v>
      </c>
      <c r="F2054" s="1" t="s">
        <v>1455</v>
      </c>
      <c r="G2054" s="99" t="s">
        <v>1745</v>
      </c>
      <c r="H2054" s="5">
        <v>1</v>
      </c>
      <c r="I2054" s="5" t="str">
        <f>VLOOKUP(F2054,'Set up'!$A$2:$C$43,3,FALSE)</f>
        <v>Cash</v>
      </c>
      <c r="J2054" s="5">
        <f>VLOOKUP(F2054,'Set up'!$A$2:$D$43,4,FALSE)</f>
        <v>0</v>
      </c>
      <c r="K2054" s="4">
        <f t="shared" si="685"/>
        <v>45170</v>
      </c>
      <c r="L2054" s="5">
        <f t="shared" si="686"/>
        <v>9</v>
      </c>
      <c r="M2054" s="5">
        <f t="shared" si="687"/>
        <v>2023</v>
      </c>
      <c r="N2054" s="96">
        <v>60</v>
      </c>
      <c r="O2054" s="6">
        <f t="shared" si="689"/>
        <v>-60</v>
      </c>
      <c r="P2054" s="6">
        <f t="shared" si="681"/>
        <v>0</v>
      </c>
      <c r="Q2054" s="7">
        <f t="shared" si="688"/>
        <v>3545093.7500000014</v>
      </c>
      <c r="R2054" s="44" t="str">
        <f>VLOOKUP(F2054,'Set up'!$A$2:$E$43,5,FALSE)</f>
        <v>Chq</v>
      </c>
      <c r="S2054" s="1" t="s">
        <v>1986</v>
      </c>
    </row>
    <row r="2055" spans="1:19" ht="15" customHeight="1" x14ac:dyDescent="0.35">
      <c r="A2055" s="4" t="s">
        <v>1881</v>
      </c>
      <c r="B2055" s="5">
        <f t="shared" si="683"/>
        <v>9</v>
      </c>
      <c r="C2055" s="5">
        <f t="shared" si="684"/>
        <v>2023</v>
      </c>
      <c r="D2055" s="88" t="s">
        <v>1883</v>
      </c>
      <c r="E2055" s="5" t="str">
        <f>VLOOKUP(F2055,'Set up'!$A$2:$C$43,2,FALSE)</f>
        <v>C00000013</v>
      </c>
      <c r="F2055" s="1" t="s">
        <v>1455</v>
      </c>
      <c r="G2055" s="99" t="s">
        <v>1746</v>
      </c>
      <c r="H2055" s="5">
        <v>1</v>
      </c>
      <c r="I2055" s="5" t="str">
        <f>VLOOKUP(F2055,'Set up'!$A$2:$C$43,3,FALSE)</f>
        <v>Cash</v>
      </c>
      <c r="J2055" s="5">
        <f>VLOOKUP(F2055,'Set up'!$A$2:$D$43,4,FALSE)</f>
        <v>0</v>
      </c>
      <c r="K2055" s="4">
        <f t="shared" si="685"/>
        <v>45170</v>
      </c>
      <c r="L2055" s="5">
        <f t="shared" si="686"/>
        <v>9</v>
      </c>
      <c r="M2055" s="5">
        <f t="shared" si="687"/>
        <v>2023</v>
      </c>
      <c r="N2055" s="96">
        <v>55.2</v>
      </c>
      <c r="O2055" s="6">
        <f t="shared" si="689"/>
        <v>-55.2</v>
      </c>
      <c r="P2055" s="6">
        <f t="shared" si="681"/>
        <v>0</v>
      </c>
      <c r="Q2055" s="7">
        <f t="shared" si="688"/>
        <v>3545148.9500000016</v>
      </c>
      <c r="R2055" s="44" t="str">
        <f>VLOOKUP(F2055,'Set up'!$A$2:$E$43,5,FALSE)</f>
        <v>Chq</v>
      </c>
      <c r="S2055" s="1" t="s">
        <v>1986</v>
      </c>
    </row>
    <row r="2056" spans="1:19" ht="15" customHeight="1" x14ac:dyDescent="0.35">
      <c r="A2056" s="4" t="s">
        <v>1881</v>
      </c>
      <c r="B2056" s="5">
        <f t="shared" si="683"/>
        <v>9</v>
      </c>
      <c r="C2056" s="5">
        <f t="shared" si="684"/>
        <v>2023</v>
      </c>
      <c r="D2056" s="88" t="s">
        <v>1883</v>
      </c>
      <c r="E2056" s="5" t="str">
        <f>VLOOKUP(F2056,'Set up'!$A$2:$C$43,2,FALSE)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up'!$A$2:$C$43,3,FALSE)</f>
        <v>Cash</v>
      </c>
      <c r="J2056" s="5">
        <f>VLOOKUP(F2056,'Set up'!$A$2:$D$43,4,FALSE)</f>
        <v>0</v>
      </c>
      <c r="K2056" s="4">
        <f t="shared" si="685"/>
        <v>45170</v>
      </c>
      <c r="L2056" s="5">
        <f t="shared" si="686"/>
        <v>9</v>
      </c>
      <c r="M2056" s="5">
        <f t="shared" si="687"/>
        <v>2023</v>
      </c>
      <c r="N2056" s="96">
        <v>100</v>
      </c>
      <c r="O2056" s="6">
        <f t="shared" si="689"/>
        <v>-100</v>
      </c>
      <c r="P2056" s="6">
        <f t="shared" si="681"/>
        <v>0</v>
      </c>
      <c r="Q2056" s="7">
        <f t="shared" si="688"/>
        <v>3545248.9500000016</v>
      </c>
      <c r="R2056" s="44" t="str">
        <f>VLOOKUP(F2056,'Set up'!$A$2:$E$43,5,FALSE)</f>
        <v>Chq</v>
      </c>
      <c r="S2056" s="1" t="s">
        <v>1986</v>
      </c>
    </row>
    <row r="2057" spans="1:19" ht="15" customHeight="1" x14ac:dyDescent="0.35">
      <c r="A2057" s="4" t="s">
        <v>1881</v>
      </c>
      <c r="B2057" s="5">
        <f t="shared" si="683"/>
        <v>9</v>
      </c>
      <c r="C2057" s="5">
        <f t="shared" si="684"/>
        <v>2023</v>
      </c>
      <c r="D2057" s="88" t="s">
        <v>1883</v>
      </c>
      <c r="E2057" s="5" t="str">
        <f>VLOOKUP(F2057,'Set up'!$A$2:$C$43,2,FALSE)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up'!$A$2:$C$43,3,FALSE)</f>
        <v>Cash</v>
      </c>
      <c r="J2057" s="5">
        <f>VLOOKUP(F2057,'Set up'!$A$2:$D$43,4,FALSE)</f>
        <v>0</v>
      </c>
      <c r="K2057" s="4">
        <f t="shared" si="685"/>
        <v>45170</v>
      </c>
      <c r="L2057" s="5">
        <f t="shared" si="686"/>
        <v>9</v>
      </c>
      <c r="M2057" s="5">
        <f t="shared" si="687"/>
        <v>2023</v>
      </c>
      <c r="N2057" s="96">
        <v>430</v>
      </c>
      <c r="O2057" s="6">
        <f t="shared" si="689"/>
        <v>-430</v>
      </c>
      <c r="P2057" s="6">
        <f t="shared" si="681"/>
        <v>0</v>
      </c>
      <c r="Q2057" s="7">
        <f t="shared" si="688"/>
        <v>3545678.9500000016</v>
      </c>
      <c r="R2057" s="44" t="str">
        <f>VLOOKUP(F2057,'Set up'!$A$2:$E$43,5,FALSE)</f>
        <v>Chq</v>
      </c>
      <c r="S2057" s="1" t="s">
        <v>1986</v>
      </c>
    </row>
    <row r="2058" spans="1:19" ht="15" customHeight="1" x14ac:dyDescent="0.35">
      <c r="A2058" s="4" t="s">
        <v>1881</v>
      </c>
      <c r="B2058" s="5">
        <f t="shared" si="683"/>
        <v>9</v>
      </c>
      <c r="C2058" s="5">
        <f t="shared" si="684"/>
        <v>2023</v>
      </c>
      <c r="D2058" s="88" t="s">
        <v>1884</v>
      </c>
      <c r="E2058" s="5" t="str">
        <f>VLOOKUP(F2058,'Set up'!$A$2:$C$43,2,FALSE)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up'!$A$2:$C$43,3,FALSE)</f>
        <v>Cash</v>
      </c>
      <c r="J2058" s="5">
        <f>VLOOKUP(F2058,'Set up'!$A$2:$D$43,4,FALSE)</f>
        <v>0</v>
      </c>
      <c r="K2058" s="4">
        <f t="shared" si="685"/>
        <v>45170</v>
      </c>
      <c r="L2058" s="5">
        <f t="shared" si="686"/>
        <v>9</v>
      </c>
      <c r="M2058" s="5">
        <f t="shared" si="687"/>
        <v>2023</v>
      </c>
      <c r="N2058" s="96">
        <v>125</v>
      </c>
      <c r="P2058" s="6">
        <f t="shared" si="681"/>
        <v>125</v>
      </c>
      <c r="Q2058" s="7">
        <f t="shared" si="688"/>
        <v>3545803.9500000016</v>
      </c>
      <c r="R2058" s="44" t="str">
        <f>VLOOKUP(F2058,'Set up'!$A$2:$E$43,5,FALSE)</f>
        <v>Trsf</v>
      </c>
    </row>
    <row r="2059" spans="1:19" ht="15" customHeight="1" x14ac:dyDescent="0.35">
      <c r="A2059" s="4" t="s">
        <v>1881</v>
      </c>
      <c r="B2059" s="5">
        <f t="shared" si="683"/>
        <v>9</v>
      </c>
      <c r="C2059" s="5">
        <f t="shared" si="684"/>
        <v>2023</v>
      </c>
      <c r="D2059" s="88" t="s">
        <v>1885</v>
      </c>
      <c r="E2059" s="5" t="str">
        <f>VLOOKUP(F2059,'Set up'!$A$2:$C$43,2,FALSE)</f>
        <v>C00000020</v>
      </c>
      <c r="F2059" s="1" t="s">
        <v>411</v>
      </c>
      <c r="G2059" s="103" t="s">
        <v>1736</v>
      </c>
      <c r="H2059" s="5">
        <v>2</v>
      </c>
      <c r="I2059" s="5" t="str">
        <f>VLOOKUP(F2059,'Set up'!$A$2:$C$43,3,FALSE)</f>
        <v>Cash</v>
      </c>
      <c r="J2059" s="5">
        <f>VLOOKUP(F2059,'Set up'!$A$2:$D$43,4,FALSE)</f>
        <v>0</v>
      </c>
      <c r="K2059" s="4">
        <f t="shared" si="685"/>
        <v>45170</v>
      </c>
      <c r="L2059" s="5">
        <f t="shared" si="686"/>
        <v>9</v>
      </c>
      <c r="M2059" s="5">
        <f t="shared" si="687"/>
        <v>2023</v>
      </c>
      <c r="N2059" s="96">
        <v>3212</v>
      </c>
      <c r="P2059" s="6">
        <f t="shared" si="681"/>
        <v>3212</v>
      </c>
      <c r="Q2059" s="7">
        <f t="shared" si="688"/>
        <v>3549015.9500000016</v>
      </c>
      <c r="R2059" s="44" t="str">
        <f>VLOOKUP(F2059,'Set up'!$A$2:$E$43,5,FALSE)</f>
        <v>Trsf</v>
      </c>
    </row>
    <row r="2060" spans="1:19" ht="15" customHeight="1" x14ac:dyDescent="0.35">
      <c r="A2060" s="4" t="s">
        <v>1881</v>
      </c>
      <c r="B2060" s="5">
        <f t="shared" si="683"/>
        <v>9</v>
      </c>
      <c r="C2060" s="5">
        <f t="shared" si="684"/>
        <v>2023</v>
      </c>
      <c r="D2060" s="88" t="s">
        <v>1885</v>
      </c>
      <c r="E2060" s="5" t="str">
        <f>VLOOKUP(F2060,'Set up'!$A$2:$C$43,2,FALSE)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up'!$A$2:$C$43,3,FALSE)</f>
        <v>Cash</v>
      </c>
      <c r="J2060" s="5">
        <f>VLOOKUP(F2060,'Set up'!$A$2:$D$43,4,FALSE)</f>
        <v>0</v>
      </c>
      <c r="K2060" s="4">
        <f t="shared" si="685"/>
        <v>45170</v>
      </c>
      <c r="L2060" s="5">
        <f t="shared" si="686"/>
        <v>9</v>
      </c>
      <c r="M2060" s="5">
        <f t="shared" si="687"/>
        <v>2023</v>
      </c>
      <c r="N2060" s="96">
        <v>1134</v>
      </c>
      <c r="P2060" s="6">
        <f t="shared" si="681"/>
        <v>1134</v>
      </c>
      <c r="Q2060" s="7">
        <f t="shared" si="688"/>
        <v>3550149.9500000016</v>
      </c>
      <c r="R2060" s="44" t="str">
        <f>VLOOKUP(F2060,'Set up'!$A$2:$E$43,5,FALSE)</f>
        <v>Trsf</v>
      </c>
    </row>
    <row r="2061" spans="1:19" ht="15" customHeight="1" x14ac:dyDescent="0.35">
      <c r="A2061" s="4" t="s">
        <v>1881</v>
      </c>
      <c r="B2061" s="5">
        <f t="shared" si="683"/>
        <v>9</v>
      </c>
      <c r="C2061" s="5">
        <f t="shared" si="684"/>
        <v>2023</v>
      </c>
      <c r="D2061" s="88" t="s">
        <v>1885</v>
      </c>
      <c r="E2061" s="5" t="str">
        <f>VLOOKUP(F2061,'Set up'!$A$2:$C$43,2,FALSE)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up'!$A$2:$C$43,3,FALSE)</f>
        <v>Cash</v>
      </c>
      <c r="J2061" s="5">
        <f>VLOOKUP(F2061,'Set up'!$A$2:$D$43,4,FALSE)</f>
        <v>0</v>
      </c>
      <c r="K2061" s="4">
        <f t="shared" si="685"/>
        <v>45170</v>
      </c>
      <c r="L2061" s="5">
        <f t="shared" si="686"/>
        <v>9</v>
      </c>
      <c r="M2061" s="5">
        <f t="shared" si="687"/>
        <v>2023</v>
      </c>
      <c r="N2061" s="96">
        <v>600</v>
      </c>
      <c r="P2061" s="6">
        <f t="shared" si="681"/>
        <v>600</v>
      </c>
      <c r="Q2061" s="7">
        <f t="shared" si="688"/>
        <v>3550749.9500000016</v>
      </c>
      <c r="R2061" s="44" t="str">
        <f>VLOOKUP(F2061,'Set up'!$A$2:$E$43,5,FALSE)</f>
        <v>Trsf</v>
      </c>
    </row>
    <row r="2062" spans="1:19" ht="15" customHeight="1" x14ac:dyDescent="0.35">
      <c r="A2062" s="4" t="s">
        <v>1881</v>
      </c>
      <c r="B2062" s="5">
        <f t="shared" si="683"/>
        <v>9</v>
      </c>
      <c r="C2062" s="5">
        <f t="shared" si="684"/>
        <v>2023</v>
      </c>
      <c r="D2062" s="88" t="s">
        <v>1885</v>
      </c>
      <c r="E2062" s="5" t="str">
        <f>VLOOKUP(F2062,'Set up'!$A$2:$C$43,2,FALSE)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up'!$A$2:$C$43,3,FALSE)</f>
        <v>Cash</v>
      </c>
      <c r="J2062" s="5">
        <f>VLOOKUP(F2062,'Set up'!$A$2:$D$43,4,FALSE)</f>
        <v>0</v>
      </c>
      <c r="K2062" s="4">
        <f t="shared" si="685"/>
        <v>45170</v>
      </c>
      <c r="L2062" s="5">
        <f t="shared" si="686"/>
        <v>9</v>
      </c>
      <c r="M2062" s="5">
        <f t="shared" si="687"/>
        <v>2023</v>
      </c>
      <c r="N2062" s="96">
        <v>1000</v>
      </c>
      <c r="P2062" s="6">
        <f t="shared" si="681"/>
        <v>1000</v>
      </c>
      <c r="Q2062" s="7">
        <f t="shared" si="688"/>
        <v>3551749.9500000016</v>
      </c>
      <c r="R2062" s="44" t="str">
        <f>VLOOKUP(F2062,'Set up'!$A$2:$E$43,5,FALSE)</f>
        <v>Trsf</v>
      </c>
    </row>
    <row r="2063" spans="1:19" ht="15" customHeight="1" x14ac:dyDescent="0.35">
      <c r="A2063" s="4">
        <v>45174</v>
      </c>
      <c r="B2063" s="5">
        <f t="shared" si="683"/>
        <v>9</v>
      </c>
      <c r="C2063" s="5">
        <f t="shared" si="684"/>
        <v>2023</v>
      </c>
      <c r="D2063" s="88" t="s">
        <v>1886</v>
      </c>
      <c r="E2063" s="5" t="str">
        <f>VLOOKUP(F2063,'Set up'!$A$2:$C$43,2,FALSE)</f>
        <v>C00000010</v>
      </c>
      <c r="F2063" s="1" t="s">
        <v>62</v>
      </c>
      <c r="G2063" s="99"/>
      <c r="H2063" s="5">
        <v>6</v>
      </c>
      <c r="I2063" s="5">
        <f>VLOOKUP(F2063,'Set up'!$A$2:$C$43,3,FALSE)</f>
        <v>120</v>
      </c>
      <c r="J2063" s="5">
        <f>VLOOKUP(F2063,'Set up'!$A$2:$D$43,4,FALSE)</f>
        <v>120</v>
      </c>
      <c r="K2063" s="4">
        <f t="shared" si="685"/>
        <v>45294</v>
      </c>
      <c r="L2063" s="5">
        <f t="shared" si="686"/>
        <v>1</v>
      </c>
      <c r="M2063" s="5">
        <f t="shared" si="687"/>
        <v>2024</v>
      </c>
      <c r="N2063" s="96">
        <v>9372</v>
      </c>
      <c r="P2063" s="6">
        <f t="shared" si="681"/>
        <v>9372</v>
      </c>
      <c r="Q2063" s="7">
        <f t="shared" si="688"/>
        <v>3561121.9500000016</v>
      </c>
      <c r="R2063" s="44" t="str">
        <f>VLOOKUP(F2063,'Set up'!$A$2:$E$43,5,FALSE)</f>
        <v>Trsf</v>
      </c>
    </row>
    <row r="2064" spans="1:19" ht="15" customHeight="1" x14ac:dyDescent="0.35">
      <c r="A2064" s="4">
        <v>45174</v>
      </c>
      <c r="B2064" s="5">
        <f t="shared" si="683"/>
        <v>9</v>
      </c>
      <c r="C2064" s="5">
        <f t="shared" si="684"/>
        <v>2023</v>
      </c>
      <c r="D2064" s="88" t="s">
        <v>1886</v>
      </c>
      <c r="E2064" s="5" t="str">
        <f>VLOOKUP(F2064,'Set up'!$A$2:$C$43,2,FALSE)</f>
        <v>C00000010</v>
      </c>
      <c r="F2064" s="1" t="s">
        <v>62</v>
      </c>
      <c r="G2064" s="99"/>
      <c r="H2064" s="5">
        <v>10</v>
      </c>
      <c r="I2064" s="5">
        <f>VLOOKUP(F2064,'Set up'!$A$2:$C$43,3,FALSE)</f>
        <v>120</v>
      </c>
      <c r="J2064" s="5">
        <f>VLOOKUP(F2064,'Set up'!$A$2:$D$43,4,FALSE)</f>
        <v>120</v>
      </c>
      <c r="K2064" s="4">
        <f t="shared" si="685"/>
        <v>45294</v>
      </c>
      <c r="L2064" s="5">
        <f t="shared" si="686"/>
        <v>1</v>
      </c>
      <c r="M2064" s="5">
        <f t="shared" si="687"/>
        <v>2024</v>
      </c>
      <c r="N2064" s="96">
        <v>1800</v>
      </c>
      <c r="P2064" s="6">
        <f t="shared" si="681"/>
        <v>1800</v>
      </c>
      <c r="Q2064" s="7">
        <f t="shared" si="688"/>
        <v>3562921.9500000016</v>
      </c>
      <c r="R2064" s="44" t="str">
        <f>VLOOKUP(F2064,'Set up'!$A$2:$E$43,5,FALSE)</f>
        <v>Trsf</v>
      </c>
    </row>
    <row r="2065" spans="1:19" ht="15" customHeight="1" x14ac:dyDescent="0.35">
      <c r="A2065" s="4">
        <v>45174</v>
      </c>
      <c r="B2065" s="5">
        <f t="shared" si="683"/>
        <v>9</v>
      </c>
      <c r="C2065" s="5">
        <f t="shared" si="684"/>
        <v>2023</v>
      </c>
      <c r="D2065" s="88" t="s">
        <v>1886</v>
      </c>
      <c r="E2065" s="5" t="str">
        <f>VLOOKUP(F2065,'Set up'!$A$2:$C$43,2,FALSE)</f>
        <v>C00000010</v>
      </c>
      <c r="F2065" s="1" t="s">
        <v>62</v>
      </c>
      <c r="G2065" s="99"/>
      <c r="H2065" s="5">
        <v>10</v>
      </c>
      <c r="I2065" s="5">
        <f>VLOOKUP(F2065,'Set up'!$A$2:$C$43,3,FALSE)</f>
        <v>120</v>
      </c>
      <c r="J2065" s="5">
        <f>VLOOKUP(F2065,'Set up'!$A$2:$D$43,4,FALSE)</f>
        <v>120</v>
      </c>
      <c r="K2065" s="4">
        <f t="shared" si="685"/>
        <v>45294</v>
      </c>
      <c r="L2065" s="5">
        <f t="shared" si="686"/>
        <v>1</v>
      </c>
      <c r="M2065" s="5">
        <f t="shared" si="687"/>
        <v>2024</v>
      </c>
      <c r="N2065" s="96">
        <v>575</v>
      </c>
      <c r="P2065" s="6">
        <f t="shared" si="681"/>
        <v>575</v>
      </c>
      <c r="Q2065" s="7">
        <f t="shared" si="688"/>
        <v>3563496.9500000016</v>
      </c>
      <c r="R2065" s="44" t="str">
        <f>VLOOKUP(F2065,'Set up'!$A$2:$E$43,5,FALSE)</f>
        <v>Trsf</v>
      </c>
    </row>
    <row r="2066" spans="1:19" ht="15" customHeight="1" x14ac:dyDescent="0.35">
      <c r="A2066" s="4">
        <v>45174</v>
      </c>
      <c r="B2066" s="5">
        <f t="shared" si="683"/>
        <v>9</v>
      </c>
      <c r="C2066" s="5">
        <f t="shared" si="684"/>
        <v>2023</v>
      </c>
      <c r="D2066" s="88" t="s">
        <v>1886</v>
      </c>
      <c r="E2066" s="5" t="str">
        <f>VLOOKUP(F2066,'Set up'!$A$2:$C$43,2,FALSE)</f>
        <v>C00000010</v>
      </c>
      <c r="F2066" s="1" t="s">
        <v>62</v>
      </c>
      <c r="G2066" s="99"/>
      <c r="H2066" s="5">
        <v>4</v>
      </c>
      <c r="I2066" s="5">
        <f>VLOOKUP(F2066,'Set up'!$A$2:$C$43,3,FALSE)</f>
        <v>120</v>
      </c>
      <c r="J2066" s="5">
        <f>VLOOKUP(F2066,'Set up'!$A$2:$D$43,4,FALSE)</f>
        <v>120</v>
      </c>
      <c r="K2066" s="4">
        <f t="shared" si="685"/>
        <v>45294</v>
      </c>
      <c r="L2066" s="5">
        <f t="shared" si="686"/>
        <v>1</v>
      </c>
      <c r="M2066" s="5">
        <f t="shared" si="687"/>
        <v>2024</v>
      </c>
      <c r="N2066" s="96">
        <v>420</v>
      </c>
      <c r="P2066" s="6">
        <f t="shared" si="681"/>
        <v>420</v>
      </c>
      <c r="Q2066" s="7">
        <f t="shared" si="688"/>
        <v>3563916.9500000016</v>
      </c>
      <c r="R2066" s="44" t="str">
        <f>VLOOKUP(F2066,'Set up'!$A$2:$E$43,5,FALSE)</f>
        <v>Trsf</v>
      </c>
    </row>
    <row r="2067" spans="1:19" ht="15" customHeight="1" x14ac:dyDescent="0.35">
      <c r="A2067" s="4">
        <v>45174</v>
      </c>
      <c r="B2067" s="5">
        <f t="shared" si="683"/>
        <v>9</v>
      </c>
      <c r="C2067" s="5">
        <f t="shared" si="684"/>
        <v>2023</v>
      </c>
      <c r="D2067" s="88" t="s">
        <v>1887</v>
      </c>
      <c r="E2067" s="5" t="str">
        <f>VLOOKUP(F2067,'Set up'!$A$2:$C$43,2,FALSE)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up'!$A$2:$C$43,3,FALSE)</f>
        <v>Cash</v>
      </c>
      <c r="J2067" s="5">
        <f>VLOOKUP(F2067,'Set up'!$A$2:$D$43,4,FALSE)</f>
        <v>0</v>
      </c>
      <c r="K2067" s="4">
        <f t="shared" si="685"/>
        <v>45174</v>
      </c>
      <c r="L2067" s="5">
        <f t="shared" si="686"/>
        <v>9</v>
      </c>
      <c r="M2067" s="5">
        <f t="shared" si="687"/>
        <v>2023</v>
      </c>
      <c r="N2067" s="96">
        <v>1738</v>
      </c>
      <c r="O2067" s="6">
        <f t="shared" ref="O2067:O2074" si="690">-N2067</f>
        <v>-1738</v>
      </c>
      <c r="P2067" s="6">
        <f t="shared" si="681"/>
        <v>0</v>
      </c>
      <c r="Q2067" s="7">
        <f t="shared" si="688"/>
        <v>3565654.9500000016</v>
      </c>
      <c r="R2067" s="44" t="str">
        <f>VLOOKUP(F2067,'Set up'!$A$2:$E$43,5,FALSE)</f>
        <v>Trsf</v>
      </c>
      <c r="S2067" s="1" t="s">
        <v>1970</v>
      </c>
    </row>
    <row r="2068" spans="1:19" ht="15" customHeight="1" x14ac:dyDescent="0.35">
      <c r="A2068" s="4">
        <v>45175</v>
      </c>
      <c r="B2068" s="5">
        <f t="shared" si="683"/>
        <v>9</v>
      </c>
      <c r="C2068" s="5">
        <f t="shared" si="684"/>
        <v>2023</v>
      </c>
      <c r="D2068" s="88" t="s">
        <v>1888</v>
      </c>
      <c r="E2068" s="5" t="str">
        <f>VLOOKUP(F2068,'Set up'!$A$2:$C$43,2,FALSE)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up'!$A$2:$C$43,3,FALSE)</f>
        <v>Cash</v>
      </c>
      <c r="J2068" s="5">
        <f>VLOOKUP(F2068,'Set up'!$A$2:$D$43,4,FALSE)</f>
        <v>0</v>
      </c>
      <c r="K2068" s="4">
        <f t="shared" si="685"/>
        <v>45175</v>
      </c>
      <c r="L2068" s="5">
        <f t="shared" si="686"/>
        <v>9</v>
      </c>
      <c r="M2068" s="5">
        <f t="shared" si="687"/>
        <v>2023</v>
      </c>
      <c r="N2068" s="96">
        <v>3388</v>
      </c>
      <c r="O2068" s="6">
        <f t="shared" si="690"/>
        <v>-3388</v>
      </c>
      <c r="P2068" s="6">
        <f t="shared" si="681"/>
        <v>0</v>
      </c>
      <c r="Q2068" s="7">
        <f t="shared" si="688"/>
        <v>3569042.9500000016</v>
      </c>
      <c r="R2068" s="44" t="str">
        <f>VLOOKUP(F2068,'Set up'!$A$2:$E$43,5,FALSE)</f>
        <v>Cash</v>
      </c>
      <c r="S2068" s="1" t="s">
        <v>1978</v>
      </c>
    </row>
    <row r="2069" spans="1:19" ht="15" customHeight="1" x14ac:dyDescent="0.35">
      <c r="A2069" s="4">
        <v>45175</v>
      </c>
      <c r="B2069" s="5">
        <f t="shared" si="683"/>
        <v>9</v>
      </c>
      <c r="C2069" s="5">
        <f t="shared" si="684"/>
        <v>2023</v>
      </c>
      <c r="D2069" s="88" t="s">
        <v>1888</v>
      </c>
      <c r="E2069" s="5" t="str">
        <f>VLOOKUP(F2069,'Set up'!$A$2:$C$43,2,FALSE)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up'!$A$2:$C$43,3,FALSE)</f>
        <v>Cash</v>
      </c>
      <c r="J2069" s="5">
        <f>VLOOKUP(F2069,'Set up'!$A$2:$D$43,4,FALSE)</f>
        <v>0</v>
      </c>
      <c r="K2069" s="4">
        <f t="shared" si="685"/>
        <v>45175</v>
      </c>
      <c r="L2069" s="5">
        <f t="shared" si="686"/>
        <v>9</v>
      </c>
      <c r="M2069" s="5">
        <f t="shared" si="687"/>
        <v>2023</v>
      </c>
      <c r="N2069" s="96">
        <v>1404</v>
      </c>
      <c r="O2069" s="6">
        <f t="shared" si="690"/>
        <v>-1404</v>
      </c>
      <c r="P2069" s="6">
        <f t="shared" si="681"/>
        <v>0</v>
      </c>
      <c r="Q2069" s="7">
        <f t="shared" si="688"/>
        <v>3570446.9500000016</v>
      </c>
      <c r="R2069" s="44" t="str">
        <f>VLOOKUP(F2069,'Set up'!$A$2:$E$43,5,FALSE)</f>
        <v>Cash</v>
      </c>
      <c r="S2069" s="1" t="s">
        <v>1978</v>
      </c>
    </row>
    <row r="2070" spans="1:19" ht="15" customHeight="1" x14ac:dyDescent="0.35">
      <c r="A2070" s="4">
        <v>45175</v>
      </c>
      <c r="B2070" s="5">
        <f t="shared" si="683"/>
        <v>9</v>
      </c>
      <c r="C2070" s="5">
        <f t="shared" si="684"/>
        <v>2023</v>
      </c>
      <c r="D2070" s="88" t="s">
        <v>1888</v>
      </c>
      <c r="E2070" s="5" t="str">
        <f>VLOOKUP(F2070,'Set up'!$A$2:$C$43,2,FALSE)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up'!$A$2:$C$43,3,FALSE)</f>
        <v>Cash</v>
      </c>
      <c r="J2070" s="5">
        <f>VLOOKUP(F2070,'Set up'!$A$2:$D$43,4,FALSE)</f>
        <v>0</v>
      </c>
      <c r="K2070" s="4">
        <f t="shared" si="685"/>
        <v>45175</v>
      </c>
      <c r="L2070" s="5">
        <f t="shared" si="686"/>
        <v>9</v>
      </c>
      <c r="M2070" s="5">
        <f t="shared" si="687"/>
        <v>2023</v>
      </c>
      <c r="N2070" s="96">
        <v>645</v>
      </c>
      <c r="O2070" s="6">
        <f t="shared" si="690"/>
        <v>-645</v>
      </c>
      <c r="P2070" s="6">
        <f t="shared" si="681"/>
        <v>0</v>
      </c>
      <c r="Q2070" s="7">
        <f t="shared" si="688"/>
        <v>3571091.9500000016</v>
      </c>
      <c r="R2070" s="44" t="str">
        <f>VLOOKUP(F2070,'Set up'!$A$2:$E$43,5,FALSE)</f>
        <v>Cash</v>
      </c>
      <c r="S2070" s="1" t="s">
        <v>1978</v>
      </c>
    </row>
    <row r="2071" spans="1:19" ht="15" customHeight="1" x14ac:dyDescent="0.35">
      <c r="A2071" s="4">
        <v>45175</v>
      </c>
      <c r="B2071" s="5">
        <f t="shared" si="683"/>
        <v>9</v>
      </c>
      <c r="C2071" s="5">
        <f t="shared" si="684"/>
        <v>2023</v>
      </c>
      <c r="D2071" s="88" t="s">
        <v>1888</v>
      </c>
      <c r="E2071" s="5" t="str">
        <f>VLOOKUP(F2071,'Set up'!$A$2:$C$43,2,FALSE)</f>
        <v>C00000014</v>
      </c>
      <c r="F2071" s="1" t="s">
        <v>263</v>
      </c>
      <c r="G2071" s="99" t="s">
        <v>1889</v>
      </c>
      <c r="H2071" s="5">
        <v>2</v>
      </c>
      <c r="I2071" s="5" t="str">
        <f>VLOOKUP(F2071,'Set up'!$A$2:$C$43,3,FALSE)</f>
        <v>Cash</v>
      </c>
      <c r="J2071" s="5">
        <f>VLOOKUP(F2071,'Set up'!$A$2:$D$43,4,FALSE)</f>
        <v>0</v>
      </c>
      <c r="K2071" s="4">
        <f t="shared" si="685"/>
        <v>45175</v>
      </c>
      <c r="L2071" s="5">
        <f t="shared" si="686"/>
        <v>9</v>
      </c>
      <c r="M2071" s="5">
        <f t="shared" si="687"/>
        <v>2023</v>
      </c>
      <c r="N2071" s="96">
        <v>320</v>
      </c>
      <c r="O2071" s="6">
        <f t="shared" si="690"/>
        <v>-320</v>
      </c>
      <c r="P2071" s="6">
        <f t="shared" si="681"/>
        <v>0</v>
      </c>
      <c r="Q2071" s="7">
        <f t="shared" si="688"/>
        <v>3571411.9500000016</v>
      </c>
      <c r="R2071" s="44" t="str">
        <f>VLOOKUP(F2071,'Set up'!$A$2:$E$43,5,FALSE)</f>
        <v>Cash</v>
      </c>
      <c r="S2071" s="1" t="s">
        <v>1978</v>
      </c>
    </row>
    <row r="2072" spans="1:19" ht="15" customHeight="1" x14ac:dyDescent="0.35">
      <c r="A2072" s="4">
        <v>45175</v>
      </c>
      <c r="B2072" s="5">
        <f t="shared" si="683"/>
        <v>9</v>
      </c>
      <c r="C2072" s="5">
        <f t="shared" si="684"/>
        <v>2023</v>
      </c>
      <c r="D2072" s="88" t="s">
        <v>1888</v>
      </c>
      <c r="E2072" s="5" t="str">
        <f>VLOOKUP(F2072,'Set up'!$A$2:$C$43,2,FALSE)</f>
        <v>C00000014</v>
      </c>
      <c r="F2072" s="1" t="s">
        <v>263</v>
      </c>
      <c r="G2072" s="99" t="s">
        <v>1718</v>
      </c>
      <c r="H2072" s="5">
        <v>1</v>
      </c>
      <c r="I2072" s="5" t="str">
        <f>VLOOKUP(F2072,'Set up'!$A$2:$C$43,3,FALSE)</f>
        <v>Cash</v>
      </c>
      <c r="J2072" s="5">
        <f>VLOOKUP(F2072,'Set up'!$A$2:$D$43,4,FALSE)</f>
        <v>0</v>
      </c>
      <c r="K2072" s="4">
        <f t="shared" si="685"/>
        <v>45175</v>
      </c>
      <c r="L2072" s="5">
        <f t="shared" si="686"/>
        <v>9</v>
      </c>
      <c r="M2072" s="5">
        <f t="shared" si="687"/>
        <v>2023</v>
      </c>
      <c r="N2072" s="96">
        <v>165</v>
      </c>
      <c r="O2072" s="6">
        <f t="shared" si="690"/>
        <v>-165</v>
      </c>
      <c r="P2072" s="6">
        <f t="shared" si="681"/>
        <v>0</v>
      </c>
      <c r="Q2072" s="7">
        <f t="shared" si="688"/>
        <v>3571576.9500000016</v>
      </c>
      <c r="R2072" s="44" t="str">
        <f>VLOOKUP(F2072,'Set up'!$A$2:$E$43,5,FALSE)</f>
        <v>Cash</v>
      </c>
      <c r="S2072" s="1" t="s">
        <v>1978</v>
      </c>
    </row>
    <row r="2073" spans="1:19" ht="15" customHeight="1" x14ac:dyDescent="0.35">
      <c r="A2073" s="4">
        <v>45175</v>
      </c>
      <c r="B2073" s="5">
        <f t="shared" si="683"/>
        <v>9</v>
      </c>
      <c r="C2073" s="5">
        <f t="shared" si="684"/>
        <v>2023</v>
      </c>
      <c r="D2073" s="88" t="s">
        <v>1888</v>
      </c>
      <c r="E2073" s="5" t="str">
        <f>VLOOKUP(F2073,'Set up'!$A$2:$C$43,2,FALSE)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up'!$A$2:$C$43,3,FALSE)</f>
        <v>Cash</v>
      </c>
      <c r="J2073" s="5">
        <f>VLOOKUP(F2073,'Set up'!$A$2:$D$43,4,FALSE)</f>
        <v>0</v>
      </c>
      <c r="K2073" s="4">
        <f t="shared" si="685"/>
        <v>45175</v>
      </c>
      <c r="L2073" s="5">
        <f t="shared" si="686"/>
        <v>9</v>
      </c>
      <c r="M2073" s="5">
        <f t="shared" si="687"/>
        <v>2023</v>
      </c>
      <c r="N2073" s="96">
        <v>95</v>
      </c>
      <c r="O2073" s="6">
        <f t="shared" si="690"/>
        <v>-95</v>
      </c>
      <c r="P2073" s="6">
        <f t="shared" si="681"/>
        <v>0</v>
      </c>
      <c r="Q2073" s="7">
        <f t="shared" si="688"/>
        <v>3571671.9500000016</v>
      </c>
      <c r="R2073" s="44" t="str">
        <f>VLOOKUP(F2073,'Set up'!$A$2:$E$43,5,FALSE)</f>
        <v>Cash</v>
      </c>
      <c r="S2073" s="1" t="s">
        <v>1978</v>
      </c>
    </row>
    <row r="2074" spans="1:19" ht="15" customHeight="1" x14ac:dyDescent="0.35">
      <c r="A2074" s="4">
        <v>45175</v>
      </c>
      <c r="B2074" s="5">
        <f t="shared" si="683"/>
        <v>9</v>
      </c>
      <c r="C2074" s="5">
        <f t="shared" si="684"/>
        <v>2023</v>
      </c>
      <c r="D2074" s="88" t="s">
        <v>1890</v>
      </c>
      <c r="E2074" s="5" t="str">
        <f>VLOOKUP(F2074,'Set up'!$A$2:$C$43,2,FALSE)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up'!$A$2:$C$43,3,FALSE)</f>
        <v>Cash</v>
      </c>
      <c r="J2074" s="5">
        <f>VLOOKUP(F2074,'Set up'!$A$2:$D$43,4,FALSE)</f>
        <v>0</v>
      </c>
      <c r="K2074" s="4">
        <f t="shared" si="685"/>
        <v>45175</v>
      </c>
      <c r="L2074" s="5">
        <f t="shared" si="686"/>
        <v>9</v>
      </c>
      <c r="M2074" s="5">
        <f t="shared" si="687"/>
        <v>2023</v>
      </c>
      <c r="N2074" s="96">
        <v>62.5</v>
      </c>
      <c r="O2074" s="6">
        <f t="shared" si="690"/>
        <v>-62.5</v>
      </c>
      <c r="P2074" s="6">
        <f t="shared" si="681"/>
        <v>0</v>
      </c>
      <c r="Q2074" s="7">
        <f t="shared" si="688"/>
        <v>3571734.4500000016</v>
      </c>
      <c r="R2074" s="44" t="str">
        <f>VLOOKUP(F2074,'Set up'!$A$2:$E$43,5,FALSE)</f>
        <v>Cash</v>
      </c>
      <c r="S2074" s="1" t="s">
        <v>1978</v>
      </c>
    </row>
    <row r="2075" spans="1:19" ht="15" customHeight="1" x14ac:dyDescent="0.35">
      <c r="A2075" s="4">
        <v>45176</v>
      </c>
      <c r="B2075" s="5">
        <f t="shared" si="683"/>
        <v>9</v>
      </c>
      <c r="C2075" s="5">
        <f t="shared" si="684"/>
        <v>2023</v>
      </c>
      <c r="D2075" s="88" t="s">
        <v>1891</v>
      </c>
      <c r="E2075" s="5" t="str">
        <f>VLOOKUP(F2075,'Set up'!$A$2:$C$43,2,FALSE)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up'!$A$2:$C$43,3,FALSE)</f>
        <v>Cash</v>
      </c>
      <c r="J2075" s="5">
        <f>VLOOKUP(F2075,'Set up'!$A$2:$D$43,4,FALSE)</f>
        <v>0</v>
      </c>
      <c r="K2075" s="4">
        <f t="shared" si="685"/>
        <v>45176</v>
      </c>
      <c r="L2075" s="5">
        <f t="shared" si="686"/>
        <v>9</v>
      </c>
      <c r="M2075" s="5">
        <f t="shared" si="687"/>
        <v>2023</v>
      </c>
      <c r="N2075" s="96">
        <v>1738</v>
      </c>
      <c r="P2075" s="6">
        <f t="shared" si="681"/>
        <v>1738</v>
      </c>
      <c r="Q2075" s="7">
        <f t="shared" si="688"/>
        <v>3573472.4500000016</v>
      </c>
      <c r="R2075" s="44" t="str">
        <f>VLOOKUP(F2075,'Set up'!$A$2:$E$43,5,FALSE)</f>
        <v>PD Chq</v>
      </c>
    </row>
    <row r="2076" spans="1:19" ht="15" customHeight="1" x14ac:dyDescent="0.35">
      <c r="A2076" s="4">
        <v>45176</v>
      </c>
      <c r="B2076" s="5">
        <f t="shared" si="683"/>
        <v>9</v>
      </c>
      <c r="C2076" s="5">
        <f t="shared" si="684"/>
        <v>2023</v>
      </c>
      <c r="D2076" s="88" t="s">
        <v>1891</v>
      </c>
      <c r="E2076" s="5" t="str">
        <f>VLOOKUP(F2076,'Set up'!$A$2:$C$43,2,FALSE)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up'!$A$2:$C$43,3,FALSE)</f>
        <v>Cash</v>
      </c>
      <c r="J2076" s="5">
        <f>VLOOKUP(F2076,'Set up'!$A$2:$D$43,4,FALSE)</f>
        <v>0</v>
      </c>
      <c r="K2076" s="4">
        <f t="shared" si="685"/>
        <v>45176</v>
      </c>
      <c r="L2076" s="5">
        <f t="shared" si="686"/>
        <v>9</v>
      </c>
      <c r="M2076" s="5">
        <f t="shared" si="687"/>
        <v>2023</v>
      </c>
      <c r="N2076" s="96">
        <v>468</v>
      </c>
      <c r="P2076" s="6">
        <f t="shared" si="681"/>
        <v>468</v>
      </c>
      <c r="Q2076" s="7">
        <f t="shared" si="688"/>
        <v>3573940.4500000016</v>
      </c>
      <c r="R2076" s="44" t="str">
        <f>VLOOKUP(F2076,'Set up'!$A$2:$E$43,5,FALSE)</f>
        <v>PD Chq</v>
      </c>
    </row>
    <row r="2077" spans="1:19" ht="15" customHeight="1" x14ac:dyDescent="0.35">
      <c r="A2077" s="4">
        <v>45176</v>
      </c>
      <c r="B2077" s="5">
        <f t="shared" si="683"/>
        <v>9</v>
      </c>
      <c r="C2077" s="5">
        <f t="shared" si="684"/>
        <v>2023</v>
      </c>
      <c r="D2077" s="88" t="s">
        <v>1891</v>
      </c>
      <c r="E2077" s="5" t="str">
        <f>VLOOKUP(F2077,'Set up'!$A$2:$C$43,2,FALSE)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up'!$A$2:$C$43,3,FALSE)</f>
        <v>Cash</v>
      </c>
      <c r="J2077" s="5">
        <f>VLOOKUP(F2077,'Set up'!$A$2:$D$43,4,FALSE)</f>
        <v>0</v>
      </c>
      <c r="K2077" s="4">
        <f t="shared" si="685"/>
        <v>45176</v>
      </c>
      <c r="L2077" s="5">
        <f t="shared" si="686"/>
        <v>9</v>
      </c>
      <c r="M2077" s="5">
        <f t="shared" si="687"/>
        <v>2023</v>
      </c>
      <c r="N2077" s="96">
        <v>95</v>
      </c>
      <c r="P2077" s="6">
        <f t="shared" si="681"/>
        <v>95</v>
      </c>
      <c r="Q2077" s="7">
        <f t="shared" si="688"/>
        <v>3574035.4500000016</v>
      </c>
      <c r="R2077" s="44" t="str">
        <f>VLOOKUP(F2077,'Set up'!$A$2:$E$43,5,FALSE)</f>
        <v>PD Chq</v>
      </c>
    </row>
    <row r="2078" spans="1:19" ht="15" customHeight="1" x14ac:dyDescent="0.35">
      <c r="A2078" s="4">
        <v>45176</v>
      </c>
      <c r="B2078" s="5">
        <f t="shared" si="683"/>
        <v>9</v>
      </c>
      <c r="C2078" s="5">
        <f t="shared" si="684"/>
        <v>2023</v>
      </c>
      <c r="D2078" s="88" t="s">
        <v>1891</v>
      </c>
      <c r="E2078" s="5" t="str">
        <f>VLOOKUP(F2078,'Set up'!$A$2:$C$43,2,FALSE)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up'!$A$2:$C$43,3,FALSE)</f>
        <v>Cash</v>
      </c>
      <c r="J2078" s="5">
        <f>VLOOKUP(F2078,'Set up'!$A$2:$D$43,4,FALSE)</f>
        <v>0</v>
      </c>
      <c r="K2078" s="4">
        <f t="shared" si="685"/>
        <v>45176</v>
      </c>
      <c r="L2078" s="5">
        <f t="shared" si="686"/>
        <v>9</v>
      </c>
      <c r="M2078" s="5">
        <f t="shared" si="687"/>
        <v>2023</v>
      </c>
      <c r="N2078" s="96">
        <v>312.5</v>
      </c>
      <c r="P2078" s="6">
        <f t="shared" si="681"/>
        <v>312.5</v>
      </c>
      <c r="Q2078" s="7">
        <f t="shared" si="688"/>
        <v>3574347.9500000016</v>
      </c>
      <c r="R2078" s="44" t="str">
        <f>VLOOKUP(F2078,'Set up'!$A$2:$E$43,5,FALSE)</f>
        <v>PD Chq</v>
      </c>
    </row>
    <row r="2079" spans="1:19" ht="15" customHeight="1" x14ac:dyDescent="0.35">
      <c r="A2079" s="4">
        <v>45177</v>
      </c>
      <c r="B2079" s="5">
        <f t="shared" si="683"/>
        <v>9</v>
      </c>
      <c r="C2079" s="5">
        <f t="shared" si="684"/>
        <v>2023</v>
      </c>
      <c r="D2079" s="88" t="s">
        <v>1892</v>
      </c>
      <c r="E2079" s="5" t="str">
        <f>VLOOKUP(F2079,'Set up'!$A$2:$C$43,2,FALSE)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up'!$A$2:$C$43,3,FALSE)</f>
        <v>Cash</v>
      </c>
      <c r="J2079" s="5">
        <f>VLOOKUP(F2079,'Set up'!$A$2:$D$43,4,FALSE)</f>
        <v>0</v>
      </c>
      <c r="K2079" s="4">
        <f t="shared" si="685"/>
        <v>45177</v>
      </c>
      <c r="L2079" s="5">
        <f t="shared" si="686"/>
        <v>9</v>
      </c>
      <c r="M2079" s="5">
        <f t="shared" si="687"/>
        <v>2023</v>
      </c>
      <c r="N2079" s="96">
        <v>1738</v>
      </c>
      <c r="P2079" s="6">
        <f t="shared" si="681"/>
        <v>1738</v>
      </c>
      <c r="Q2079" s="7">
        <f t="shared" si="688"/>
        <v>3576085.9500000016</v>
      </c>
      <c r="R2079" s="44" t="str">
        <f>VLOOKUP(F2079,'Set up'!$A$2:$E$43,5,FALSE)</f>
        <v>Trsf</v>
      </c>
    </row>
    <row r="2080" spans="1:19" ht="15" customHeight="1" x14ac:dyDescent="0.35">
      <c r="A2080" s="4">
        <v>45177</v>
      </c>
      <c r="B2080" s="5">
        <f t="shared" si="683"/>
        <v>9</v>
      </c>
      <c r="C2080" s="5">
        <f t="shared" si="684"/>
        <v>2023</v>
      </c>
      <c r="D2080" s="88" t="s">
        <v>1892</v>
      </c>
      <c r="E2080" s="5" t="str">
        <f>VLOOKUP(F2080,'Set up'!$A$2:$C$43,2,FALSE)</f>
        <v>C00000019</v>
      </c>
      <c r="F2080" s="1" t="s">
        <v>402</v>
      </c>
      <c r="G2080" s="99" t="s">
        <v>1615</v>
      </c>
      <c r="H2080" s="5">
        <v>1</v>
      </c>
      <c r="I2080" s="5" t="str">
        <f>VLOOKUP(F2080,'Set up'!$A$2:$C$43,3,FALSE)</f>
        <v>Cash</v>
      </c>
      <c r="J2080" s="5">
        <f>VLOOKUP(F2080,'Set up'!$A$2:$D$43,4,FALSE)</f>
        <v>0</v>
      </c>
      <c r="K2080" s="4">
        <f t="shared" si="685"/>
        <v>45177</v>
      </c>
      <c r="L2080" s="5">
        <f t="shared" si="686"/>
        <v>9</v>
      </c>
      <c r="M2080" s="5">
        <f t="shared" si="687"/>
        <v>2023</v>
      </c>
      <c r="N2080" s="96">
        <v>522.6</v>
      </c>
      <c r="P2080" s="6">
        <f t="shared" si="681"/>
        <v>522.6</v>
      </c>
      <c r="Q2080" s="7">
        <f t="shared" si="688"/>
        <v>3576608.5500000017</v>
      </c>
      <c r="R2080" s="44" t="str">
        <f>VLOOKUP(F2080,'Set up'!$A$2:$E$43,5,FALSE)</f>
        <v>Trsf</v>
      </c>
    </row>
    <row r="2081" spans="1:19" ht="15" customHeight="1" x14ac:dyDescent="0.35">
      <c r="A2081" s="4">
        <v>45177</v>
      </c>
      <c r="B2081" s="5">
        <f t="shared" si="683"/>
        <v>9</v>
      </c>
      <c r="C2081" s="5">
        <f t="shared" si="684"/>
        <v>2023</v>
      </c>
      <c r="D2081" s="88" t="s">
        <v>1892</v>
      </c>
      <c r="E2081" s="5" t="str">
        <f>VLOOKUP(F2081,'Set up'!$A$2:$C$43,2,FALSE)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up'!$A$2:$C$43,3,FALSE)</f>
        <v>Cash</v>
      </c>
      <c r="J2081" s="5">
        <f>VLOOKUP(F2081,'Set up'!$A$2:$D$43,4,FALSE)</f>
        <v>0</v>
      </c>
      <c r="K2081" s="4">
        <f t="shared" si="685"/>
        <v>45177</v>
      </c>
      <c r="L2081" s="5">
        <f t="shared" si="686"/>
        <v>9</v>
      </c>
      <c r="M2081" s="5">
        <f t="shared" si="687"/>
        <v>2023</v>
      </c>
      <c r="N2081" s="96">
        <v>250</v>
      </c>
      <c r="P2081" s="6">
        <f t="shared" si="681"/>
        <v>250</v>
      </c>
      <c r="Q2081" s="7">
        <f t="shared" si="688"/>
        <v>3576858.5500000017</v>
      </c>
      <c r="R2081" s="44" t="str">
        <f>VLOOKUP(F2081,'Set up'!$A$2:$E$43,5,FALSE)</f>
        <v>Trsf</v>
      </c>
    </row>
    <row r="2082" spans="1:19" ht="15" customHeight="1" x14ac:dyDescent="0.35">
      <c r="A2082" s="4">
        <v>45177</v>
      </c>
      <c r="B2082" s="5">
        <f t="shared" si="683"/>
        <v>9</v>
      </c>
      <c r="C2082" s="5">
        <f t="shared" si="684"/>
        <v>2023</v>
      </c>
      <c r="D2082" s="88" t="s">
        <v>1892</v>
      </c>
      <c r="E2082" s="5" t="str">
        <f>VLOOKUP(F2082,'Set up'!$A$2:$C$43,2,FALSE)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up'!$A$2:$C$43,3,FALSE)</f>
        <v>Cash</v>
      </c>
      <c r="J2082" s="5">
        <f>VLOOKUP(F2082,'Set up'!$A$2:$D$43,4,FALSE)</f>
        <v>0</v>
      </c>
      <c r="K2082" s="4">
        <f t="shared" si="685"/>
        <v>45177</v>
      </c>
      <c r="L2082" s="5">
        <f t="shared" si="686"/>
        <v>9</v>
      </c>
      <c r="M2082" s="5">
        <f t="shared" si="687"/>
        <v>2023</v>
      </c>
      <c r="N2082" s="96">
        <v>105</v>
      </c>
      <c r="P2082" s="6">
        <f t="shared" si="681"/>
        <v>105</v>
      </c>
      <c r="Q2082" s="7">
        <f t="shared" si="688"/>
        <v>3576963.5500000017</v>
      </c>
      <c r="R2082" s="44" t="str">
        <f>VLOOKUP(F2082,'Set up'!$A$2:$E$43,5,FALSE)</f>
        <v>Trsf</v>
      </c>
    </row>
    <row r="2083" spans="1:19" ht="15" customHeight="1" x14ac:dyDescent="0.35">
      <c r="A2083" s="4">
        <v>45177</v>
      </c>
      <c r="B2083" s="5">
        <f t="shared" si="683"/>
        <v>9</v>
      </c>
      <c r="C2083" s="5">
        <f t="shared" si="684"/>
        <v>2023</v>
      </c>
      <c r="D2083" s="88" t="s">
        <v>1892</v>
      </c>
      <c r="E2083" s="5" t="str">
        <f>VLOOKUP(F2083,'Set up'!$A$2:$C$43,2,FALSE)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up'!$A$2:$C$43,3,FALSE)</f>
        <v>Cash</v>
      </c>
      <c r="J2083" s="5">
        <f>VLOOKUP(F2083,'Set up'!$A$2:$D$43,4,FALSE)</f>
        <v>0</v>
      </c>
      <c r="K2083" s="4">
        <f t="shared" si="685"/>
        <v>45177</v>
      </c>
      <c r="L2083" s="5">
        <f t="shared" si="686"/>
        <v>9</v>
      </c>
      <c r="M2083" s="5">
        <f t="shared" si="687"/>
        <v>2023</v>
      </c>
      <c r="N2083" s="96">
        <v>390</v>
      </c>
      <c r="P2083" s="6">
        <f t="shared" si="681"/>
        <v>390</v>
      </c>
      <c r="Q2083" s="7">
        <f t="shared" si="688"/>
        <v>3577353.5500000017</v>
      </c>
      <c r="R2083" s="44" t="str">
        <f>VLOOKUP(F2083,'Set up'!$A$2:$E$43,5,FALSE)</f>
        <v>Trsf</v>
      </c>
    </row>
    <row r="2084" spans="1:19" ht="15" customHeight="1" x14ac:dyDescent="0.35">
      <c r="A2084" s="4">
        <v>45177</v>
      </c>
      <c r="B2084" s="5">
        <f t="shared" si="683"/>
        <v>9</v>
      </c>
      <c r="C2084" s="5">
        <f t="shared" si="684"/>
        <v>2023</v>
      </c>
      <c r="D2084" s="88" t="s">
        <v>1893</v>
      </c>
      <c r="E2084" s="5" t="str">
        <f>VLOOKUP(F2084,'Set up'!$A$2:$C$43,2,FALSE)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up'!$A$2:$C$43,3,FALSE)</f>
        <v>60</v>
      </c>
      <c r="J2084" s="5">
        <f>VLOOKUP(F2084,'Set up'!$A$2:$D$43,4,FALSE)</f>
        <v>60</v>
      </c>
      <c r="K2084" s="4">
        <f t="shared" si="685"/>
        <v>45237</v>
      </c>
      <c r="L2084" s="5">
        <f t="shared" si="686"/>
        <v>11</v>
      </c>
      <c r="M2084" s="5">
        <f t="shared" si="687"/>
        <v>2023</v>
      </c>
      <c r="N2084" s="96">
        <v>540</v>
      </c>
      <c r="P2084" s="6">
        <f t="shared" si="681"/>
        <v>540</v>
      </c>
      <c r="Q2084" s="7">
        <f t="shared" si="688"/>
        <v>3577893.5500000017</v>
      </c>
      <c r="R2084" s="44" t="str">
        <f>VLOOKUP(F2084,'Set up'!$A$2:$E$43,5,FALSE)</f>
        <v>Chq</v>
      </c>
    </row>
    <row r="2085" spans="1:19" ht="15" customHeight="1" x14ac:dyDescent="0.35">
      <c r="A2085" s="4">
        <v>45178</v>
      </c>
      <c r="B2085" s="5">
        <f t="shared" si="683"/>
        <v>9</v>
      </c>
      <c r="C2085" s="5">
        <f t="shared" si="684"/>
        <v>2023</v>
      </c>
      <c r="D2085" s="88" t="s">
        <v>1894</v>
      </c>
      <c r="E2085" s="5" t="str">
        <f>VLOOKUP(F2085,'Set up'!$A$2:$C$43,2,FALSE)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up'!$A$2:$C$43,3,FALSE)</f>
        <v>Cash</v>
      </c>
      <c r="J2085" s="5">
        <f>VLOOKUP(F2085,'Set up'!$A$2:$D$43,4,FALSE)</f>
        <v>0</v>
      </c>
      <c r="K2085" s="4">
        <f t="shared" si="685"/>
        <v>45178</v>
      </c>
      <c r="L2085" s="5">
        <f t="shared" si="686"/>
        <v>9</v>
      </c>
      <c r="M2085" s="5">
        <f t="shared" si="687"/>
        <v>2023</v>
      </c>
      <c r="N2085" s="96">
        <v>125</v>
      </c>
      <c r="P2085" s="6">
        <f t="shared" si="681"/>
        <v>125</v>
      </c>
      <c r="Q2085" s="7">
        <f t="shared" si="688"/>
        <v>3578018.5500000017</v>
      </c>
      <c r="R2085" s="44" t="str">
        <f>VLOOKUP(F2085,'Set up'!$A$2:$E$43,5,FALSE)</f>
        <v>Trsf</v>
      </c>
    </row>
    <row r="2086" spans="1:19" ht="15" customHeight="1" x14ac:dyDescent="0.35">
      <c r="A2086" s="4">
        <v>45178</v>
      </c>
      <c r="B2086" s="5">
        <f t="shared" si="683"/>
        <v>9</v>
      </c>
      <c r="C2086" s="5">
        <f t="shared" si="684"/>
        <v>2023</v>
      </c>
      <c r="D2086" s="88" t="s">
        <v>1895</v>
      </c>
      <c r="E2086" s="5" t="str">
        <f>VLOOKUP(F2086,'Set up'!$A$2:$C$43,2,FALSE)</f>
        <v>C00000020</v>
      </c>
      <c r="F2086" s="1" t="s">
        <v>411</v>
      </c>
      <c r="G2086" s="103" t="s">
        <v>1736</v>
      </c>
      <c r="H2086" s="5">
        <v>2</v>
      </c>
      <c r="I2086" s="5" t="str">
        <f>VLOOKUP(F2086,'Set up'!$A$2:$C$43,3,FALSE)</f>
        <v>Cash</v>
      </c>
      <c r="J2086" s="5">
        <f>VLOOKUP(F2086,'Set up'!$A$2:$D$43,4,FALSE)</f>
        <v>0</v>
      </c>
      <c r="K2086" s="4">
        <f t="shared" si="685"/>
        <v>45178</v>
      </c>
      <c r="L2086" s="5">
        <f t="shared" si="686"/>
        <v>9</v>
      </c>
      <c r="M2086" s="5">
        <f t="shared" si="687"/>
        <v>2023</v>
      </c>
      <c r="N2086" s="96">
        <v>3212</v>
      </c>
      <c r="P2086" s="6">
        <f t="shared" si="681"/>
        <v>3212</v>
      </c>
      <c r="Q2086" s="7">
        <f t="shared" si="688"/>
        <v>3581230.5500000017</v>
      </c>
      <c r="R2086" s="44" t="str">
        <f>VLOOKUP(F2086,'Set up'!$A$2:$E$43,5,FALSE)</f>
        <v>Trsf</v>
      </c>
    </row>
    <row r="2087" spans="1:19" ht="15" customHeight="1" x14ac:dyDescent="0.35">
      <c r="A2087" s="4">
        <v>45178</v>
      </c>
      <c r="B2087" s="5">
        <f t="shared" si="683"/>
        <v>9</v>
      </c>
      <c r="C2087" s="5">
        <f t="shared" si="684"/>
        <v>2023</v>
      </c>
      <c r="D2087" s="88" t="s">
        <v>1895</v>
      </c>
      <c r="E2087" s="5" t="str">
        <f>VLOOKUP(F2087,'Set up'!$A$2:$C$43,2,FALSE)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up'!$A$2:$C$43,3,FALSE)</f>
        <v>Cash</v>
      </c>
      <c r="J2087" s="5">
        <f>VLOOKUP(F2087,'Set up'!$A$2:$D$43,4,FALSE)</f>
        <v>0</v>
      </c>
      <c r="K2087" s="4">
        <f t="shared" si="685"/>
        <v>45178</v>
      </c>
      <c r="L2087" s="5">
        <f t="shared" si="686"/>
        <v>9</v>
      </c>
      <c r="M2087" s="5">
        <f t="shared" si="687"/>
        <v>2023</v>
      </c>
      <c r="N2087" s="96">
        <v>1134</v>
      </c>
      <c r="P2087" s="6">
        <f t="shared" si="681"/>
        <v>1134</v>
      </c>
      <c r="Q2087" s="7">
        <f t="shared" si="688"/>
        <v>3582364.5500000017</v>
      </c>
      <c r="R2087" s="44" t="str">
        <f>VLOOKUP(F2087,'Set up'!$A$2:$E$43,5,FALSE)</f>
        <v>Trsf</v>
      </c>
    </row>
    <row r="2088" spans="1:19" ht="15" customHeight="1" x14ac:dyDescent="0.35">
      <c r="A2088" s="4">
        <v>45178</v>
      </c>
      <c r="B2088" s="5">
        <f t="shared" si="683"/>
        <v>9</v>
      </c>
      <c r="C2088" s="5">
        <f t="shared" si="684"/>
        <v>2023</v>
      </c>
      <c r="D2088" s="88" t="s">
        <v>1895</v>
      </c>
      <c r="E2088" s="5" t="str">
        <f>VLOOKUP(F2088,'Set up'!$A$2:$C$43,2,FALSE)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up'!$A$2:$C$43,3,FALSE)</f>
        <v>Cash</v>
      </c>
      <c r="J2088" s="5">
        <f>VLOOKUP(F2088,'Set up'!$A$2:$D$43,4,FALSE)</f>
        <v>0</v>
      </c>
      <c r="K2088" s="4">
        <f t="shared" si="685"/>
        <v>45178</v>
      </c>
      <c r="L2088" s="5">
        <f t="shared" si="686"/>
        <v>9</v>
      </c>
      <c r="M2088" s="5">
        <f t="shared" si="687"/>
        <v>2023</v>
      </c>
      <c r="N2088" s="96">
        <v>400</v>
      </c>
      <c r="P2088" s="6">
        <f t="shared" si="681"/>
        <v>400</v>
      </c>
      <c r="Q2088" s="7">
        <f t="shared" si="688"/>
        <v>3582764.5500000017</v>
      </c>
      <c r="R2088" s="44" t="str">
        <f>VLOOKUP(F2088,'Set up'!$A$2:$E$43,5,FALSE)</f>
        <v>Trsf</v>
      </c>
    </row>
    <row r="2089" spans="1:19" ht="15" customHeight="1" x14ac:dyDescent="0.35">
      <c r="A2089" s="4">
        <v>45178</v>
      </c>
      <c r="B2089" s="5">
        <f t="shared" si="683"/>
        <v>9</v>
      </c>
      <c r="C2089" s="5">
        <f t="shared" si="684"/>
        <v>2023</v>
      </c>
      <c r="D2089" s="88" t="s">
        <v>1895</v>
      </c>
      <c r="E2089" s="5" t="str">
        <f>VLOOKUP(F2089,'Set up'!$A$2:$C$43,2,FALSE)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up'!$A$2:$C$43,3,FALSE)</f>
        <v>Cash</v>
      </c>
      <c r="J2089" s="5">
        <f>VLOOKUP(F2089,'Set up'!$A$2:$D$43,4,FALSE)</f>
        <v>0</v>
      </c>
      <c r="K2089" s="4">
        <f t="shared" si="685"/>
        <v>45178</v>
      </c>
      <c r="L2089" s="5">
        <f t="shared" si="686"/>
        <v>9</v>
      </c>
      <c r="M2089" s="5">
        <f t="shared" si="687"/>
        <v>2023</v>
      </c>
      <c r="N2089" s="96">
        <v>1000</v>
      </c>
      <c r="P2089" s="6">
        <f t="shared" si="681"/>
        <v>1000</v>
      </c>
      <c r="Q2089" s="7">
        <f t="shared" si="688"/>
        <v>3583764.5500000017</v>
      </c>
      <c r="R2089" s="44" t="str">
        <f>VLOOKUP(F2089,'Set up'!$A$2:$E$43,5,FALSE)</f>
        <v>Trsf</v>
      </c>
    </row>
    <row r="2090" spans="1:19" ht="15" customHeight="1" x14ac:dyDescent="0.35">
      <c r="A2090" s="4">
        <v>45178</v>
      </c>
      <c r="B2090" s="5">
        <f t="shared" si="683"/>
        <v>9</v>
      </c>
      <c r="C2090" s="5">
        <f t="shared" si="684"/>
        <v>2023</v>
      </c>
      <c r="D2090" s="88" t="s">
        <v>1896</v>
      </c>
      <c r="E2090" s="5" t="str">
        <f>VLOOKUP(F2090,'Set up'!$A$2:$C$43,2,FALSE)</f>
        <v>C00000040</v>
      </c>
      <c r="F2090" s="1" t="s">
        <v>1705</v>
      </c>
      <c r="G2090" s="99" t="s">
        <v>1120</v>
      </c>
      <c r="H2090" s="5">
        <v>1</v>
      </c>
      <c r="I2090" s="5" t="str">
        <f>VLOOKUP(F2090,'Set up'!$A$2:$C$43,3,FALSE)</f>
        <v>Cash</v>
      </c>
      <c r="J2090" s="5">
        <f>VLOOKUP(F2090,'Set up'!$A$2:$D$43,4,FALSE)</f>
        <v>0</v>
      </c>
      <c r="K2090" s="4">
        <f t="shared" si="685"/>
        <v>45178</v>
      </c>
      <c r="L2090" s="5">
        <f t="shared" si="686"/>
        <v>9</v>
      </c>
      <c r="M2090" s="5">
        <f t="shared" si="687"/>
        <v>2023</v>
      </c>
      <c r="N2090" s="96">
        <v>48</v>
      </c>
      <c r="O2090" s="6">
        <f t="shared" ref="O2090:O2093" si="691">-N2090</f>
        <v>-48</v>
      </c>
      <c r="P2090" s="6">
        <f t="shared" si="681"/>
        <v>0</v>
      </c>
      <c r="Q2090" s="7">
        <f t="shared" si="688"/>
        <v>3583812.5500000017</v>
      </c>
      <c r="R2090" s="44" t="str">
        <f>VLOOKUP(F2090,'Set up'!$A$2:$E$43,5,FALSE)</f>
        <v>Cash</v>
      </c>
      <c r="S2090" s="1" t="s">
        <v>1984</v>
      </c>
    </row>
    <row r="2091" spans="1:19" ht="15" customHeight="1" x14ac:dyDescent="0.35">
      <c r="A2091" s="4">
        <v>45180</v>
      </c>
      <c r="B2091" s="5">
        <f t="shared" si="683"/>
        <v>9</v>
      </c>
      <c r="C2091" s="5">
        <f t="shared" si="684"/>
        <v>2023</v>
      </c>
      <c r="D2091" s="88" t="s">
        <v>1899</v>
      </c>
      <c r="E2091" s="5" t="str">
        <f>VLOOKUP(F2091,'Set up'!$A$2:$C$43,2,FALSE)</f>
        <v>C00000041</v>
      </c>
      <c r="F2091" s="1" t="s">
        <v>1707</v>
      </c>
      <c r="G2091" s="99" t="s">
        <v>1897</v>
      </c>
      <c r="H2091" s="5">
        <v>1</v>
      </c>
      <c r="I2091" s="5" t="str">
        <f>VLOOKUP(F2091,'Set up'!$A$2:$C$43,3,FALSE)</f>
        <v>Cash</v>
      </c>
      <c r="J2091" s="5">
        <f>VLOOKUP(F2091,'Set up'!$A$2:$D$43,4,FALSE)</f>
        <v>0</v>
      </c>
      <c r="K2091" s="4">
        <f t="shared" si="685"/>
        <v>45180</v>
      </c>
      <c r="L2091" s="5">
        <f t="shared" si="686"/>
        <v>9</v>
      </c>
      <c r="M2091" s="5">
        <f t="shared" si="687"/>
        <v>2023</v>
      </c>
      <c r="N2091" s="96">
        <v>1738</v>
      </c>
      <c r="O2091" s="6">
        <f t="shared" si="691"/>
        <v>-1738</v>
      </c>
      <c r="P2091" s="6">
        <f t="shared" si="681"/>
        <v>0</v>
      </c>
      <c r="Q2091" s="7">
        <f t="shared" si="688"/>
        <v>3585550.5500000017</v>
      </c>
      <c r="R2091" s="44" t="str">
        <f>VLOOKUP(F2091,'Set up'!$A$2:$E$43,5,FALSE)</f>
        <v>Trsf</v>
      </c>
      <c r="S2091" s="1" t="s">
        <v>1983</v>
      </c>
    </row>
    <row r="2092" spans="1:19" ht="15" customHeight="1" x14ac:dyDescent="0.35">
      <c r="A2092" s="4">
        <v>45180</v>
      </c>
      <c r="B2092" s="5">
        <f t="shared" si="683"/>
        <v>9</v>
      </c>
      <c r="C2092" s="5">
        <f t="shared" si="684"/>
        <v>2023</v>
      </c>
      <c r="D2092" s="88" t="s">
        <v>1899</v>
      </c>
      <c r="E2092" s="5" t="str">
        <f>VLOOKUP(F2092,'Set up'!$A$2:$C$43,2,FALSE)</f>
        <v>C00000041</v>
      </c>
      <c r="F2092" s="1" t="s">
        <v>1707</v>
      </c>
      <c r="G2092" s="99" t="s">
        <v>1898</v>
      </c>
      <c r="H2092" s="5">
        <v>1</v>
      </c>
      <c r="I2092" s="5" t="str">
        <f>VLOOKUP(F2092,'Set up'!$A$2:$C$43,3,FALSE)</f>
        <v>Cash</v>
      </c>
      <c r="J2092" s="5">
        <f>VLOOKUP(F2092,'Set up'!$A$2:$D$43,4,FALSE)</f>
        <v>0</v>
      </c>
      <c r="K2092" s="4">
        <f t="shared" si="685"/>
        <v>45180</v>
      </c>
      <c r="L2092" s="5">
        <f t="shared" si="686"/>
        <v>9</v>
      </c>
      <c r="M2092" s="5">
        <f t="shared" si="687"/>
        <v>2023</v>
      </c>
      <c r="N2092" s="96">
        <v>48</v>
      </c>
      <c r="O2092" s="6">
        <f t="shared" si="691"/>
        <v>-48</v>
      </c>
      <c r="P2092" s="6">
        <f t="shared" si="681"/>
        <v>0</v>
      </c>
      <c r="Q2092" s="7">
        <f t="shared" si="688"/>
        <v>3585598.5500000017</v>
      </c>
      <c r="R2092" s="44" t="str">
        <f>VLOOKUP(F2092,'Set up'!$A$2:$E$43,5,FALSE)</f>
        <v>Trsf</v>
      </c>
      <c r="S2092" s="1" t="s">
        <v>1983</v>
      </c>
    </row>
    <row r="2093" spans="1:19" ht="15" customHeight="1" x14ac:dyDescent="0.35">
      <c r="A2093" s="4">
        <v>45180</v>
      </c>
      <c r="B2093" s="5">
        <f t="shared" si="683"/>
        <v>9</v>
      </c>
      <c r="C2093" s="5">
        <f t="shared" si="684"/>
        <v>2023</v>
      </c>
      <c r="D2093" s="88" t="s">
        <v>1899</v>
      </c>
      <c r="E2093" s="5" t="str">
        <f>VLOOKUP(F2093,'Set up'!$A$2:$C$43,2,FALSE)</f>
        <v>C00000041</v>
      </c>
      <c r="F2093" s="1" t="s">
        <v>1707</v>
      </c>
      <c r="G2093" s="99" t="s">
        <v>866</v>
      </c>
      <c r="H2093" s="5">
        <v>2</v>
      </c>
      <c r="I2093" s="5" t="str">
        <f>VLOOKUP(F2093,'Set up'!$A$2:$C$43,3,FALSE)</f>
        <v>Cash</v>
      </c>
      <c r="J2093" s="5">
        <f>VLOOKUP(F2093,'Set up'!$A$2:$D$43,4,FALSE)</f>
        <v>0</v>
      </c>
      <c r="K2093" s="4">
        <f t="shared" si="685"/>
        <v>45180</v>
      </c>
      <c r="L2093" s="5">
        <f t="shared" si="686"/>
        <v>9</v>
      </c>
      <c r="M2093" s="5">
        <f t="shared" si="687"/>
        <v>2023</v>
      </c>
      <c r="N2093" s="96">
        <v>340</v>
      </c>
      <c r="O2093" s="6">
        <f t="shared" si="691"/>
        <v>-340</v>
      </c>
      <c r="P2093" s="6">
        <f t="shared" si="681"/>
        <v>0</v>
      </c>
      <c r="Q2093" s="7">
        <f t="shared" si="688"/>
        <v>3585938.5500000017</v>
      </c>
      <c r="R2093" s="44" t="str">
        <f>VLOOKUP(F2093,'Set up'!$A$2:$E$43,5,FALSE)</f>
        <v>Trsf</v>
      </c>
      <c r="S2093" s="1" t="s">
        <v>1983</v>
      </c>
    </row>
    <row r="2094" spans="1:19" ht="15" customHeight="1" x14ac:dyDescent="0.35">
      <c r="A2094" s="4">
        <v>45181</v>
      </c>
      <c r="B2094" s="5">
        <f t="shared" si="683"/>
        <v>9</v>
      </c>
      <c r="C2094" s="5">
        <f t="shared" si="684"/>
        <v>2023</v>
      </c>
      <c r="D2094" s="88" t="s">
        <v>1900</v>
      </c>
      <c r="E2094" s="5" t="str">
        <f>VLOOKUP(F2094,'Set up'!$A$2:$C$43,2,FALSE)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up'!$A$2:$C$43,3,FALSE)</f>
        <v>Cash</v>
      </c>
      <c r="J2094" s="5">
        <f>VLOOKUP(F2094,'Set up'!$A$2:$D$43,4,FALSE)</f>
        <v>0</v>
      </c>
      <c r="K2094" s="4">
        <f t="shared" si="685"/>
        <v>45181</v>
      </c>
      <c r="L2094" s="5">
        <f t="shared" si="686"/>
        <v>9</v>
      </c>
      <c r="M2094" s="5">
        <f t="shared" si="687"/>
        <v>2023</v>
      </c>
      <c r="N2094" s="96">
        <v>1738</v>
      </c>
      <c r="O2094" s="6">
        <f>-6.7</f>
        <v>-6.7</v>
      </c>
      <c r="P2094" s="6">
        <f t="shared" ref="P2094:P2118" si="692">SUM(N2094+O2094)</f>
        <v>1731.3</v>
      </c>
      <c r="Q2094" s="7">
        <f t="shared" si="688"/>
        <v>3587676.5500000017</v>
      </c>
      <c r="R2094" s="44" t="str">
        <f>VLOOKUP(F2094,'Set up'!$A$2:$E$43,5,FALSE)</f>
        <v>Trsf</v>
      </c>
      <c r="S2094" s="1" t="s">
        <v>1971</v>
      </c>
    </row>
    <row r="2095" spans="1:19" ht="15" customHeight="1" x14ac:dyDescent="0.35">
      <c r="A2095" s="4">
        <v>45181</v>
      </c>
      <c r="B2095" s="5">
        <f t="shared" si="683"/>
        <v>9</v>
      </c>
      <c r="C2095" s="5">
        <f t="shared" si="684"/>
        <v>2023</v>
      </c>
      <c r="D2095" s="88" t="s">
        <v>1900</v>
      </c>
      <c r="E2095" s="5" t="str">
        <f>VLOOKUP(F2095,'Set up'!$A$2:$C$43,2,FALSE)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up'!$A$2:$C$43,3,FALSE)</f>
        <v>Cash</v>
      </c>
      <c r="J2095" s="5">
        <f>VLOOKUP(F2095,'Set up'!$A$2:$D$43,4,FALSE)</f>
        <v>0</v>
      </c>
      <c r="K2095" s="4">
        <f t="shared" si="685"/>
        <v>45181</v>
      </c>
      <c r="L2095" s="5">
        <f t="shared" si="686"/>
        <v>9</v>
      </c>
      <c r="M2095" s="5">
        <f t="shared" si="687"/>
        <v>2023</v>
      </c>
      <c r="N2095" s="96">
        <v>219</v>
      </c>
      <c r="P2095" s="6">
        <f t="shared" si="692"/>
        <v>219</v>
      </c>
      <c r="Q2095" s="7">
        <f t="shared" si="688"/>
        <v>3587895.5500000017</v>
      </c>
      <c r="R2095" s="44" t="str">
        <f>VLOOKUP(F2095,'Set up'!$A$2:$E$43,5,FALSE)</f>
        <v>Trsf</v>
      </c>
    </row>
    <row r="2096" spans="1:19" ht="15" customHeight="1" x14ac:dyDescent="0.35">
      <c r="A2096" s="4">
        <v>45181</v>
      </c>
      <c r="B2096" s="5">
        <f t="shared" si="683"/>
        <v>9</v>
      </c>
      <c r="C2096" s="5">
        <f t="shared" si="684"/>
        <v>2023</v>
      </c>
      <c r="D2096" s="88" t="s">
        <v>1900</v>
      </c>
      <c r="E2096" s="5" t="str">
        <f>VLOOKUP(F2096,'Set up'!$A$2:$C$43,2,FALSE)</f>
        <v>C00000034</v>
      </c>
      <c r="F2096" s="1" t="s">
        <v>1198</v>
      </c>
      <c r="G2096" s="99" t="s">
        <v>1799</v>
      </c>
      <c r="H2096" s="5">
        <v>2</v>
      </c>
      <c r="I2096" s="5" t="str">
        <f>VLOOKUP(F2096,'Set up'!$A$2:$C$43,3,FALSE)</f>
        <v>Cash</v>
      </c>
      <c r="J2096" s="5">
        <f>VLOOKUP(F2096,'Set up'!$A$2:$D$43,4,FALSE)</f>
        <v>0</v>
      </c>
      <c r="K2096" s="4">
        <f t="shared" si="685"/>
        <v>45181</v>
      </c>
      <c r="L2096" s="5">
        <f t="shared" si="686"/>
        <v>9</v>
      </c>
      <c r="M2096" s="5">
        <f t="shared" si="687"/>
        <v>2023</v>
      </c>
      <c r="N2096" s="96">
        <v>438</v>
      </c>
      <c r="P2096" s="6">
        <f t="shared" si="692"/>
        <v>438</v>
      </c>
      <c r="Q2096" s="7">
        <f t="shared" si="688"/>
        <v>3588333.5500000017</v>
      </c>
      <c r="R2096" s="44" t="str">
        <f>VLOOKUP(F2096,'Set up'!$A$2:$E$43,5,FALSE)</f>
        <v>Trsf</v>
      </c>
    </row>
    <row r="2097" spans="1:19" ht="15" customHeight="1" x14ac:dyDescent="0.35">
      <c r="A2097" s="4">
        <v>45181</v>
      </c>
      <c r="B2097" s="5">
        <f t="shared" si="683"/>
        <v>9</v>
      </c>
      <c r="C2097" s="5">
        <f t="shared" si="684"/>
        <v>2023</v>
      </c>
      <c r="D2097" s="88" t="s">
        <v>1900</v>
      </c>
      <c r="E2097" s="5" t="str">
        <f>VLOOKUP(F2097,'Set up'!$A$2:$C$43,2,FALSE)</f>
        <v>C00000034</v>
      </c>
      <c r="F2097" s="1" t="s">
        <v>1198</v>
      </c>
      <c r="G2097" s="99" t="s">
        <v>1820</v>
      </c>
      <c r="H2097" s="5">
        <v>1</v>
      </c>
      <c r="I2097" s="5" t="str">
        <f>VLOOKUP(F2097,'Set up'!$A$2:$C$43,3,FALSE)</f>
        <v>Cash</v>
      </c>
      <c r="J2097" s="5">
        <f>VLOOKUP(F2097,'Set up'!$A$2:$D$43,4,FALSE)</f>
        <v>0</v>
      </c>
      <c r="K2097" s="4">
        <f t="shared" si="685"/>
        <v>45181</v>
      </c>
      <c r="L2097" s="5">
        <f t="shared" si="686"/>
        <v>9</v>
      </c>
      <c r="M2097" s="5">
        <f t="shared" si="687"/>
        <v>2023</v>
      </c>
      <c r="N2097" s="96">
        <v>236</v>
      </c>
      <c r="P2097" s="6">
        <f t="shared" si="692"/>
        <v>236</v>
      </c>
      <c r="Q2097" s="7">
        <f t="shared" si="688"/>
        <v>3588569.5500000017</v>
      </c>
      <c r="R2097" s="44" t="str">
        <f>VLOOKUP(F2097,'Set up'!$A$2:$E$43,5,FALSE)</f>
        <v>Trsf</v>
      </c>
    </row>
    <row r="2098" spans="1:19" ht="15" customHeight="1" x14ac:dyDescent="0.35">
      <c r="A2098" s="4">
        <v>45181</v>
      </c>
      <c r="B2098" s="5">
        <f t="shared" si="683"/>
        <v>9</v>
      </c>
      <c r="C2098" s="5">
        <f t="shared" si="684"/>
        <v>2023</v>
      </c>
      <c r="D2098" s="88" t="s">
        <v>1900</v>
      </c>
      <c r="E2098" s="5" t="str">
        <f>VLOOKUP(F2098,'Set up'!$A$2:$C$43,2,FALSE)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up'!$A$2:$C$43,3,FALSE)</f>
        <v>Cash</v>
      </c>
      <c r="J2098" s="5">
        <f>VLOOKUP(F2098,'Set up'!$A$2:$D$43,4,FALSE)</f>
        <v>0</v>
      </c>
      <c r="K2098" s="4">
        <f t="shared" si="685"/>
        <v>45181</v>
      </c>
      <c r="L2098" s="5">
        <f t="shared" si="686"/>
        <v>9</v>
      </c>
      <c r="M2098" s="5">
        <f t="shared" si="687"/>
        <v>2023</v>
      </c>
      <c r="N2098" s="96">
        <v>190</v>
      </c>
      <c r="P2098" s="6">
        <f t="shared" si="692"/>
        <v>190</v>
      </c>
      <c r="Q2098" s="7">
        <f t="shared" si="688"/>
        <v>3588759.5500000017</v>
      </c>
      <c r="R2098" s="44" t="str">
        <f>VLOOKUP(F2098,'Set up'!$A$2:$E$43,5,FALSE)</f>
        <v>Trsf</v>
      </c>
    </row>
    <row r="2099" spans="1:19" ht="15" customHeight="1" x14ac:dyDescent="0.35">
      <c r="A2099" s="4">
        <v>45181</v>
      </c>
      <c r="B2099" s="5">
        <f t="shared" si="683"/>
        <v>9</v>
      </c>
      <c r="C2099" s="5">
        <f t="shared" si="684"/>
        <v>2023</v>
      </c>
      <c r="D2099" s="88" t="s">
        <v>1900</v>
      </c>
      <c r="E2099" s="5" t="str">
        <f>VLOOKUP(F2099,'Set up'!$A$2:$C$43,2,FALSE)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up'!$A$2:$C$43,3,FALSE)</f>
        <v>Cash</v>
      </c>
      <c r="J2099" s="5">
        <f>VLOOKUP(F2099,'Set up'!$A$2:$D$43,4,FALSE)</f>
        <v>0</v>
      </c>
      <c r="K2099" s="4">
        <f t="shared" si="685"/>
        <v>45181</v>
      </c>
      <c r="L2099" s="5">
        <f t="shared" si="686"/>
        <v>9</v>
      </c>
      <c r="M2099" s="5">
        <f t="shared" si="687"/>
        <v>2023</v>
      </c>
      <c r="N2099" s="96">
        <v>125</v>
      </c>
      <c r="P2099" s="6">
        <f t="shared" si="692"/>
        <v>125</v>
      </c>
      <c r="Q2099" s="7">
        <f t="shared" si="688"/>
        <v>3588884.5500000017</v>
      </c>
      <c r="R2099" s="44" t="str">
        <f>VLOOKUP(F2099,'Set up'!$A$2:$E$43,5,FALSE)</f>
        <v>Trsf</v>
      </c>
    </row>
    <row r="2100" spans="1:19" ht="15" customHeight="1" x14ac:dyDescent="0.35">
      <c r="A2100" s="4">
        <v>45181</v>
      </c>
      <c r="B2100" s="5">
        <f t="shared" si="683"/>
        <v>9</v>
      </c>
      <c r="C2100" s="5">
        <f t="shared" si="684"/>
        <v>2023</v>
      </c>
      <c r="D2100" s="88" t="s">
        <v>1900</v>
      </c>
      <c r="E2100" s="5" t="str">
        <f>VLOOKUP(F2100,'Set up'!$A$2:$C$43,2,FALSE)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up'!$A$2:$C$43,3,FALSE)</f>
        <v>Cash</v>
      </c>
      <c r="J2100" s="5">
        <f>VLOOKUP(F2100,'Set up'!$A$2:$D$43,4,FALSE)</f>
        <v>0</v>
      </c>
      <c r="K2100" s="4">
        <f t="shared" si="685"/>
        <v>45181</v>
      </c>
      <c r="L2100" s="5">
        <f t="shared" si="686"/>
        <v>9</v>
      </c>
      <c r="M2100" s="5">
        <f t="shared" si="687"/>
        <v>2023</v>
      </c>
      <c r="N2100" s="96">
        <v>834</v>
      </c>
      <c r="P2100" s="6">
        <f t="shared" si="692"/>
        <v>834</v>
      </c>
      <c r="Q2100" s="7">
        <f t="shared" si="688"/>
        <v>3589718.5500000017</v>
      </c>
      <c r="R2100" s="44" t="str">
        <f>VLOOKUP(F2100,'Set up'!$A$2:$E$43,5,FALSE)</f>
        <v>Trsf</v>
      </c>
    </row>
    <row r="2101" spans="1:19" ht="15" customHeight="1" x14ac:dyDescent="0.35">
      <c r="A2101" s="4">
        <v>45180</v>
      </c>
      <c r="B2101" s="5">
        <f t="shared" si="683"/>
        <v>9</v>
      </c>
      <c r="C2101" s="5">
        <f t="shared" si="684"/>
        <v>2023</v>
      </c>
      <c r="D2101" s="88" t="s">
        <v>1901</v>
      </c>
      <c r="E2101" s="5" t="str">
        <f>VLOOKUP(F2101,'Set up'!$A$2:$C$43,2,FALSE)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up'!$A$2:$C$43,3,FALSE)</f>
        <v>45</v>
      </c>
      <c r="J2101" s="5">
        <f>VLOOKUP(F2101,'Set up'!$A$2:$D$43,4,FALSE)</f>
        <v>45</v>
      </c>
      <c r="K2101" s="4">
        <f t="shared" si="685"/>
        <v>45225</v>
      </c>
      <c r="L2101" s="5">
        <f t="shared" si="686"/>
        <v>10</v>
      </c>
      <c r="M2101" s="5">
        <f t="shared" si="687"/>
        <v>2023</v>
      </c>
      <c r="N2101" s="96">
        <v>1870</v>
      </c>
      <c r="P2101" s="6">
        <f t="shared" si="692"/>
        <v>1870</v>
      </c>
      <c r="Q2101" s="7">
        <f t="shared" si="688"/>
        <v>3591588.5500000017</v>
      </c>
      <c r="R2101" s="44" t="str">
        <f>VLOOKUP(F2101,'Set up'!$A$2:$E$43,5,FALSE)</f>
        <v>PD Chq</v>
      </c>
    </row>
    <row r="2102" spans="1:19" ht="15" customHeight="1" x14ac:dyDescent="0.35">
      <c r="A2102" s="4">
        <v>45180</v>
      </c>
      <c r="B2102" s="5">
        <f t="shared" si="683"/>
        <v>9</v>
      </c>
      <c r="C2102" s="5">
        <f t="shared" si="684"/>
        <v>2023</v>
      </c>
      <c r="D2102" s="88" t="s">
        <v>1901</v>
      </c>
      <c r="E2102" s="5" t="str">
        <f>VLOOKUP(F2102,'Set up'!$A$2:$C$43,2,FALSE)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up'!$A$2:$C$43,3,FALSE)</f>
        <v>45</v>
      </c>
      <c r="J2102" s="5">
        <f>VLOOKUP(F2102,'Set up'!$A$2:$D$43,4,FALSE)</f>
        <v>45</v>
      </c>
      <c r="K2102" s="4">
        <f t="shared" si="685"/>
        <v>45225</v>
      </c>
      <c r="L2102" s="5">
        <f t="shared" si="686"/>
        <v>10</v>
      </c>
      <c r="M2102" s="5">
        <f t="shared" si="687"/>
        <v>2023</v>
      </c>
      <c r="N2102" s="96">
        <v>220</v>
      </c>
      <c r="P2102" s="6">
        <f t="shared" si="692"/>
        <v>220</v>
      </c>
      <c r="Q2102" s="7">
        <f t="shared" si="688"/>
        <v>3591808.5500000017</v>
      </c>
      <c r="R2102" s="44" t="str">
        <f>VLOOKUP(F2102,'Set up'!$A$2:$E$43,5,FALSE)</f>
        <v>PD Chq</v>
      </c>
    </row>
    <row r="2103" spans="1:19" ht="15" customHeight="1" x14ac:dyDescent="0.35">
      <c r="A2103" s="4">
        <v>45183</v>
      </c>
      <c r="B2103" s="5">
        <f t="shared" si="683"/>
        <v>9</v>
      </c>
      <c r="C2103" s="5">
        <f t="shared" si="684"/>
        <v>2023</v>
      </c>
      <c r="D2103" s="88" t="s">
        <v>1902</v>
      </c>
      <c r="E2103" s="5" t="str">
        <f>VLOOKUP(F2103,'Set up'!$A$2:$C$43,2,FALSE)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up'!$A$2:$C$43,3,FALSE)</f>
        <v>Cash</v>
      </c>
      <c r="J2103" s="5">
        <f>VLOOKUP(F2103,'Set up'!$A$2:$D$43,4,FALSE)</f>
        <v>0</v>
      </c>
      <c r="K2103" s="4">
        <f t="shared" si="685"/>
        <v>45183</v>
      </c>
      <c r="L2103" s="5">
        <f t="shared" si="686"/>
        <v>9</v>
      </c>
      <c r="M2103" s="5">
        <f t="shared" si="687"/>
        <v>2023</v>
      </c>
      <c r="N2103" s="96">
        <v>5082</v>
      </c>
      <c r="O2103" s="6">
        <f t="shared" ref="O2103:O2108" si="693">-N2103</f>
        <v>-5082</v>
      </c>
      <c r="P2103" s="6">
        <f t="shared" si="692"/>
        <v>0</v>
      </c>
      <c r="Q2103" s="7">
        <f t="shared" si="688"/>
        <v>3596890.5500000017</v>
      </c>
      <c r="R2103" s="44" t="str">
        <f>VLOOKUP(F2103,'Set up'!$A$2:$E$43,5,FALSE)</f>
        <v>Cash</v>
      </c>
      <c r="S2103" s="1" t="s">
        <v>1979</v>
      </c>
    </row>
    <row r="2104" spans="1:19" ht="15" customHeight="1" x14ac:dyDescent="0.35">
      <c r="A2104" s="4">
        <v>45183</v>
      </c>
      <c r="B2104" s="5">
        <f t="shared" si="683"/>
        <v>9</v>
      </c>
      <c r="C2104" s="5">
        <f t="shared" si="684"/>
        <v>2023</v>
      </c>
      <c r="D2104" s="88" t="s">
        <v>1902</v>
      </c>
      <c r="E2104" s="5" t="str">
        <f>VLOOKUP(F2104,'Set up'!$A$2:$C$43,2,FALSE)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up'!$A$2:$C$43,3,FALSE)</f>
        <v>Cash</v>
      </c>
      <c r="J2104" s="5">
        <f>VLOOKUP(F2104,'Set up'!$A$2:$D$43,4,FALSE)</f>
        <v>0</v>
      </c>
      <c r="K2104" s="4">
        <f t="shared" si="685"/>
        <v>45183</v>
      </c>
      <c r="L2104" s="5">
        <f t="shared" si="686"/>
        <v>9</v>
      </c>
      <c r="M2104" s="5">
        <f t="shared" si="687"/>
        <v>2023</v>
      </c>
      <c r="N2104" s="96">
        <v>1170</v>
      </c>
      <c r="O2104" s="6">
        <f t="shared" si="693"/>
        <v>-1170</v>
      </c>
      <c r="P2104" s="6">
        <f t="shared" si="692"/>
        <v>0</v>
      </c>
      <c r="Q2104" s="7">
        <f t="shared" si="688"/>
        <v>3598060.5500000017</v>
      </c>
      <c r="R2104" s="44" t="str">
        <f>VLOOKUP(F2104,'Set up'!$A$2:$E$43,5,FALSE)</f>
        <v>Cash</v>
      </c>
      <c r="S2104" s="1" t="s">
        <v>1979</v>
      </c>
    </row>
    <row r="2105" spans="1:19" ht="15" customHeight="1" x14ac:dyDescent="0.35">
      <c r="A2105" s="4">
        <v>45183</v>
      </c>
      <c r="B2105" s="5">
        <f t="shared" si="683"/>
        <v>9</v>
      </c>
      <c r="C2105" s="5">
        <f t="shared" si="684"/>
        <v>2023</v>
      </c>
      <c r="D2105" s="88" t="s">
        <v>1902</v>
      </c>
      <c r="E2105" s="5" t="str">
        <f>VLOOKUP(F2105,'Set up'!$A$2:$C$43,2,FALSE)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up'!$A$2:$C$43,3,FALSE)</f>
        <v>Cash</v>
      </c>
      <c r="J2105" s="5">
        <f>VLOOKUP(F2105,'Set up'!$A$2:$D$43,4,FALSE)</f>
        <v>0</v>
      </c>
      <c r="K2105" s="4">
        <f t="shared" si="685"/>
        <v>45183</v>
      </c>
      <c r="L2105" s="5">
        <f t="shared" si="686"/>
        <v>9</v>
      </c>
      <c r="M2105" s="5">
        <f t="shared" si="687"/>
        <v>2023</v>
      </c>
      <c r="N2105" s="96">
        <v>645</v>
      </c>
      <c r="O2105" s="6">
        <f t="shared" si="693"/>
        <v>-645</v>
      </c>
      <c r="P2105" s="6">
        <f t="shared" si="692"/>
        <v>0</v>
      </c>
      <c r="Q2105" s="7">
        <f t="shared" si="688"/>
        <v>3598705.5500000017</v>
      </c>
      <c r="R2105" s="44" t="str">
        <f>VLOOKUP(F2105,'Set up'!$A$2:$E$43,5,FALSE)</f>
        <v>Cash</v>
      </c>
      <c r="S2105" s="1" t="s">
        <v>1979</v>
      </c>
    </row>
    <row r="2106" spans="1:19" ht="15" customHeight="1" x14ac:dyDescent="0.35">
      <c r="A2106" s="4">
        <v>45183</v>
      </c>
      <c r="B2106" s="5">
        <f t="shared" si="683"/>
        <v>9</v>
      </c>
      <c r="C2106" s="5">
        <f t="shared" si="684"/>
        <v>2023</v>
      </c>
      <c r="D2106" s="88" t="s">
        <v>1902</v>
      </c>
      <c r="E2106" s="5" t="str">
        <f>VLOOKUP(F2106,'Set up'!$A$2:$C$43,2,FALSE)</f>
        <v>C00000014</v>
      </c>
      <c r="F2106" s="1" t="s">
        <v>263</v>
      </c>
      <c r="G2106" s="11" t="s">
        <v>1889</v>
      </c>
      <c r="H2106" s="5">
        <v>4</v>
      </c>
      <c r="I2106" s="5" t="str">
        <f>VLOOKUP(F2106,'Set up'!$A$2:$C$43,3,FALSE)</f>
        <v>Cash</v>
      </c>
      <c r="J2106" s="5">
        <f>VLOOKUP(F2106,'Set up'!$A$2:$D$43,4,FALSE)</f>
        <v>0</v>
      </c>
      <c r="K2106" s="4">
        <f t="shared" si="685"/>
        <v>45183</v>
      </c>
      <c r="L2106" s="5">
        <f t="shared" si="686"/>
        <v>9</v>
      </c>
      <c r="M2106" s="5">
        <f t="shared" si="687"/>
        <v>2023</v>
      </c>
      <c r="N2106" s="96">
        <v>640</v>
      </c>
      <c r="O2106" s="6">
        <f t="shared" si="693"/>
        <v>-640</v>
      </c>
      <c r="P2106" s="6">
        <f t="shared" si="692"/>
        <v>0</v>
      </c>
      <c r="Q2106" s="7">
        <f t="shared" si="688"/>
        <v>3599345.5500000017</v>
      </c>
      <c r="R2106" s="44" t="str">
        <f>VLOOKUP(F2106,'Set up'!$A$2:$E$43,5,FALSE)</f>
        <v>Cash</v>
      </c>
      <c r="S2106" s="1" t="s">
        <v>1979</v>
      </c>
    </row>
    <row r="2107" spans="1:19" ht="15" customHeight="1" x14ac:dyDescent="0.35">
      <c r="A2107" s="4">
        <v>45183</v>
      </c>
      <c r="B2107" s="5">
        <f t="shared" si="683"/>
        <v>9</v>
      </c>
      <c r="C2107" s="5">
        <f t="shared" si="684"/>
        <v>2023</v>
      </c>
      <c r="D2107" s="88" t="s">
        <v>1902</v>
      </c>
      <c r="E2107" s="5" t="str">
        <f>VLOOKUP(F2107,'Set up'!$A$2:$C$43,2,FALSE)</f>
        <v>C00000014</v>
      </c>
      <c r="F2107" s="1" t="s">
        <v>263</v>
      </c>
      <c r="G2107" s="90" t="s">
        <v>1718</v>
      </c>
      <c r="H2107" s="5">
        <v>2</v>
      </c>
      <c r="I2107" s="5" t="str">
        <f>VLOOKUP(F2107,'Set up'!$A$2:$C$43,3,FALSE)</f>
        <v>Cash</v>
      </c>
      <c r="J2107" s="5">
        <f>VLOOKUP(F2107,'Set up'!$A$2:$D$43,4,FALSE)</f>
        <v>0</v>
      </c>
      <c r="K2107" s="4">
        <f t="shared" si="685"/>
        <v>45183</v>
      </c>
      <c r="L2107" s="5">
        <f t="shared" si="686"/>
        <v>9</v>
      </c>
      <c r="M2107" s="5">
        <f t="shared" si="687"/>
        <v>2023</v>
      </c>
      <c r="N2107" s="96">
        <v>330</v>
      </c>
      <c r="O2107" s="6">
        <f t="shared" si="693"/>
        <v>-330</v>
      </c>
      <c r="P2107" s="6">
        <f t="shared" si="692"/>
        <v>0</v>
      </c>
      <c r="Q2107" s="7">
        <f t="shared" si="688"/>
        <v>3599675.5500000017</v>
      </c>
      <c r="R2107" s="44" t="str">
        <f>VLOOKUP(F2107,'Set up'!$A$2:$E$43,5,FALSE)</f>
        <v>Cash</v>
      </c>
      <c r="S2107" s="1" t="s">
        <v>1979</v>
      </c>
    </row>
    <row r="2108" spans="1:19" ht="15" customHeight="1" x14ac:dyDescent="0.35">
      <c r="A2108" s="4">
        <v>45183</v>
      </c>
      <c r="B2108" s="5">
        <f t="shared" ref="B2108:B2118" si="694">MONTH(A2108)</f>
        <v>9</v>
      </c>
      <c r="C2108" s="5">
        <f t="shared" ref="C2108:C2118" si="695">YEAR(A2108)</f>
        <v>2023</v>
      </c>
      <c r="D2108" s="88" t="s">
        <v>1902</v>
      </c>
      <c r="E2108" s="5" t="str">
        <f>VLOOKUP(F2108,'Set up'!$A$2:$C$43,2,FALSE)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up'!$A$2:$C$43,3,FALSE)</f>
        <v>Cash</v>
      </c>
      <c r="J2108" s="5">
        <f>VLOOKUP(F2108,'Set up'!$A$2:$D$43,4,FALSE)</f>
        <v>0</v>
      </c>
      <c r="K2108" s="4">
        <f t="shared" ref="K2108:K2118" si="696">A2108+J2108</f>
        <v>45183</v>
      </c>
      <c r="L2108" s="5">
        <f t="shared" ref="L2108:L2118" si="697">MONTH(K2108)</f>
        <v>9</v>
      </c>
      <c r="M2108" s="5">
        <f t="shared" ref="M2108:M2118" si="698">YEAR(K2108)</f>
        <v>2023</v>
      </c>
      <c r="N2108" s="96">
        <v>95</v>
      </c>
      <c r="O2108" s="6">
        <f t="shared" si="693"/>
        <v>-95</v>
      </c>
      <c r="P2108" s="6">
        <f t="shared" si="692"/>
        <v>0</v>
      </c>
      <c r="Q2108" s="7">
        <f t="shared" ref="Q2108:Q2118" si="699">SUM(Q2107+N2108)</f>
        <v>3599770.5500000017</v>
      </c>
      <c r="R2108" s="44" t="str">
        <f>VLOOKUP(F2108,'Set up'!$A$2:$E$43,5,FALSE)</f>
        <v>Cash</v>
      </c>
      <c r="S2108" s="1" t="s">
        <v>1979</v>
      </c>
    </row>
    <row r="2109" spans="1:19" ht="15" customHeight="1" x14ac:dyDescent="0.35">
      <c r="A2109" s="4">
        <v>45183</v>
      </c>
      <c r="B2109" s="5">
        <f t="shared" si="694"/>
        <v>9</v>
      </c>
      <c r="C2109" s="5">
        <f t="shared" si="695"/>
        <v>2023</v>
      </c>
      <c r="D2109" s="88" t="s">
        <v>1902</v>
      </c>
      <c r="E2109" s="5" t="str">
        <f>VLOOKUP(F2109,'Set up'!$A$2:$C$43,2,FALSE)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up'!$A$2:$C$43,3,FALSE)</f>
        <v>Cash</v>
      </c>
      <c r="J2109" s="5">
        <f>VLOOKUP(F2109,'Set up'!$A$2:$D$43,4,FALSE)</f>
        <v>0</v>
      </c>
      <c r="K2109" s="4">
        <f t="shared" si="696"/>
        <v>45183</v>
      </c>
      <c r="L2109" s="5">
        <f t="shared" si="697"/>
        <v>9</v>
      </c>
      <c r="M2109" s="5">
        <f t="shared" si="698"/>
        <v>2023</v>
      </c>
      <c r="N2109" s="96">
        <v>125</v>
      </c>
      <c r="O2109" s="6">
        <f t="shared" ref="O2109" si="700">-N2109</f>
        <v>-125</v>
      </c>
      <c r="P2109" s="6">
        <f t="shared" si="692"/>
        <v>0</v>
      </c>
      <c r="Q2109" s="7">
        <f t="shared" si="699"/>
        <v>3599895.5500000017</v>
      </c>
      <c r="R2109" s="44" t="str">
        <f>VLOOKUP(F2109,'Set up'!$A$2:$E$43,5,FALSE)</f>
        <v>Cash</v>
      </c>
      <c r="S2109" s="1" t="s">
        <v>1979</v>
      </c>
    </row>
    <row r="2110" spans="1:19" ht="15" customHeight="1" x14ac:dyDescent="0.35">
      <c r="A2110" s="4">
        <v>45182</v>
      </c>
      <c r="B2110" s="5">
        <f t="shared" si="694"/>
        <v>9</v>
      </c>
      <c r="C2110" s="5">
        <f t="shared" si="695"/>
        <v>2023</v>
      </c>
      <c r="D2110" s="88" t="s">
        <v>1903</v>
      </c>
      <c r="E2110" s="5" t="str">
        <f>VLOOKUP(F2110,'Set up'!$A$2:$C$43,2,FALSE)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up'!$A$2:$C$43,3,FALSE)</f>
        <v>Cash</v>
      </c>
      <c r="J2110" s="5">
        <f>VLOOKUP(F2110,'Set up'!$A$2:$D$43,4,FALSE)</f>
        <v>0</v>
      </c>
      <c r="K2110" s="4">
        <f t="shared" si="696"/>
        <v>45182</v>
      </c>
      <c r="L2110" s="5">
        <f t="shared" si="697"/>
        <v>9</v>
      </c>
      <c r="M2110" s="5">
        <f t="shared" si="698"/>
        <v>2023</v>
      </c>
      <c r="N2110" s="96">
        <v>125</v>
      </c>
      <c r="P2110" s="6">
        <f t="shared" si="692"/>
        <v>125</v>
      </c>
      <c r="Q2110" s="7">
        <f t="shared" si="699"/>
        <v>3600020.5500000017</v>
      </c>
      <c r="R2110" s="44" t="str">
        <f>VLOOKUP(F2110,'Set up'!$A$2:$E$43,5,FALSE)</f>
        <v>Trsf</v>
      </c>
    </row>
    <row r="2111" spans="1:19" ht="15" customHeight="1" x14ac:dyDescent="0.35">
      <c r="A2111" s="4">
        <v>45182</v>
      </c>
      <c r="B2111" s="5">
        <f t="shared" si="694"/>
        <v>9</v>
      </c>
      <c r="C2111" s="5">
        <f t="shared" si="695"/>
        <v>2023</v>
      </c>
      <c r="D2111" s="88" t="s">
        <v>1904</v>
      </c>
      <c r="E2111" s="5" t="str">
        <f>VLOOKUP(F2111,'Set up'!$A$2:$C$43,2,FALSE)</f>
        <v>C00000020</v>
      </c>
      <c r="F2111" s="1" t="s">
        <v>411</v>
      </c>
      <c r="G2111" s="103" t="s">
        <v>1736</v>
      </c>
      <c r="H2111" s="5">
        <v>2</v>
      </c>
      <c r="I2111" s="5" t="str">
        <f>VLOOKUP(F2111,'Set up'!$A$2:$C$43,3,FALSE)</f>
        <v>Cash</v>
      </c>
      <c r="J2111" s="5">
        <f>VLOOKUP(F2111,'Set up'!$A$2:$D$43,4,FALSE)</f>
        <v>0</v>
      </c>
      <c r="K2111" s="4">
        <f t="shared" si="696"/>
        <v>45182</v>
      </c>
      <c r="L2111" s="5">
        <f t="shared" si="697"/>
        <v>9</v>
      </c>
      <c r="M2111" s="5">
        <f t="shared" si="698"/>
        <v>2023</v>
      </c>
      <c r="N2111" s="96">
        <v>3212</v>
      </c>
      <c r="P2111" s="6">
        <f t="shared" si="692"/>
        <v>3212</v>
      </c>
      <c r="Q2111" s="7">
        <f t="shared" si="699"/>
        <v>3603232.5500000017</v>
      </c>
      <c r="R2111" s="44" t="str">
        <f>VLOOKUP(F2111,'Set up'!$A$2:$E$43,5,FALSE)</f>
        <v>Trsf</v>
      </c>
    </row>
    <row r="2112" spans="1:19" ht="15" customHeight="1" x14ac:dyDescent="0.35">
      <c r="A2112" s="4">
        <v>45182</v>
      </c>
      <c r="B2112" s="5">
        <f t="shared" si="694"/>
        <v>9</v>
      </c>
      <c r="C2112" s="5">
        <f t="shared" si="695"/>
        <v>2023</v>
      </c>
      <c r="D2112" s="88" t="s">
        <v>1904</v>
      </c>
      <c r="E2112" s="5" t="str">
        <f>VLOOKUP(F2112,'Set up'!$A$2:$C$43,2,FALSE)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up'!$A$2:$C$43,3,FALSE)</f>
        <v>Cash</v>
      </c>
      <c r="J2112" s="5">
        <f>VLOOKUP(F2112,'Set up'!$A$2:$D$43,4,FALSE)</f>
        <v>0</v>
      </c>
      <c r="K2112" s="4">
        <f t="shared" si="696"/>
        <v>45182</v>
      </c>
      <c r="L2112" s="5">
        <f t="shared" si="697"/>
        <v>9</v>
      </c>
      <c r="M2112" s="5">
        <f t="shared" si="698"/>
        <v>2023</v>
      </c>
      <c r="N2112" s="96">
        <v>1134</v>
      </c>
      <c r="P2112" s="6">
        <f t="shared" si="692"/>
        <v>1134</v>
      </c>
      <c r="Q2112" s="7">
        <f t="shared" si="699"/>
        <v>3604366.5500000017</v>
      </c>
      <c r="R2112" s="44" t="str">
        <f>VLOOKUP(F2112,'Set up'!$A$2:$E$43,5,FALSE)</f>
        <v>Trsf</v>
      </c>
    </row>
    <row r="2113" spans="1:19" ht="15" customHeight="1" x14ac:dyDescent="0.35">
      <c r="A2113" s="4">
        <v>45182</v>
      </c>
      <c r="B2113" s="5">
        <f t="shared" si="694"/>
        <v>9</v>
      </c>
      <c r="C2113" s="5">
        <f t="shared" si="695"/>
        <v>2023</v>
      </c>
      <c r="D2113" s="88" t="s">
        <v>1904</v>
      </c>
      <c r="E2113" s="5" t="str">
        <f>VLOOKUP(F2113,'Set up'!$A$2:$C$43,2,FALSE)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up'!$A$2:$C$43,3,FALSE)</f>
        <v>Cash</v>
      </c>
      <c r="J2113" s="5">
        <f>VLOOKUP(F2113,'Set up'!$A$2:$D$43,4,FALSE)</f>
        <v>0</v>
      </c>
      <c r="K2113" s="4">
        <f t="shared" si="696"/>
        <v>45182</v>
      </c>
      <c r="L2113" s="5">
        <f t="shared" si="697"/>
        <v>9</v>
      </c>
      <c r="M2113" s="5">
        <f t="shared" si="698"/>
        <v>2023</v>
      </c>
      <c r="N2113" s="96">
        <v>600</v>
      </c>
      <c r="P2113" s="6">
        <f t="shared" si="692"/>
        <v>600</v>
      </c>
      <c r="Q2113" s="7">
        <f t="shared" si="699"/>
        <v>3604966.5500000017</v>
      </c>
      <c r="R2113" s="44" t="str">
        <f>VLOOKUP(F2113,'Set up'!$A$2:$E$43,5,FALSE)</f>
        <v>Trsf</v>
      </c>
    </row>
    <row r="2114" spans="1:19" ht="15" customHeight="1" x14ac:dyDescent="0.35">
      <c r="A2114" s="4">
        <v>45182</v>
      </c>
      <c r="B2114" s="5">
        <f t="shared" si="694"/>
        <v>9</v>
      </c>
      <c r="C2114" s="5">
        <f t="shared" si="695"/>
        <v>2023</v>
      </c>
      <c r="D2114" s="88" t="s">
        <v>1904</v>
      </c>
      <c r="E2114" s="5" t="str">
        <f>VLOOKUP(F2114,'Set up'!$A$2:$C$43,2,FALSE)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up'!$A$2:$C$43,3,FALSE)</f>
        <v>Cash</v>
      </c>
      <c r="J2114" s="5">
        <f>VLOOKUP(F2114,'Set up'!$A$2:$D$43,4,FALSE)</f>
        <v>0</v>
      </c>
      <c r="K2114" s="4">
        <f t="shared" si="696"/>
        <v>45182</v>
      </c>
      <c r="L2114" s="5">
        <f t="shared" si="697"/>
        <v>9</v>
      </c>
      <c r="M2114" s="5">
        <f t="shared" si="698"/>
        <v>2023</v>
      </c>
      <c r="N2114" s="96">
        <v>380</v>
      </c>
      <c r="P2114" s="6">
        <f t="shared" si="692"/>
        <v>380</v>
      </c>
      <c r="Q2114" s="7">
        <f t="shared" si="699"/>
        <v>3605346.5500000017</v>
      </c>
      <c r="R2114" s="44" t="str">
        <f>VLOOKUP(F2114,'Set up'!$A$2:$E$43,5,FALSE)</f>
        <v>Trsf</v>
      </c>
    </row>
    <row r="2115" spans="1:19" ht="15" customHeight="1" x14ac:dyDescent="0.35">
      <c r="A2115" s="4">
        <v>45182</v>
      </c>
      <c r="B2115" s="5">
        <f t="shared" si="694"/>
        <v>9</v>
      </c>
      <c r="C2115" s="5">
        <f t="shared" si="695"/>
        <v>2023</v>
      </c>
      <c r="D2115" s="88" t="s">
        <v>1905</v>
      </c>
      <c r="E2115" s="5" t="str">
        <f>VLOOKUP(F2115,'Set up'!$A$2:$C$43,2,FALSE)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up'!$A$2:$C$43,3,FALSE)</f>
        <v>Cash</v>
      </c>
      <c r="J2115" s="5">
        <f>VLOOKUP(F2115,'Set up'!$A$2:$D$43,4,FALSE)</f>
        <v>0</v>
      </c>
      <c r="K2115" s="4">
        <f t="shared" si="696"/>
        <v>45182</v>
      </c>
      <c r="L2115" s="5">
        <f t="shared" si="697"/>
        <v>9</v>
      </c>
      <c r="M2115" s="5">
        <f t="shared" si="698"/>
        <v>2023</v>
      </c>
      <c r="N2115" s="96">
        <v>322.5</v>
      </c>
      <c r="P2115" s="6">
        <f t="shared" si="692"/>
        <v>322.5</v>
      </c>
      <c r="Q2115" s="7">
        <f t="shared" si="699"/>
        <v>3605669.0500000017</v>
      </c>
      <c r="R2115" s="44" t="str">
        <f>VLOOKUP(F2115,'Set up'!$A$2:$E$43,5,FALSE)</f>
        <v>Trsf</v>
      </c>
    </row>
    <row r="2116" spans="1:19" ht="15" customHeight="1" x14ac:dyDescent="0.35">
      <c r="A2116" s="4">
        <v>45184</v>
      </c>
      <c r="B2116" s="5">
        <f t="shared" si="694"/>
        <v>9</v>
      </c>
      <c r="C2116" s="5">
        <f t="shared" si="695"/>
        <v>2023</v>
      </c>
      <c r="D2116" s="88" t="s">
        <v>1906</v>
      </c>
      <c r="E2116" s="5" t="str">
        <f>VLOOKUP(F2116,'Set up'!$A$2:$C$43,2,FALSE)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up'!$A$2:$C$43,3,FALSE)</f>
        <v>Cash</v>
      </c>
      <c r="J2116" s="5">
        <f>VLOOKUP(F2116,'Set up'!$A$2:$D$43,4,FALSE)</f>
        <v>0</v>
      </c>
      <c r="K2116" s="4">
        <f t="shared" si="696"/>
        <v>45184</v>
      </c>
      <c r="L2116" s="5">
        <f t="shared" si="697"/>
        <v>9</v>
      </c>
      <c r="M2116" s="5">
        <f t="shared" si="698"/>
        <v>2023</v>
      </c>
      <c r="N2116" s="96">
        <v>125</v>
      </c>
      <c r="P2116" s="6">
        <f t="shared" si="692"/>
        <v>125</v>
      </c>
      <c r="Q2116" s="7">
        <f t="shared" si="699"/>
        <v>3605794.0500000017</v>
      </c>
      <c r="R2116" s="44" t="str">
        <f>VLOOKUP(F2116,'Set up'!$A$2:$E$43,5,FALSE)</f>
        <v>Trsf</v>
      </c>
    </row>
    <row r="2117" spans="1:19" ht="15" customHeight="1" x14ac:dyDescent="0.35">
      <c r="A2117" s="4">
        <v>45184</v>
      </c>
      <c r="B2117" s="5">
        <f t="shared" si="694"/>
        <v>9</v>
      </c>
      <c r="C2117" s="5">
        <f t="shared" si="695"/>
        <v>2023</v>
      </c>
      <c r="D2117" s="88" t="s">
        <v>1907</v>
      </c>
      <c r="E2117" s="5" t="str">
        <f>VLOOKUP(F2117,'Set up'!$A$2:$C$43,2,FALSE)</f>
        <v>C00000020</v>
      </c>
      <c r="F2117" s="1" t="s">
        <v>411</v>
      </c>
      <c r="G2117" s="103" t="s">
        <v>1736</v>
      </c>
      <c r="H2117" s="5">
        <v>2</v>
      </c>
      <c r="I2117" s="5" t="str">
        <f>VLOOKUP(F2117,'Set up'!$A$2:$C$43,3,FALSE)</f>
        <v>Cash</v>
      </c>
      <c r="J2117" s="5">
        <f>VLOOKUP(F2117,'Set up'!$A$2:$D$43,4,FALSE)</f>
        <v>0</v>
      </c>
      <c r="K2117" s="4">
        <f t="shared" si="696"/>
        <v>45184</v>
      </c>
      <c r="L2117" s="5">
        <f t="shared" si="697"/>
        <v>9</v>
      </c>
      <c r="M2117" s="5">
        <f t="shared" si="698"/>
        <v>2023</v>
      </c>
      <c r="N2117" s="96">
        <v>3212</v>
      </c>
      <c r="P2117" s="6">
        <f t="shared" si="692"/>
        <v>3212</v>
      </c>
      <c r="Q2117" s="7">
        <f t="shared" si="699"/>
        <v>3609006.0500000017</v>
      </c>
      <c r="R2117" s="44" t="str">
        <f>VLOOKUP(F2117,'Set up'!$A$2:$E$43,5,FALSE)</f>
        <v>Trsf</v>
      </c>
    </row>
    <row r="2118" spans="1:19" ht="15" customHeight="1" x14ac:dyDescent="0.35">
      <c r="A2118" s="4">
        <v>45184</v>
      </c>
      <c r="B2118" s="5">
        <f t="shared" si="694"/>
        <v>9</v>
      </c>
      <c r="C2118" s="5">
        <f t="shared" si="695"/>
        <v>2023</v>
      </c>
      <c r="D2118" s="88" t="s">
        <v>1907</v>
      </c>
      <c r="E2118" s="5" t="str">
        <f>VLOOKUP(F2118,'Set up'!$A$2:$C$43,2,FALSE)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up'!$A$2:$C$43,3,FALSE)</f>
        <v>Cash</v>
      </c>
      <c r="J2118" s="5">
        <f>VLOOKUP(F2118,'Set up'!$A$2:$D$43,4,FALSE)</f>
        <v>0</v>
      </c>
      <c r="K2118" s="4">
        <f t="shared" si="696"/>
        <v>45184</v>
      </c>
      <c r="L2118" s="5">
        <f t="shared" si="697"/>
        <v>9</v>
      </c>
      <c r="M2118" s="5">
        <f t="shared" si="698"/>
        <v>2023</v>
      </c>
      <c r="N2118" s="96">
        <v>1890</v>
      </c>
      <c r="P2118" s="6">
        <f t="shared" si="692"/>
        <v>1890</v>
      </c>
      <c r="Q2118" s="7">
        <f t="shared" si="699"/>
        <v>3610896.0500000017</v>
      </c>
      <c r="R2118" s="44" t="str">
        <f>VLOOKUP(F2118,'Set up'!$A$2:$E$43,5,FALSE)</f>
        <v>Trsf</v>
      </c>
    </row>
    <row r="2119" spans="1:19" ht="15" customHeight="1" x14ac:dyDescent="0.35">
      <c r="A2119" s="4">
        <v>45184</v>
      </c>
      <c r="B2119" s="5">
        <f t="shared" ref="B2119:B2139" si="701">MONTH(A2119)</f>
        <v>9</v>
      </c>
      <c r="C2119" s="5">
        <f t="shared" ref="C2119:C2139" si="702">YEAR(A2119)</f>
        <v>2023</v>
      </c>
      <c r="D2119" s="88" t="s">
        <v>1907</v>
      </c>
      <c r="E2119" s="5" t="str">
        <f>VLOOKUP(F2119,'Set up'!$A$2:$C$43,2,FALSE)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up'!$A$2:$C$43,3,FALSE)</f>
        <v>Cash</v>
      </c>
      <c r="J2119" s="5">
        <f>VLOOKUP(F2119,'Set up'!$A$2:$D$43,4,FALSE)</f>
        <v>0</v>
      </c>
      <c r="K2119" s="4">
        <f t="shared" ref="K2119:K2139" si="703">A2119+J2119</f>
        <v>45184</v>
      </c>
      <c r="L2119" s="5">
        <f t="shared" ref="L2119:L2139" si="704">MONTH(K2119)</f>
        <v>9</v>
      </c>
      <c r="M2119" s="5">
        <f t="shared" ref="M2119:M2139" si="705">YEAR(K2119)</f>
        <v>2023</v>
      </c>
      <c r="N2119" s="96">
        <v>400</v>
      </c>
      <c r="P2119" s="6">
        <f t="shared" ref="P2119:P2139" si="706">SUM(N2119+O2119)</f>
        <v>400</v>
      </c>
      <c r="Q2119" s="7">
        <f t="shared" ref="Q2119:Q2139" si="707">SUM(Q2118+N2119)</f>
        <v>3611296.0500000017</v>
      </c>
      <c r="R2119" s="44" t="str">
        <f>VLOOKUP(F2119,'Set up'!$A$2:$E$43,5,FALSE)</f>
        <v>Trsf</v>
      </c>
    </row>
    <row r="2120" spans="1:19" ht="15" customHeight="1" x14ac:dyDescent="0.35">
      <c r="A2120" s="4">
        <v>45187</v>
      </c>
      <c r="B2120" s="5">
        <f t="shared" si="701"/>
        <v>9</v>
      </c>
      <c r="C2120" s="5">
        <f t="shared" si="702"/>
        <v>2023</v>
      </c>
      <c r="D2120" s="88" t="s">
        <v>1908</v>
      </c>
      <c r="E2120" s="5" t="str">
        <f>VLOOKUP(F2120,'Set up'!$A$2:$C$43,2,FALSE)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up'!$A$2:$C$43,3,FALSE)</f>
        <v>Cash</v>
      </c>
      <c r="J2120" s="5">
        <f>VLOOKUP(F2120,'Set up'!$A$2:$D$43,4,FALSE)</f>
        <v>0</v>
      </c>
      <c r="K2120" s="4">
        <f t="shared" si="703"/>
        <v>45187</v>
      </c>
      <c r="L2120" s="5">
        <f t="shared" si="704"/>
        <v>9</v>
      </c>
      <c r="M2120" s="5">
        <f t="shared" si="705"/>
        <v>2023</v>
      </c>
      <c r="N2120" s="96">
        <v>1738</v>
      </c>
      <c r="P2120" s="6">
        <f t="shared" si="706"/>
        <v>1738</v>
      </c>
      <c r="Q2120" s="7">
        <f t="shared" si="707"/>
        <v>3613034.0500000017</v>
      </c>
      <c r="R2120" s="44" t="str">
        <f>VLOOKUP(F2120,'Set up'!$A$2:$E$43,5,FALSE)</f>
        <v>Trsf</v>
      </c>
    </row>
    <row r="2121" spans="1:19" ht="15" customHeight="1" x14ac:dyDescent="0.35">
      <c r="A2121" s="4">
        <v>45187</v>
      </c>
      <c r="B2121" s="5">
        <f t="shared" si="701"/>
        <v>9</v>
      </c>
      <c r="C2121" s="5">
        <f t="shared" si="702"/>
        <v>2023</v>
      </c>
      <c r="D2121" s="88" t="s">
        <v>1908</v>
      </c>
      <c r="E2121" s="5" t="str">
        <f>VLOOKUP(F2121,'Set up'!$A$2:$C$43,2,FALSE)</f>
        <v>C00000022</v>
      </c>
      <c r="F2121" s="1" t="s">
        <v>639</v>
      </c>
      <c r="G2121" s="99" t="s">
        <v>1909</v>
      </c>
      <c r="H2121" s="5">
        <v>1</v>
      </c>
      <c r="I2121" s="5" t="str">
        <f>VLOOKUP(F2121,'Set up'!$A$2:$C$43,3,FALSE)</f>
        <v>Cash</v>
      </c>
      <c r="J2121" s="5">
        <f>VLOOKUP(F2121,'Set up'!$A$2:$D$43,4,FALSE)</f>
        <v>0</v>
      </c>
      <c r="K2121" s="4">
        <f t="shared" si="703"/>
        <v>45187</v>
      </c>
      <c r="L2121" s="5">
        <f t="shared" si="704"/>
        <v>9</v>
      </c>
      <c r="M2121" s="5">
        <f t="shared" si="705"/>
        <v>2023</v>
      </c>
      <c r="N2121" s="96">
        <v>3600</v>
      </c>
      <c r="P2121" s="6">
        <f t="shared" si="706"/>
        <v>3600</v>
      </c>
      <c r="Q2121" s="7">
        <f t="shared" si="707"/>
        <v>3616634.0500000017</v>
      </c>
      <c r="R2121" s="44" t="str">
        <f>VLOOKUP(F2121,'Set up'!$A$2:$E$43,5,FALSE)</f>
        <v>Trsf</v>
      </c>
    </row>
    <row r="2122" spans="1:19" ht="15" customHeight="1" x14ac:dyDescent="0.35">
      <c r="A2122" s="4">
        <v>45187</v>
      </c>
      <c r="B2122" s="5">
        <f t="shared" si="701"/>
        <v>9</v>
      </c>
      <c r="C2122" s="5">
        <f t="shared" si="702"/>
        <v>2023</v>
      </c>
      <c r="D2122" s="88" t="s">
        <v>1908</v>
      </c>
      <c r="E2122" s="5" t="str">
        <f>VLOOKUP(F2122,'Set up'!$A$2:$C$43,2,FALSE)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up'!$A$2:$C$43,3,FALSE)</f>
        <v>Cash</v>
      </c>
      <c r="J2122" s="5">
        <f>VLOOKUP(F2122,'Set up'!$A$2:$D$43,4,FALSE)</f>
        <v>0</v>
      </c>
      <c r="K2122" s="4">
        <f t="shared" si="703"/>
        <v>45187</v>
      </c>
      <c r="L2122" s="5">
        <f t="shared" si="704"/>
        <v>9</v>
      </c>
      <c r="M2122" s="5">
        <f t="shared" si="705"/>
        <v>2023</v>
      </c>
      <c r="N2122" s="96">
        <v>702</v>
      </c>
      <c r="P2122" s="6">
        <f t="shared" si="706"/>
        <v>702</v>
      </c>
      <c r="Q2122" s="7">
        <f t="shared" si="707"/>
        <v>3617336.0500000017</v>
      </c>
      <c r="R2122" s="44" t="str">
        <f>VLOOKUP(F2122,'Set up'!$A$2:$E$43,5,FALSE)</f>
        <v>Trsf</v>
      </c>
    </row>
    <row r="2123" spans="1:19" ht="15" customHeight="1" x14ac:dyDescent="0.35">
      <c r="A2123" s="4">
        <v>45187</v>
      </c>
      <c r="B2123" s="5">
        <f t="shared" si="701"/>
        <v>9</v>
      </c>
      <c r="C2123" s="5">
        <f t="shared" si="702"/>
        <v>2023</v>
      </c>
      <c r="D2123" s="88" t="s">
        <v>1908</v>
      </c>
      <c r="E2123" s="5" t="str">
        <f>VLOOKUP(F2123,'Set up'!$A$2:$C$43,2,FALSE)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up'!$A$2:$C$43,3,FALSE)</f>
        <v>Cash</v>
      </c>
      <c r="J2123" s="5">
        <f>VLOOKUP(F2123,'Set up'!$A$2:$D$43,4,FALSE)</f>
        <v>0</v>
      </c>
      <c r="K2123" s="4">
        <f t="shared" si="703"/>
        <v>45187</v>
      </c>
      <c r="L2123" s="5">
        <f t="shared" si="704"/>
        <v>9</v>
      </c>
      <c r="M2123" s="5">
        <f t="shared" si="705"/>
        <v>2023</v>
      </c>
      <c r="N2123" s="96">
        <v>234</v>
      </c>
      <c r="P2123" s="6">
        <f t="shared" si="706"/>
        <v>234</v>
      </c>
      <c r="Q2123" s="7">
        <f t="shared" si="707"/>
        <v>3617570.0500000017</v>
      </c>
      <c r="R2123" s="44" t="str">
        <f>VLOOKUP(F2123,'Set up'!$A$2:$E$43,5,FALSE)</f>
        <v>Trsf</v>
      </c>
    </row>
    <row r="2124" spans="1:19" ht="15" customHeight="1" x14ac:dyDescent="0.35">
      <c r="A2124" s="4">
        <v>45187</v>
      </c>
      <c r="B2124" s="5">
        <f t="shared" si="701"/>
        <v>9</v>
      </c>
      <c r="C2124" s="5">
        <f t="shared" si="702"/>
        <v>2023</v>
      </c>
      <c r="D2124" s="88" t="s">
        <v>1908</v>
      </c>
      <c r="E2124" s="5" t="str">
        <f>VLOOKUP(F2124,'Set up'!$A$2:$C$43,2,FALSE)</f>
        <v>C00000022</v>
      </c>
      <c r="F2124" s="1" t="s">
        <v>639</v>
      </c>
      <c r="G2124" s="99" t="s">
        <v>1910</v>
      </c>
      <c r="H2124" s="5">
        <v>1</v>
      </c>
      <c r="I2124" s="5" t="str">
        <f>VLOOKUP(F2124,'Set up'!$A$2:$C$43,3,FALSE)</f>
        <v>Cash</v>
      </c>
      <c r="J2124" s="5">
        <f>VLOOKUP(F2124,'Set up'!$A$2:$D$43,4,FALSE)</f>
        <v>0</v>
      </c>
      <c r="K2124" s="4">
        <f t="shared" si="703"/>
        <v>45187</v>
      </c>
      <c r="L2124" s="5">
        <f t="shared" si="704"/>
        <v>9</v>
      </c>
      <c r="M2124" s="5">
        <f t="shared" si="705"/>
        <v>2023</v>
      </c>
      <c r="N2124" s="96">
        <v>250</v>
      </c>
      <c r="P2124" s="6">
        <f t="shared" si="706"/>
        <v>250</v>
      </c>
      <c r="Q2124" s="7">
        <f t="shared" si="707"/>
        <v>3617820.0500000017</v>
      </c>
      <c r="R2124" s="44" t="str">
        <f>VLOOKUP(F2124,'Set up'!$A$2:$E$43,5,FALSE)</f>
        <v>Trsf</v>
      </c>
    </row>
    <row r="2125" spans="1:19" ht="15" customHeight="1" x14ac:dyDescent="0.35">
      <c r="A2125" s="4">
        <v>45187</v>
      </c>
      <c r="B2125" s="5">
        <f t="shared" si="701"/>
        <v>9</v>
      </c>
      <c r="C2125" s="5">
        <f t="shared" si="702"/>
        <v>2023</v>
      </c>
      <c r="D2125" s="88" t="s">
        <v>1908</v>
      </c>
      <c r="E2125" s="5" t="str">
        <f>VLOOKUP(F2125,'Set up'!$A$2:$C$43,2,FALSE)</f>
        <v>C00000022</v>
      </c>
      <c r="F2125" s="1" t="s">
        <v>639</v>
      </c>
      <c r="G2125" s="99" t="s">
        <v>1911</v>
      </c>
      <c r="H2125" s="5">
        <v>1</v>
      </c>
      <c r="I2125" s="5" t="str">
        <f>VLOOKUP(F2125,'Set up'!$A$2:$C$43,3,FALSE)</f>
        <v>Cash</v>
      </c>
      <c r="J2125" s="5">
        <f>VLOOKUP(F2125,'Set up'!$A$2:$D$43,4,FALSE)</f>
        <v>0</v>
      </c>
      <c r="K2125" s="4">
        <f t="shared" si="703"/>
        <v>45187</v>
      </c>
      <c r="L2125" s="5">
        <f t="shared" si="704"/>
        <v>9</v>
      </c>
      <c r="M2125" s="5">
        <f t="shared" si="705"/>
        <v>2023</v>
      </c>
      <c r="N2125" s="96">
        <v>175</v>
      </c>
      <c r="P2125" s="6">
        <f t="shared" si="706"/>
        <v>175</v>
      </c>
      <c r="Q2125" s="7">
        <f t="shared" si="707"/>
        <v>3617995.0500000017</v>
      </c>
      <c r="R2125" s="44" t="str">
        <f>VLOOKUP(F2125,'Set up'!$A$2:$E$43,5,FALSE)</f>
        <v>Trsf</v>
      </c>
    </row>
    <row r="2126" spans="1:19" ht="15" customHeight="1" x14ac:dyDescent="0.35">
      <c r="A2126" s="4">
        <v>45188</v>
      </c>
      <c r="B2126" s="5">
        <f t="shared" si="701"/>
        <v>9</v>
      </c>
      <c r="C2126" s="5">
        <f t="shared" si="702"/>
        <v>2023</v>
      </c>
      <c r="D2126" s="88" t="s">
        <v>1912</v>
      </c>
      <c r="E2126" s="5" t="str">
        <f>VLOOKUP(F2126,'Set up'!$A$2:$C$43,2,FALSE)</f>
        <v>C00000013</v>
      </c>
      <c r="F2126" s="1" t="s">
        <v>1455</v>
      </c>
      <c r="G2126" s="89" t="s">
        <v>1748</v>
      </c>
      <c r="H2126" s="5">
        <v>2</v>
      </c>
      <c r="I2126" s="5" t="str">
        <f>VLOOKUP(F2126,'Set up'!$A$2:$C$43,3,FALSE)</f>
        <v>Cash</v>
      </c>
      <c r="J2126" s="5">
        <f>VLOOKUP(F2126,'Set up'!$A$2:$D$43,4,FALSE)</f>
        <v>0</v>
      </c>
      <c r="K2126" s="4">
        <f t="shared" si="703"/>
        <v>45188</v>
      </c>
      <c r="L2126" s="5">
        <f t="shared" si="704"/>
        <v>9</v>
      </c>
      <c r="M2126" s="5">
        <f t="shared" si="705"/>
        <v>2023</v>
      </c>
      <c r="N2126" s="96">
        <v>560</v>
      </c>
      <c r="O2126" s="6">
        <f t="shared" ref="O2126" si="708">-N2126</f>
        <v>-560</v>
      </c>
      <c r="P2126" s="6">
        <f t="shared" si="706"/>
        <v>0</v>
      </c>
      <c r="Q2126" s="7">
        <f t="shared" si="707"/>
        <v>3618555.0500000017</v>
      </c>
      <c r="R2126" s="44" t="str">
        <f>VLOOKUP(F2126,'Set up'!$A$2:$E$43,5,FALSE)</f>
        <v>Chq</v>
      </c>
      <c r="S2126" s="1" t="s">
        <v>1987</v>
      </c>
    </row>
    <row r="2127" spans="1:19" ht="15" customHeight="1" x14ac:dyDescent="0.35">
      <c r="A2127" s="4">
        <v>45189</v>
      </c>
      <c r="B2127" s="5">
        <f t="shared" si="701"/>
        <v>9</v>
      </c>
      <c r="C2127" s="5">
        <f t="shared" si="702"/>
        <v>2023</v>
      </c>
      <c r="D2127" s="88" t="s">
        <v>1913</v>
      </c>
      <c r="E2127" s="5" t="str">
        <f>VLOOKUP(F2127,'Set up'!$A$2:$C$43,2,FALSE)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up'!$A$2:$C$43,3,FALSE)</f>
        <v>Cash</v>
      </c>
      <c r="J2127" s="5">
        <f>VLOOKUP(F2127,'Set up'!$A$2:$D$43,4,FALSE)</f>
        <v>0</v>
      </c>
      <c r="K2127" s="4">
        <f t="shared" si="703"/>
        <v>45189</v>
      </c>
      <c r="L2127" s="5">
        <f t="shared" si="704"/>
        <v>9</v>
      </c>
      <c r="M2127" s="5">
        <f t="shared" si="705"/>
        <v>2023</v>
      </c>
      <c r="N2127" s="96">
        <v>125</v>
      </c>
      <c r="P2127" s="6">
        <f t="shared" si="706"/>
        <v>125</v>
      </c>
      <c r="Q2127" s="7">
        <f t="shared" si="707"/>
        <v>3618680.0500000017</v>
      </c>
      <c r="R2127" s="44" t="str">
        <f>VLOOKUP(F2127,'Set up'!$A$2:$E$43,5,FALSE)</f>
        <v>Trsf</v>
      </c>
    </row>
    <row r="2128" spans="1:19" ht="15" customHeight="1" x14ac:dyDescent="0.35">
      <c r="A2128" s="4">
        <v>45189</v>
      </c>
      <c r="B2128" s="5">
        <f t="shared" si="701"/>
        <v>9</v>
      </c>
      <c r="C2128" s="5">
        <f t="shared" si="702"/>
        <v>2023</v>
      </c>
      <c r="D2128" s="88" t="s">
        <v>1914</v>
      </c>
      <c r="E2128" s="5" t="str">
        <f>VLOOKUP(F2128,'Set up'!$A$2:$C$43,2,FALSE)</f>
        <v>C00000020</v>
      </c>
      <c r="F2128" s="1" t="s">
        <v>411</v>
      </c>
      <c r="G2128" s="99" t="s">
        <v>1736</v>
      </c>
      <c r="H2128" s="5">
        <v>2</v>
      </c>
      <c r="I2128" s="5" t="str">
        <f>VLOOKUP(F2128,'Set up'!$A$2:$C$43,3,FALSE)</f>
        <v>Cash</v>
      </c>
      <c r="J2128" s="5">
        <f>VLOOKUP(F2128,'Set up'!$A$2:$D$43,4,FALSE)</f>
        <v>0</v>
      </c>
      <c r="K2128" s="4">
        <f t="shared" si="703"/>
        <v>45189</v>
      </c>
      <c r="L2128" s="5">
        <f t="shared" si="704"/>
        <v>9</v>
      </c>
      <c r="M2128" s="5">
        <f t="shared" si="705"/>
        <v>2023</v>
      </c>
      <c r="N2128" s="96">
        <v>3212</v>
      </c>
      <c r="P2128" s="6">
        <f t="shared" si="706"/>
        <v>3212</v>
      </c>
      <c r="Q2128" s="7">
        <f t="shared" si="707"/>
        <v>3621892.0500000017</v>
      </c>
      <c r="R2128" s="44" t="str">
        <f>VLOOKUP(F2128,'Set up'!$A$2:$E$43,5,FALSE)</f>
        <v>Trsf</v>
      </c>
    </row>
    <row r="2129" spans="1:19" ht="15" customHeight="1" x14ac:dyDescent="0.35">
      <c r="A2129" s="4">
        <v>45189</v>
      </c>
      <c r="B2129" s="5">
        <f t="shared" si="701"/>
        <v>9</v>
      </c>
      <c r="C2129" s="5">
        <f t="shared" si="702"/>
        <v>2023</v>
      </c>
      <c r="D2129" s="88" t="s">
        <v>1914</v>
      </c>
      <c r="E2129" s="5" t="str">
        <f>VLOOKUP(F2129,'Set up'!$A$2:$C$43,2,FALSE)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up'!$A$2:$C$43,3,FALSE)</f>
        <v>Cash</v>
      </c>
      <c r="J2129" s="5">
        <f>VLOOKUP(F2129,'Set up'!$A$2:$D$43,4,FALSE)</f>
        <v>0</v>
      </c>
      <c r="K2129" s="4">
        <f t="shared" si="703"/>
        <v>45189</v>
      </c>
      <c r="L2129" s="5">
        <f t="shared" si="704"/>
        <v>9</v>
      </c>
      <c r="M2129" s="5">
        <f t="shared" si="705"/>
        <v>2023</v>
      </c>
      <c r="N2129" s="96">
        <v>1134</v>
      </c>
      <c r="P2129" s="6">
        <f t="shared" si="706"/>
        <v>1134</v>
      </c>
      <c r="Q2129" s="7">
        <f t="shared" si="707"/>
        <v>3623026.0500000017</v>
      </c>
      <c r="R2129" s="44" t="str">
        <f>VLOOKUP(F2129,'Set up'!$A$2:$E$43,5,FALSE)</f>
        <v>Trsf</v>
      </c>
    </row>
    <row r="2130" spans="1:19" ht="15" customHeight="1" x14ac:dyDescent="0.35">
      <c r="A2130" s="4">
        <v>45189</v>
      </c>
      <c r="B2130" s="5">
        <f t="shared" si="701"/>
        <v>9</v>
      </c>
      <c r="C2130" s="5">
        <f t="shared" si="702"/>
        <v>2023</v>
      </c>
      <c r="D2130" s="88" t="s">
        <v>1914</v>
      </c>
      <c r="E2130" s="5" t="str">
        <f>VLOOKUP(F2130,'Set up'!$A$2:$C$43,2,FALSE)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up'!$A$2:$C$43,3,FALSE)</f>
        <v>Cash</v>
      </c>
      <c r="J2130" s="5">
        <f>VLOOKUP(F2130,'Set up'!$A$2:$D$43,4,FALSE)</f>
        <v>0</v>
      </c>
      <c r="K2130" s="4">
        <f t="shared" si="703"/>
        <v>45189</v>
      </c>
      <c r="L2130" s="5">
        <f t="shared" si="704"/>
        <v>9</v>
      </c>
      <c r="M2130" s="5">
        <f t="shared" si="705"/>
        <v>2023</v>
      </c>
      <c r="N2130" s="96">
        <v>600</v>
      </c>
      <c r="P2130" s="6">
        <f t="shared" si="706"/>
        <v>600</v>
      </c>
      <c r="Q2130" s="7">
        <f t="shared" si="707"/>
        <v>3623626.0500000017</v>
      </c>
      <c r="R2130" s="44" t="str">
        <f>VLOOKUP(F2130,'Set up'!$A$2:$E$43,5,FALSE)</f>
        <v>Trsf</v>
      </c>
    </row>
    <row r="2131" spans="1:19" ht="15" customHeight="1" x14ac:dyDescent="0.35">
      <c r="A2131" s="4">
        <v>45189</v>
      </c>
      <c r="B2131" s="5">
        <f t="shared" si="701"/>
        <v>9</v>
      </c>
      <c r="C2131" s="5">
        <f t="shared" si="702"/>
        <v>2023</v>
      </c>
      <c r="D2131" s="88" t="s">
        <v>1914</v>
      </c>
      <c r="E2131" s="5" t="str">
        <f>VLOOKUP(F2131,'Set up'!$A$2:$C$43,2,FALSE)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up'!$A$2:$C$43,3,FALSE)</f>
        <v>Cash</v>
      </c>
      <c r="J2131" s="5">
        <f>VLOOKUP(F2131,'Set up'!$A$2:$D$43,4,FALSE)</f>
        <v>0</v>
      </c>
      <c r="K2131" s="4">
        <f t="shared" si="703"/>
        <v>45189</v>
      </c>
      <c r="L2131" s="5">
        <f t="shared" si="704"/>
        <v>9</v>
      </c>
      <c r="M2131" s="5">
        <f t="shared" si="705"/>
        <v>2023</v>
      </c>
      <c r="N2131" s="96">
        <v>1000</v>
      </c>
      <c r="P2131" s="6">
        <f t="shared" si="706"/>
        <v>1000</v>
      </c>
      <c r="Q2131" s="7">
        <f t="shared" si="707"/>
        <v>3624626.0500000017</v>
      </c>
      <c r="R2131" s="44" t="str">
        <f>VLOOKUP(F2131,'Set up'!$A$2:$E$43,5,FALSE)</f>
        <v>Trsf</v>
      </c>
    </row>
    <row r="2132" spans="1:19" ht="15" customHeight="1" x14ac:dyDescent="0.35">
      <c r="A2132" s="4">
        <v>45189</v>
      </c>
      <c r="B2132" s="5">
        <f t="shared" si="701"/>
        <v>9</v>
      </c>
      <c r="C2132" s="5">
        <f t="shared" si="702"/>
        <v>2023</v>
      </c>
      <c r="D2132" s="88" t="s">
        <v>1914</v>
      </c>
      <c r="E2132" s="5" t="str">
        <f>VLOOKUP(F2132,'Set up'!$A$2:$C$43,2,FALSE)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up'!$A$2:$C$43,3,FALSE)</f>
        <v>Cash</v>
      </c>
      <c r="J2132" s="5">
        <f>VLOOKUP(F2132,'Set up'!$A$2:$D$43,4,FALSE)</f>
        <v>0</v>
      </c>
      <c r="K2132" s="4">
        <f t="shared" si="703"/>
        <v>45189</v>
      </c>
      <c r="L2132" s="5">
        <f t="shared" si="704"/>
        <v>9</v>
      </c>
      <c r="M2132" s="5">
        <f t="shared" si="705"/>
        <v>2023</v>
      </c>
      <c r="N2132" s="96">
        <v>380</v>
      </c>
      <c r="P2132" s="6">
        <f t="shared" si="706"/>
        <v>380</v>
      </c>
      <c r="Q2132" s="7">
        <f t="shared" si="707"/>
        <v>3625006.0500000017</v>
      </c>
      <c r="R2132" s="44" t="str">
        <f>VLOOKUP(F2132,'Set up'!$A$2:$E$43,5,FALSE)</f>
        <v>Trsf</v>
      </c>
    </row>
    <row r="2133" spans="1:19" ht="15" customHeight="1" x14ac:dyDescent="0.35">
      <c r="A2133" s="4">
        <v>45191</v>
      </c>
      <c r="B2133" s="5">
        <f t="shared" si="701"/>
        <v>9</v>
      </c>
      <c r="C2133" s="5">
        <f t="shared" si="702"/>
        <v>2023</v>
      </c>
      <c r="D2133" s="88" t="s">
        <v>1916</v>
      </c>
      <c r="E2133" s="5" t="str">
        <f>VLOOKUP(F2133,'Set up'!$A$2:$C$43,2,FALSE)</f>
        <v>C00000037</v>
      </c>
      <c r="F2133" s="1" t="s">
        <v>1311</v>
      </c>
      <c r="G2133" s="11" t="s">
        <v>1897</v>
      </c>
      <c r="H2133" s="5">
        <v>6</v>
      </c>
      <c r="I2133" s="5">
        <f>VLOOKUP(F2133,'Set up'!$A$2:$C$43,3,FALSE)</f>
        <v>30</v>
      </c>
      <c r="J2133" s="5">
        <f>VLOOKUP(F2133,'Set up'!$A$2:$D$43,4,FALSE)</f>
        <v>30</v>
      </c>
      <c r="K2133" s="4">
        <f t="shared" si="703"/>
        <v>45221</v>
      </c>
      <c r="L2133" s="5">
        <f t="shared" si="704"/>
        <v>10</v>
      </c>
      <c r="M2133" s="5">
        <f t="shared" si="705"/>
        <v>2023</v>
      </c>
      <c r="N2133" s="96">
        <v>10428</v>
      </c>
      <c r="P2133" s="6">
        <f t="shared" si="706"/>
        <v>10428</v>
      </c>
      <c r="Q2133" s="7">
        <f t="shared" si="707"/>
        <v>3635434.0500000017</v>
      </c>
      <c r="R2133" s="44" t="str">
        <f>VLOOKUP(F2133,'Set up'!$A$2:$E$43,5,FALSE)</f>
        <v>Chq</v>
      </c>
    </row>
    <row r="2134" spans="1:19" ht="15" customHeight="1" x14ac:dyDescent="0.35">
      <c r="A2134" s="4">
        <v>45191</v>
      </c>
      <c r="B2134" s="5">
        <f t="shared" si="701"/>
        <v>9</v>
      </c>
      <c r="C2134" s="5">
        <f t="shared" si="702"/>
        <v>2023</v>
      </c>
      <c r="D2134" s="88" t="s">
        <v>1916</v>
      </c>
      <c r="E2134" s="5" t="str">
        <f>VLOOKUP(F2134,'Set up'!$A$2:$C$43,2,FALSE)</f>
        <v>C00000037</v>
      </c>
      <c r="F2134" s="1" t="s">
        <v>1311</v>
      </c>
      <c r="G2134" s="11" t="s">
        <v>1915</v>
      </c>
      <c r="H2134" s="5">
        <v>7</v>
      </c>
      <c r="I2134" s="5">
        <f>VLOOKUP(F2134,'Set up'!$A$2:$C$43,3,FALSE)</f>
        <v>30</v>
      </c>
      <c r="J2134" s="5">
        <f>VLOOKUP(F2134,'Set up'!$A$2:$D$43,4,FALSE)</f>
        <v>30</v>
      </c>
      <c r="K2134" s="4">
        <f t="shared" si="703"/>
        <v>45221</v>
      </c>
      <c r="L2134" s="5">
        <f t="shared" si="704"/>
        <v>10</v>
      </c>
      <c r="M2134" s="5">
        <f t="shared" si="705"/>
        <v>2023</v>
      </c>
      <c r="N2134" s="96">
        <v>2948.4</v>
      </c>
      <c r="P2134" s="6">
        <f t="shared" si="706"/>
        <v>2948.4</v>
      </c>
      <c r="Q2134" s="7">
        <f t="shared" si="707"/>
        <v>3638382.4500000016</v>
      </c>
      <c r="R2134" s="44" t="str">
        <f>VLOOKUP(F2134,'Set up'!$A$2:$E$43,5,FALSE)</f>
        <v>Chq</v>
      </c>
    </row>
    <row r="2135" spans="1:19" ht="15" customHeight="1" x14ac:dyDescent="0.35">
      <c r="A2135" s="4">
        <v>45191</v>
      </c>
      <c r="B2135" s="5">
        <f t="shared" si="701"/>
        <v>9</v>
      </c>
      <c r="C2135" s="5">
        <f t="shared" si="702"/>
        <v>2023</v>
      </c>
      <c r="D2135" s="88" t="s">
        <v>1916</v>
      </c>
      <c r="E2135" s="5" t="str">
        <f>VLOOKUP(F2135,'Set up'!$A$2:$C$43,2,FALSE)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up'!$A$2:$C$43,3,FALSE)</f>
        <v>30</v>
      </c>
      <c r="J2135" s="5">
        <f>VLOOKUP(F2135,'Set up'!$A$2:$D$43,4,FALSE)</f>
        <v>30</v>
      </c>
      <c r="K2135" s="4">
        <f t="shared" si="703"/>
        <v>45221</v>
      </c>
      <c r="L2135" s="5">
        <f t="shared" si="704"/>
        <v>10</v>
      </c>
      <c r="M2135" s="5">
        <f t="shared" si="705"/>
        <v>2023</v>
      </c>
      <c r="N2135" s="96">
        <v>288</v>
      </c>
      <c r="P2135" s="6">
        <f t="shared" si="706"/>
        <v>288</v>
      </c>
      <c r="Q2135" s="7">
        <f t="shared" si="707"/>
        <v>3638670.4500000016</v>
      </c>
      <c r="R2135" s="44" t="str">
        <f>VLOOKUP(F2135,'Set up'!$A$2:$E$43,5,FALSE)</f>
        <v>Chq</v>
      </c>
    </row>
    <row r="2136" spans="1:19" ht="15" customHeight="1" x14ac:dyDescent="0.35">
      <c r="A2136" s="4">
        <v>45191</v>
      </c>
      <c r="B2136" s="5">
        <f t="shared" si="701"/>
        <v>9</v>
      </c>
      <c r="C2136" s="5">
        <f t="shared" si="702"/>
        <v>2023</v>
      </c>
      <c r="D2136" s="88" t="s">
        <v>1916</v>
      </c>
      <c r="E2136" s="5" t="str">
        <f>VLOOKUP(F2136,'Set up'!$A$2:$C$43,2,FALSE)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up'!$A$2:$C$43,3,FALSE)</f>
        <v>30</v>
      </c>
      <c r="J2136" s="5">
        <f>VLOOKUP(F2136,'Set up'!$A$2:$D$43,4,FALSE)</f>
        <v>30</v>
      </c>
      <c r="K2136" s="4">
        <f t="shared" si="703"/>
        <v>45221</v>
      </c>
      <c r="L2136" s="5">
        <f t="shared" si="704"/>
        <v>10</v>
      </c>
      <c r="M2136" s="5">
        <f t="shared" si="705"/>
        <v>2023</v>
      </c>
      <c r="N2136" s="96">
        <v>312.5</v>
      </c>
      <c r="P2136" s="6">
        <f t="shared" si="706"/>
        <v>312.5</v>
      </c>
      <c r="Q2136" s="7">
        <f t="shared" si="707"/>
        <v>3638982.9500000016</v>
      </c>
      <c r="R2136" s="44" t="str">
        <f>VLOOKUP(F2136,'Set up'!$A$2:$E$43,5,FALSE)</f>
        <v>Chq</v>
      </c>
    </row>
    <row r="2137" spans="1:19" ht="15" customHeight="1" x14ac:dyDescent="0.35">
      <c r="A2137" s="4">
        <v>45191</v>
      </c>
      <c r="B2137" s="5">
        <f t="shared" si="701"/>
        <v>9</v>
      </c>
      <c r="C2137" s="5">
        <f t="shared" si="702"/>
        <v>2023</v>
      </c>
      <c r="D2137" s="88" t="s">
        <v>1916</v>
      </c>
      <c r="E2137" s="5" t="str">
        <f>VLOOKUP(F2137,'Set up'!$A$2:$C$43,2,FALSE)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up'!$A$2:$C$43,3,FALSE)</f>
        <v>30</v>
      </c>
      <c r="J2137" s="5">
        <f>VLOOKUP(F2137,'Set up'!$A$2:$D$43,4,FALSE)</f>
        <v>30</v>
      </c>
      <c r="K2137" s="4">
        <f t="shared" si="703"/>
        <v>45221</v>
      </c>
      <c r="L2137" s="5">
        <f t="shared" si="704"/>
        <v>10</v>
      </c>
      <c r="M2137" s="5">
        <f t="shared" si="705"/>
        <v>2023</v>
      </c>
      <c r="N2137" s="96">
        <v>520</v>
      </c>
      <c r="P2137" s="6">
        <f t="shared" si="706"/>
        <v>520</v>
      </c>
      <c r="Q2137" s="7">
        <f t="shared" si="707"/>
        <v>3639502.9500000016</v>
      </c>
      <c r="R2137" s="44" t="str">
        <f>VLOOKUP(F2137,'Set up'!$A$2:$E$43,5,FALSE)</f>
        <v>Chq</v>
      </c>
    </row>
    <row r="2138" spans="1:19" ht="15" customHeight="1" x14ac:dyDescent="0.35">
      <c r="A2138" s="4">
        <v>45191</v>
      </c>
      <c r="B2138" s="5">
        <f t="shared" si="701"/>
        <v>9</v>
      </c>
      <c r="C2138" s="5">
        <f t="shared" si="702"/>
        <v>2023</v>
      </c>
      <c r="D2138" s="88" t="s">
        <v>1916</v>
      </c>
      <c r="E2138" s="5" t="str">
        <f>VLOOKUP(F2138,'Set up'!$A$2:$C$43,2,FALSE)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up'!$A$2:$C$43,3,FALSE)</f>
        <v>30</v>
      </c>
      <c r="J2138" s="5">
        <f>VLOOKUP(F2138,'Set up'!$A$2:$D$43,4,FALSE)</f>
        <v>30</v>
      </c>
      <c r="K2138" s="4">
        <f t="shared" si="703"/>
        <v>45221</v>
      </c>
      <c r="L2138" s="5">
        <f t="shared" si="704"/>
        <v>10</v>
      </c>
      <c r="M2138" s="5">
        <f t="shared" si="705"/>
        <v>2023</v>
      </c>
      <c r="N2138" s="96">
        <v>930</v>
      </c>
      <c r="P2138" s="6">
        <f t="shared" si="706"/>
        <v>930</v>
      </c>
      <c r="Q2138" s="7">
        <f t="shared" si="707"/>
        <v>3640432.9500000016</v>
      </c>
      <c r="R2138" s="44" t="str">
        <f>VLOOKUP(F2138,'Set up'!$A$2:$E$43,5,FALSE)</f>
        <v>Chq</v>
      </c>
    </row>
    <row r="2139" spans="1:19" ht="15" customHeight="1" x14ac:dyDescent="0.35">
      <c r="A2139" s="4">
        <v>45191</v>
      </c>
      <c r="B2139" s="5">
        <f t="shared" si="701"/>
        <v>9</v>
      </c>
      <c r="C2139" s="5">
        <f t="shared" si="702"/>
        <v>2023</v>
      </c>
      <c r="D2139" s="88" t="s">
        <v>1916</v>
      </c>
      <c r="E2139" s="5" t="str">
        <f>VLOOKUP(F2139,'Set up'!$A$2:$C$43,2,FALSE)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up'!$A$2:$C$43,3,FALSE)</f>
        <v>30</v>
      </c>
      <c r="J2139" s="5">
        <f>VLOOKUP(F2139,'Set up'!$A$2:$D$43,4,FALSE)</f>
        <v>30</v>
      </c>
      <c r="K2139" s="4">
        <f t="shared" si="703"/>
        <v>45221</v>
      </c>
      <c r="L2139" s="5">
        <f t="shared" si="704"/>
        <v>10</v>
      </c>
      <c r="M2139" s="5">
        <f t="shared" si="705"/>
        <v>2023</v>
      </c>
      <c r="N2139" s="96">
        <v>190</v>
      </c>
      <c r="P2139" s="6">
        <f t="shared" si="706"/>
        <v>190</v>
      </c>
      <c r="Q2139" s="7">
        <f t="shared" si="707"/>
        <v>3640622.9500000016</v>
      </c>
      <c r="R2139" s="44" t="str">
        <f>VLOOKUP(F2139,'Set up'!$A$2:$E$43,5,FALSE)</f>
        <v>Chq</v>
      </c>
    </row>
    <row r="2140" spans="1:19" ht="15" customHeight="1" x14ac:dyDescent="0.35">
      <c r="A2140" s="4" t="s">
        <v>1918</v>
      </c>
      <c r="B2140" s="5">
        <f t="shared" ref="B2140:B2154" si="709">MONTH(A2140)</f>
        <v>9</v>
      </c>
      <c r="C2140" s="5">
        <f t="shared" ref="C2140:C2154" si="710">YEAR(A2140)</f>
        <v>2023</v>
      </c>
      <c r="D2140" s="88" t="s">
        <v>1917</v>
      </c>
      <c r="E2140" s="5" t="str">
        <f>VLOOKUP(F2140,'Set up'!$A$2:$C$43,2,FALSE)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up'!$A$2:$C$43,3,FALSE)</f>
        <v>Cash</v>
      </c>
      <c r="J2140" s="5">
        <f>VLOOKUP(F2140,'Set up'!$A$2:$D$43,4,FALSE)</f>
        <v>0</v>
      </c>
      <c r="K2140" s="4">
        <f t="shared" ref="K2140:K2154" si="711">A2140+J2140</f>
        <v>45191</v>
      </c>
      <c r="L2140" s="5">
        <f t="shared" ref="L2140:L2154" si="712">MONTH(K2140)</f>
        <v>9</v>
      </c>
      <c r="M2140" s="5">
        <f t="shared" ref="M2140:M2154" si="713">YEAR(K2140)</f>
        <v>2023</v>
      </c>
      <c r="N2140" s="96">
        <v>3388</v>
      </c>
      <c r="O2140" s="6">
        <f t="shared" ref="O2140:O2146" si="714">-N2140</f>
        <v>-3388</v>
      </c>
      <c r="P2140" s="6">
        <f t="shared" ref="P2140:P2154" si="715">SUM(N2140+O2140)</f>
        <v>0</v>
      </c>
      <c r="Q2140" s="7">
        <f t="shared" ref="Q2140:Q2154" si="716">SUM(Q2139+N2140)</f>
        <v>3644010.9500000016</v>
      </c>
      <c r="R2140" s="44" t="str">
        <f>VLOOKUP(F2140,'Set up'!$A$2:$E$43,5,FALSE)</f>
        <v>Cash</v>
      </c>
      <c r="S2140" s="1" t="s">
        <v>1980</v>
      </c>
    </row>
    <row r="2141" spans="1:19" ht="15" customHeight="1" x14ac:dyDescent="0.35">
      <c r="A2141" s="4" t="s">
        <v>1918</v>
      </c>
      <c r="B2141" s="5">
        <f t="shared" si="709"/>
        <v>9</v>
      </c>
      <c r="C2141" s="5">
        <f t="shared" si="710"/>
        <v>2023</v>
      </c>
      <c r="D2141" s="88" t="s">
        <v>1917</v>
      </c>
      <c r="E2141" s="5" t="str">
        <f>VLOOKUP(F2141,'Set up'!$A$2:$C$43,2,FALSE)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up'!$A$2:$C$43,3,FALSE)</f>
        <v>Cash</v>
      </c>
      <c r="J2141" s="5">
        <f>VLOOKUP(F2141,'Set up'!$A$2:$D$43,4,FALSE)</f>
        <v>0</v>
      </c>
      <c r="K2141" s="4">
        <f t="shared" si="711"/>
        <v>45191</v>
      </c>
      <c r="L2141" s="5">
        <f t="shared" si="712"/>
        <v>9</v>
      </c>
      <c r="M2141" s="5">
        <f t="shared" si="713"/>
        <v>2023</v>
      </c>
      <c r="N2141" s="96">
        <v>936</v>
      </c>
      <c r="O2141" s="6">
        <f t="shared" si="714"/>
        <v>-936</v>
      </c>
      <c r="P2141" s="6">
        <f t="shared" si="715"/>
        <v>0</v>
      </c>
      <c r="Q2141" s="7">
        <f t="shared" si="716"/>
        <v>3644946.9500000016</v>
      </c>
      <c r="R2141" s="44" t="str">
        <f>VLOOKUP(F2141,'Set up'!$A$2:$E$43,5,FALSE)</f>
        <v>Cash</v>
      </c>
      <c r="S2141" s="1" t="s">
        <v>1980</v>
      </c>
    </row>
    <row r="2142" spans="1:19" ht="15" customHeight="1" x14ac:dyDescent="0.35">
      <c r="A2142" s="4" t="s">
        <v>1918</v>
      </c>
      <c r="B2142" s="5">
        <f t="shared" si="709"/>
        <v>9</v>
      </c>
      <c r="C2142" s="5">
        <f t="shared" si="710"/>
        <v>2023</v>
      </c>
      <c r="D2142" s="88" t="s">
        <v>1917</v>
      </c>
      <c r="E2142" s="5" t="str">
        <f>VLOOKUP(F2142,'Set up'!$A$2:$C$43,2,FALSE)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up'!$A$2:$C$43,3,FALSE)</f>
        <v>Cash</v>
      </c>
      <c r="J2142" s="5">
        <f>VLOOKUP(F2142,'Set up'!$A$2:$D$43,4,FALSE)</f>
        <v>0</v>
      </c>
      <c r="K2142" s="4">
        <f t="shared" si="711"/>
        <v>45191</v>
      </c>
      <c r="L2142" s="5">
        <f t="shared" si="712"/>
        <v>9</v>
      </c>
      <c r="M2142" s="5">
        <f t="shared" si="713"/>
        <v>2023</v>
      </c>
      <c r="N2142" s="96">
        <v>322.5</v>
      </c>
      <c r="O2142" s="6">
        <f t="shared" si="714"/>
        <v>-322.5</v>
      </c>
      <c r="P2142" s="6">
        <f t="shared" si="715"/>
        <v>0</v>
      </c>
      <c r="Q2142" s="7">
        <f t="shared" si="716"/>
        <v>3645269.4500000016</v>
      </c>
      <c r="R2142" s="44" t="str">
        <f>VLOOKUP(F2142,'Set up'!$A$2:$E$43,5,FALSE)</f>
        <v>Cash</v>
      </c>
      <c r="S2142" s="1" t="s">
        <v>1980</v>
      </c>
    </row>
    <row r="2143" spans="1:19" ht="15" customHeight="1" x14ac:dyDescent="0.35">
      <c r="A2143" s="4" t="s">
        <v>1918</v>
      </c>
      <c r="B2143" s="5">
        <f t="shared" si="709"/>
        <v>9</v>
      </c>
      <c r="C2143" s="5">
        <f t="shared" si="710"/>
        <v>2023</v>
      </c>
      <c r="D2143" s="88" t="s">
        <v>1917</v>
      </c>
      <c r="E2143" s="5" t="str">
        <f>VLOOKUP(F2143,'Set up'!$A$2:$C$43,2,FALSE)</f>
        <v>C00000014</v>
      </c>
      <c r="F2143" s="1" t="s">
        <v>263</v>
      </c>
      <c r="G2143" s="99" t="s">
        <v>1889</v>
      </c>
      <c r="H2143" s="5">
        <v>1</v>
      </c>
      <c r="I2143" s="5" t="str">
        <f>VLOOKUP(F2143,'Set up'!$A$2:$C$43,3,FALSE)</f>
        <v>Cash</v>
      </c>
      <c r="J2143" s="5">
        <f>VLOOKUP(F2143,'Set up'!$A$2:$D$43,4,FALSE)</f>
        <v>0</v>
      </c>
      <c r="K2143" s="4">
        <f t="shared" si="711"/>
        <v>45191</v>
      </c>
      <c r="L2143" s="5">
        <f t="shared" si="712"/>
        <v>9</v>
      </c>
      <c r="M2143" s="5">
        <f t="shared" si="713"/>
        <v>2023</v>
      </c>
      <c r="N2143" s="96">
        <v>160</v>
      </c>
      <c r="O2143" s="6">
        <f t="shared" si="714"/>
        <v>-160</v>
      </c>
      <c r="P2143" s="6">
        <f t="shared" si="715"/>
        <v>0</v>
      </c>
      <c r="Q2143" s="7">
        <f t="shared" si="716"/>
        <v>3645429.4500000016</v>
      </c>
      <c r="R2143" s="44" t="str">
        <f>VLOOKUP(F2143,'Set up'!$A$2:$E$43,5,FALSE)</f>
        <v>Cash</v>
      </c>
      <c r="S2143" s="1" t="s">
        <v>1980</v>
      </c>
    </row>
    <row r="2144" spans="1:19" ht="15" customHeight="1" x14ac:dyDescent="0.35">
      <c r="A2144" s="4" t="s">
        <v>1918</v>
      </c>
      <c r="B2144" s="5">
        <f t="shared" si="709"/>
        <v>9</v>
      </c>
      <c r="C2144" s="5">
        <f t="shared" si="710"/>
        <v>2023</v>
      </c>
      <c r="D2144" s="88" t="s">
        <v>1917</v>
      </c>
      <c r="E2144" s="5" t="str">
        <f>VLOOKUP(F2144,'Set up'!$A$2:$C$43,2,FALSE)</f>
        <v>C00000014</v>
      </c>
      <c r="F2144" s="1" t="s">
        <v>263</v>
      </c>
      <c r="G2144" s="99" t="s">
        <v>1718</v>
      </c>
      <c r="H2144" s="5">
        <v>1</v>
      </c>
      <c r="I2144" s="5" t="str">
        <f>VLOOKUP(F2144,'Set up'!$A$2:$C$43,3,FALSE)</f>
        <v>Cash</v>
      </c>
      <c r="J2144" s="5">
        <f>VLOOKUP(F2144,'Set up'!$A$2:$D$43,4,FALSE)</f>
        <v>0</v>
      </c>
      <c r="K2144" s="4">
        <f t="shared" si="711"/>
        <v>45191</v>
      </c>
      <c r="L2144" s="5">
        <f t="shared" si="712"/>
        <v>9</v>
      </c>
      <c r="M2144" s="5">
        <f t="shared" si="713"/>
        <v>2023</v>
      </c>
      <c r="N2144" s="96">
        <v>165</v>
      </c>
      <c r="O2144" s="6">
        <f t="shared" si="714"/>
        <v>-165</v>
      </c>
      <c r="P2144" s="6">
        <f t="shared" si="715"/>
        <v>0</v>
      </c>
      <c r="Q2144" s="7">
        <f t="shared" si="716"/>
        <v>3645594.4500000016</v>
      </c>
      <c r="R2144" s="44" t="str">
        <f>VLOOKUP(F2144,'Set up'!$A$2:$E$43,5,FALSE)</f>
        <v>Cash</v>
      </c>
      <c r="S2144" s="1" t="s">
        <v>1980</v>
      </c>
    </row>
    <row r="2145" spans="1:19" ht="15" customHeight="1" x14ac:dyDescent="0.35">
      <c r="A2145" s="4" t="s">
        <v>1918</v>
      </c>
      <c r="B2145" s="5">
        <f t="shared" si="709"/>
        <v>9</v>
      </c>
      <c r="C2145" s="5">
        <f t="shared" si="710"/>
        <v>2023</v>
      </c>
      <c r="D2145" s="88" t="s">
        <v>1917</v>
      </c>
      <c r="E2145" s="5" t="str">
        <f>VLOOKUP(F2145,'Set up'!$A$2:$C$43,2,FALSE)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up'!$A$2:$C$43,3,FALSE)</f>
        <v>Cash</v>
      </c>
      <c r="J2145" s="5">
        <f>VLOOKUP(F2145,'Set up'!$A$2:$D$43,4,FALSE)</f>
        <v>0</v>
      </c>
      <c r="K2145" s="4">
        <f t="shared" si="711"/>
        <v>45191</v>
      </c>
      <c r="L2145" s="5">
        <f t="shared" si="712"/>
        <v>9</v>
      </c>
      <c r="M2145" s="5">
        <f t="shared" si="713"/>
        <v>2023</v>
      </c>
      <c r="N2145" s="96">
        <v>105</v>
      </c>
      <c r="O2145" s="6">
        <f t="shared" si="714"/>
        <v>-105</v>
      </c>
      <c r="P2145" s="6">
        <f t="shared" si="715"/>
        <v>0</v>
      </c>
      <c r="Q2145" s="7">
        <f t="shared" si="716"/>
        <v>3645699.4500000016</v>
      </c>
      <c r="R2145" s="44" t="str">
        <f>VLOOKUP(F2145,'Set up'!$A$2:$E$43,5,FALSE)</f>
        <v>Cash</v>
      </c>
      <c r="S2145" s="1" t="s">
        <v>1980</v>
      </c>
    </row>
    <row r="2146" spans="1:19" ht="15" customHeight="1" x14ac:dyDescent="0.35">
      <c r="A2146" s="4" t="s">
        <v>1918</v>
      </c>
      <c r="B2146" s="5">
        <f t="shared" si="709"/>
        <v>9</v>
      </c>
      <c r="C2146" s="5">
        <f t="shared" si="710"/>
        <v>2023</v>
      </c>
      <c r="D2146" s="88" t="s">
        <v>1917</v>
      </c>
      <c r="E2146" s="5" t="str">
        <f>VLOOKUP(F2146,'Set up'!$A$2:$C$43,2,FALSE)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up'!$A$2:$C$43,3,FALSE)</f>
        <v>Cash</v>
      </c>
      <c r="J2146" s="5">
        <f>VLOOKUP(F2146,'Set up'!$A$2:$D$43,4,FALSE)</f>
        <v>0</v>
      </c>
      <c r="K2146" s="4">
        <f t="shared" si="711"/>
        <v>45191</v>
      </c>
      <c r="L2146" s="5">
        <f t="shared" si="712"/>
        <v>9</v>
      </c>
      <c r="M2146" s="5">
        <f t="shared" si="713"/>
        <v>2023</v>
      </c>
      <c r="N2146" s="96">
        <v>187.5</v>
      </c>
      <c r="O2146" s="6">
        <f t="shared" si="714"/>
        <v>-187.5</v>
      </c>
      <c r="P2146" s="6">
        <f t="shared" si="715"/>
        <v>0</v>
      </c>
      <c r="Q2146" s="7">
        <f t="shared" si="716"/>
        <v>3645886.9500000016</v>
      </c>
      <c r="R2146" s="44" t="str">
        <f>VLOOKUP(F2146,'Set up'!$A$2:$E$43,5,FALSE)</f>
        <v>Cash</v>
      </c>
      <c r="S2146" s="1" t="s">
        <v>1980</v>
      </c>
    </row>
    <row r="2147" spans="1:19" ht="15" customHeight="1" x14ac:dyDescent="0.35">
      <c r="A2147" s="4">
        <v>45192</v>
      </c>
      <c r="B2147" s="5">
        <f t="shared" si="709"/>
        <v>9</v>
      </c>
      <c r="C2147" s="5">
        <f t="shared" si="710"/>
        <v>2023</v>
      </c>
      <c r="D2147" s="88" t="s">
        <v>1919</v>
      </c>
      <c r="E2147" s="5" t="str">
        <f>VLOOKUP(F2147,'Set up'!$A$2:$C$43,2,FALSE)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up'!$A$2:$C$43,3,FALSE)</f>
        <v>Cash</v>
      </c>
      <c r="J2147" s="5">
        <f>VLOOKUP(F2147,'Set up'!$A$2:$D$43,4,FALSE)</f>
        <v>0</v>
      </c>
      <c r="K2147" s="4">
        <f t="shared" si="711"/>
        <v>45192</v>
      </c>
      <c r="L2147" s="5">
        <f t="shared" si="712"/>
        <v>9</v>
      </c>
      <c r="M2147" s="5">
        <f t="shared" si="713"/>
        <v>2023</v>
      </c>
      <c r="N2147" s="96">
        <v>1738</v>
      </c>
      <c r="P2147" s="6">
        <f t="shared" si="715"/>
        <v>1738</v>
      </c>
      <c r="Q2147" s="7">
        <f t="shared" si="716"/>
        <v>3647624.9500000016</v>
      </c>
      <c r="R2147" s="44" t="str">
        <f>VLOOKUP(F2147,'Set up'!$A$2:$E$43,5,FALSE)</f>
        <v>Trsf</v>
      </c>
    </row>
    <row r="2148" spans="1:19" ht="15" customHeight="1" x14ac:dyDescent="0.35">
      <c r="A2148" s="4">
        <v>45192</v>
      </c>
      <c r="B2148" s="5">
        <f t="shared" si="709"/>
        <v>9</v>
      </c>
      <c r="C2148" s="5">
        <f t="shared" si="710"/>
        <v>2023</v>
      </c>
      <c r="D2148" s="88" t="s">
        <v>1919</v>
      </c>
      <c r="E2148" s="5" t="str">
        <f>VLOOKUP(F2148,'Set up'!$A$2:$C$43,2,FALSE)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up'!$A$2:$C$43,3,FALSE)</f>
        <v>Cash</v>
      </c>
      <c r="J2148" s="5">
        <f>VLOOKUP(F2148,'Set up'!$A$2:$D$43,4,FALSE)</f>
        <v>0</v>
      </c>
      <c r="K2148" s="4">
        <f t="shared" si="711"/>
        <v>45192</v>
      </c>
      <c r="L2148" s="5">
        <f t="shared" si="712"/>
        <v>9</v>
      </c>
      <c r="M2148" s="5">
        <f t="shared" si="713"/>
        <v>2023</v>
      </c>
      <c r="N2148" s="96">
        <v>390</v>
      </c>
      <c r="P2148" s="6">
        <f t="shared" si="715"/>
        <v>390</v>
      </c>
      <c r="Q2148" s="7">
        <f t="shared" si="716"/>
        <v>3648014.9500000016</v>
      </c>
      <c r="R2148" s="44" t="str">
        <f>VLOOKUP(F2148,'Set up'!$A$2:$E$43,5,FALSE)</f>
        <v>Trsf</v>
      </c>
    </row>
    <row r="2149" spans="1:19" ht="15" customHeight="1" x14ac:dyDescent="0.35">
      <c r="A2149" s="4">
        <v>45195</v>
      </c>
      <c r="B2149" s="5">
        <f t="shared" si="709"/>
        <v>9</v>
      </c>
      <c r="C2149" s="5">
        <f t="shared" si="710"/>
        <v>2023</v>
      </c>
      <c r="D2149" s="88" t="s">
        <v>1922</v>
      </c>
      <c r="E2149" s="5" t="str">
        <f>VLOOKUP(F2149,'Set up'!$A$2:$C$43,2,FALSE)</f>
        <v>C00000034</v>
      </c>
      <c r="F2149" s="1" t="s">
        <v>1198</v>
      </c>
      <c r="G2149" s="99" t="s">
        <v>1920</v>
      </c>
      <c r="H2149" s="5">
        <v>1</v>
      </c>
      <c r="I2149" s="5" t="str">
        <f>VLOOKUP(F2149,'Set up'!$A$2:$C$43,3,FALSE)</f>
        <v>Cash</v>
      </c>
      <c r="J2149" s="5">
        <f>VLOOKUP(F2149,'Set up'!$A$2:$D$43,4,FALSE)</f>
        <v>0</v>
      </c>
      <c r="K2149" s="4">
        <f t="shared" si="711"/>
        <v>45195</v>
      </c>
      <c r="L2149" s="5">
        <f t="shared" si="712"/>
        <v>9</v>
      </c>
      <c r="M2149" s="5">
        <f t="shared" si="713"/>
        <v>2023</v>
      </c>
      <c r="N2149" s="96">
        <v>390</v>
      </c>
      <c r="P2149" s="6">
        <f t="shared" si="715"/>
        <v>390</v>
      </c>
      <c r="Q2149" s="7">
        <f t="shared" si="716"/>
        <v>3648404.9500000016</v>
      </c>
      <c r="R2149" s="44" t="str">
        <f>VLOOKUP(F2149,'Set up'!$A$2:$E$43,5,FALSE)</f>
        <v>Trsf</v>
      </c>
    </row>
    <row r="2150" spans="1:19" ht="15" customHeight="1" x14ac:dyDescent="0.35">
      <c r="A2150" s="4">
        <v>45195</v>
      </c>
      <c r="B2150" s="5">
        <f t="shared" si="709"/>
        <v>9</v>
      </c>
      <c r="C2150" s="5">
        <f t="shared" si="710"/>
        <v>2023</v>
      </c>
      <c r="D2150" s="88" t="s">
        <v>1922</v>
      </c>
      <c r="E2150" s="5" t="str">
        <f>VLOOKUP(F2150,'Set up'!$A$2:$C$43,2,FALSE)</f>
        <v>C00000034</v>
      </c>
      <c r="F2150" s="1" t="s">
        <v>1198</v>
      </c>
      <c r="G2150" s="99" t="s">
        <v>1799</v>
      </c>
      <c r="H2150" s="5">
        <v>1</v>
      </c>
      <c r="I2150" s="5" t="str">
        <f>VLOOKUP(F2150,'Set up'!$A$2:$C$43,3,FALSE)</f>
        <v>Cash</v>
      </c>
      <c r="J2150" s="5">
        <f>VLOOKUP(F2150,'Set up'!$A$2:$D$43,4,FALSE)</f>
        <v>0</v>
      </c>
      <c r="K2150" s="4">
        <f t="shared" si="711"/>
        <v>45195</v>
      </c>
      <c r="L2150" s="5">
        <f t="shared" si="712"/>
        <v>9</v>
      </c>
      <c r="M2150" s="5">
        <f t="shared" si="713"/>
        <v>2023</v>
      </c>
      <c r="N2150" s="96">
        <v>219</v>
      </c>
      <c r="P2150" s="6">
        <f t="shared" si="715"/>
        <v>219</v>
      </c>
      <c r="Q2150" s="7">
        <f t="shared" si="716"/>
        <v>3648623.9500000016</v>
      </c>
      <c r="R2150" s="44" t="str">
        <f>VLOOKUP(F2150,'Set up'!$A$2:$E$43,5,FALSE)</f>
        <v>Trsf</v>
      </c>
    </row>
    <row r="2151" spans="1:19" ht="15" customHeight="1" x14ac:dyDescent="0.35">
      <c r="A2151" s="4">
        <v>45195</v>
      </c>
      <c r="B2151" s="5">
        <f t="shared" si="709"/>
        <v>9</v>
      </c>
      <c r="C2151" s="5">
        <f t="shared" si="710"/>
        <v>2023</v>
      </c>
      <c r="D2151" s="88" t="s">
        <v>1922</v>
      </c>
      <c r="E2151" s="5" t="str">
        <f>VLOOKUP(F2151,'Set up'!$A$2:$C$43,2,FALSE)</f>
        <v>C00000034</v>
      </c>
      <c r="F2151" s="1" t="s">
        <v>1198</v>
      </c>
      <c r="G2151" s="99" t="s">
        <v>1921</v>
      </c>
      <c r="H2151" s="5">
        <v>2</v>
      </c>
      <c r="I2151" s="5" t="str">
        <f>VLOOKUP(F2151,'Set up'!$A$2:$C$43,3,FALSE)</f>
        <v>Cash</v>
      </c>
      <c r="J2151" s="5">
        <f>VLOOKUP(F2151,'Set up'!$A$2:$D$43,4,FALSE)</f>
        <v>0</v>
      </c>
      <c r="K2151" s="4">
        <f t="shared" si="711"/>
        <v>45195</v>
      </c>
      <c r="L2151" s="5">
        <f t="shared" si="712"/>
        <v>9</v>
      </c>
      <c r="M2151" s="5">
        <f t="shared" si="713"/>
        <v>2023</v>
      </c>
      <c r="N2151" s="96">
        <v>531</v>
      </c>
      <c r="P2151" s="6">
        <f t="shared" si="715"/>
        <v>531</v>
      </c>
      <c r="Q2151" s="7">
        <f t="shared" si="716"/>
        <v>3649154.9500000016</v>
      </c>
      <c r="R2151" s="44" t="str">
        <f>VLOOKUP(F2151,'Set up'!$A$2:$E$43,5,FALSE)</f>
        <v>Trsf</v>
      </c>
    </row>
    <row r="2152" spans="1:19" ht="15" customHeight="1" x14ac:dyDescent="0.35">
      <c r="A2152" s="4">
        <v>45195</v>
      </c>
      <c r="B2152" s="5">
        <f t="shared" si="709"/>
        <v>9</v>
      </c>
      <c r="C2152" s="5">
        <f t="shared" si="710"/>
        <v>2023</v>
      </c>
      <c r="D2152" s="88" t="s">
        <v>1922</v>
      </c>
      <c r="E2152" s="5" t="str">
        <f>VLOOKUP(F2152,'Set up'!$A$2:$C$43,2,FALSE)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up'!$A$2:$C$43,3,FALSE)</f>
        <v>Cash</v>
      </c>
      <c r="J2152" s="5">
        <f>VLOOKUP(F2152,'Set up'!$A$2:$D$43,4,FALSE)</f>
        <v>0</v>
      </c>
      <c r="K2152" s="4">
        <f t="shared" si="711"/>
        <v>45195</v>
      </c>
      <c r="L2152" s="5">
        <f t="shared" si="712"/>
        <v>9</v>
      </c>
      <c r="M2152" s="5">
        <f t="shared" si="713"/>
        <v>2023</v>
      </c>
      <c r="N2152" s="96">
        <v>95</v>
      </c>
      <c r="P2152" s="6">
        <f t="shared" si="715"/>
        <v>95</v>
      </c>
      <c r="Q2152" s="7">
        <f t="shared" si="716"/>
        <v>3649249.9500000016</v>
      </c>
      <c r="R2152" s="44" t="str">
        <f>VLOOKUP(F2152,'Set up'!$A$2:$E$43,5,FALSE)</f>
        <v>Trsf</v>
      </c>
    </row>
    <row r="2153" spans="1:19" ht="15" customHeight="1" x14ac:dyDescent="0.35">
      <c r="A2153" s="4">
        <v>45195</v>
      </c>
      <c r="B2153" s="5">
        <f t="shared" si="709"/>
        <v>9</v>
      </c>
      <c r="C2153" s="5">
        <f t="shared" si="710"/>
        <v>2023</v>
      </c>
      <c r="D2153" s="88" t="s">
        <v>1923</v>
      </c>
      <c r="E2153" s="5" t="str">
        <f>VLOOKUP(F2153,'Set up'!$A$2:$C$43,2,FALSE)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up'!$A$2:$C$43,3,FALSE)</f>
        <v>Cash</v>
      </c>
      <c r="J2153" s="5">
        <f>VLOOKUP(F2153,'Set up'!$A$2:$D$43,4,FALSE)</f>
        <v>0</v>
      </c>
      <c r="K2153" s="4">
        <f t="shared" si="711"/>
        <v>45195</v>
      </c>
      <c r="L2153" s="5">
        <f t="shared" si="712"/>
        <v>9</v>
      </c>
      <c r="M2153" s="5">
        <f t="shared" si="713"/>
        <v>2023</v>
      </c>
      <c r="N2153" s="96">
        <v>420</v>
      </c>
      <c r="P2153" s="6">
        <f t="shared" si="715"/>
        <v>420</v>
      </c>
      <c r="Q2153" s="7">
        <f t="shared" si="716"/>
        <v>3649669.9500000016</v>
      </c>
      <c r="R2153" s="44" t="str">
        <f>VLOOKUP(F2153,'Set up'!$A$2:$E$43,5,FALSE)</f>
        <v>Trsf</v>
      </c>
    </row>
    <row r="2154" spans="1:19" ht="15" customHeight="1" x14ac:dyDescent="0.35">
      <c r="A2154" s="4">
        <v>45195</v>
      </c>
      <c r="B2154" s="5">
        <f t="shared" si="709"/>
        <v>9</v>
      </c>
      <c r="C2154" s="5">
        <f t="shared" si="710"/>
        <v>2023</v>
      </c>
      <c r="D2154" s="88" t="s">
        <v>1923</v>
      </c>
      <c r="E2154" s="5" t="str">
        <f>VLOOKUP(F2154,'Set up'!$A$2:$C$43,2,FALSE)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up'!$A$2:$C$43,3,FALSE)</f>
        <v>Cash</v>
      </c>
      <c r="J2154" s="5">
        <f>VLOOKUP(F2154,'Set up'!$A$2:$D$43,4,FALSE)</f>
        <v>0</v>
      </c>
      <c r="K2154" s="4">
        <f t="shared" si="711"/>
        <v>45195</v>
      </c>
      <c r="L2154" s="5">
        <f t="shared" si="712"/>
        <v>9</v>
      </c>
      <c r="M2154" s="5">
        <f t="shared" si="713"/>
        <v>2023</v>
      </c>
      <c r="N2154" s="96">
        <v>421.2</v>
      </c>
      <c r="P2154" s="6">
        <f t="shared" si="715"/>
        <v>421.2</v>
      </c>
      <c r="Q2154" s="7">
        <f t="shared" si="716"/>
        <v>3650091.1500000018</v>
      </c>
      <c r="R2154" s="44" t="str">
        <f>VLOOKUP(F2154,'Set up'!$A$2:$E$43,5,FALSE)</f>
        <v>Trsf</v>
      </c>
    </row>
    <row r="2155" spans="1:19" ht="15" customHeight="1" x14ac:dyDescent="0.35">
      <c r="A2155" s="4">
        <v>45195</v>
      </c>
      <c r="B2155" s="5">
        <f t="shared" ref="B2155:B2167" si="717">MONTH(A2155)</f>
        <v>9</v>
      </c>
      <c r="C2155" s="5">
        <f t="shared" ref="C2155:C2167" si="718">YEAR(A2155)</f>
        <v>2023</v>
      </c>
      <c r="D2155" s="88" t="s">
        <v>1923</v>
      </c>
      <c r="E2155" s="5" t="str">
        <f>VLOOKUP(F2155,'Set up'!$A$2:$C$43,2,FALSE)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up'!$A$2:$C$43,3,FALSE)</f>
        <v>Cash</v>
      </c>
      <c r="J2155" s="5">
        <f>VLOOKUP(F2155,'Set up'!$A$2:$D$43,4,FALSE)</f>
        <v>0</v>
      </c>
      <c r="K2155" s="4">
        <f t="shared" ref="K2155:K2167" si="719">A2155+J2155</f>
        <v>45195</v>
      </c>
      <c r="L2155" s="5">
        <f t="shared" ref="L2155:L2167" si="720">MONTH(K2155)</f>
        <v>9</v>
      </c>
      <c r="M2155" s="5">
        <f t="shared" ref="M2155:M2167" si="721">YEAR(K2155)</f>
        <v>2023</v>
      </c>
      <c r="N2155" s="96">
        <v>250</v>
      </c>
      <c r="P2155" s="6">
        <f t="shared" ref="P2155:P2167" si="722">SUM(N2155+O2155)</f>
        <v>250</v>
      </c>
      <c r="Q2155" s="7">
        <f t="shared" ref="Q2155:Q2167" si="723">SUM(Q2154+N2155)</f>
        <v>3650341.1500000018</v>
      </c>
      <c r="R2155" s="44" t="str">
        <f>VLOOKUP(F2155,'Set up'!$A$2:$E$43,5,FALSE)</f>
        <v>Trsf</v>
      </c>
    </row>
    <row r="2156" spans="1:19" ht="15" customHeight="1" x14ac:dyDescent="0.35">
      <c r="A2156" s="4">
        <v>45195</v>
      </c>
      <c r="B2156" s="5">
        <f t="shared" si="717"/>
        <v>9</v>
      </c>
      <c r="C2156" s="5">
        <f t="shared" si="718"/>
        <v>2023</v>
      </c>
      <c r="D2156" s="88" t="s">
        <v>1923</v>
      </c>
      <c r="E2156" s="5" t="str">
        <f>VLOOKUP(F2156,'Set up'!$A$2:$C$43,2,FALSE)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up'!$A$2:$C$43,3,FALSE)</f>
        <v>Cash</v>
      </c>
      <c r="J2156" s="5">
        <f>VLOOKUP(F2156,'Set up'!$A$2:$D$43,4,FALSE)</f>
        <v>0</v>
      </c>
      <c r="K2156" s="4">
        <f t="shared" si="719"/>
        <v>45195</v>
      </c>
      <c r="L2156" s="5">
        <f t="shared" si="720"/>
        <v>9</v>
      </c>
      <c r="M2156" s="5">
        <f t="shared" si="721"/>
        <v>2023</v>
      </c>
      <c r="N2156" s="96">
        <v>105</v>
      </c>
      <c r="P2156" s="6">
        <f t="shared" si="722"/>
        <v>105</v>
      </c>
      <c r="Q2156" s="7">
        <f t="shared" si="723"/>
        <v>3650446.1500000018</v>
      </c>
      <c r="R2156" s="44" t="str">
        <f>VLOOKUP(F2156,'Set up'!$A$2:$E$43,5,FALSE)</f>
        <v>Trsf</v>
      </c>
    </row>
    <row r="2157" spans="1:19" ht="15" customHeight="1" x14ac:dyDescent="0.35">
      <c r="A2157" s="4">
        <v>45196</v>
      </c>
      <c r="B2157" s="5">
        <f t="shared" si="717"/>
        <v>9</v>
      </c>
      <c r="C2157" s="5">
        <f t="shared" si="718"/>
        <v>2023</v>
      </c>
      <c r="D2157" s="88" t="s">
        <v>1924</v>
      </c>
      <c r="E2157" s="5" t="str">
        <f>VLOOKUP(F2157,'Set up'!$A$2:$C$43,2,FALSE)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up'!$A$2:$C$43,3,FALSE)</f>
        <v>Cash</v>
      </c>
      <c r="J2157" s="5">
        <f>VLOOKUP(F2157,'Set up'!$A$2:$D$43,4,FALSE)</f>
        <v>0</v>
      </c>
      <c r="K2157" s="4">
        <f t="shared" si="719"/>
        <v>45196</v>
      </c>
      <c r="L2157" s="5">
        <f t="shared" si="720"/>
        <v>9</v>
      </c>
      <c r="M2157" s="5">
        <f t="shared" si="721"/>
        <v>2023</v>
      </c>
      <c r="N2157" s="96">
        <v>500</v>
      </c>
      <c r="P2157" s="6">
        <f t="shared" si="722"/>
        <v>500</v>
      </c>
      <c r="Q2157" s="7">
        <f t="shared" si="723"/>
        <v>3650946.1500000018</v>
      </c>
      <c r="R2157" s="44" t="str">
        <f>VLOOKUP(F2157,'Set up'!$A$2:$E$43,5,FALSE)</f>
        <v>Trsf</v>
      </c>
    </row>
    <row r="2158" spans="1:19" ht="15" customHeight="1" x14ac:dyDescent="0.35">
      <c r="A2158" s="4">
        <v>45196</v>
      </c>
      <c r="B2158" s="5">
        <f t="shared" si="717"/>
        <v>9</v>
      </c>
      <c r="C2158" s="5">
        <f t="shared" si="718"/>
        <v>2023</v>
      </c>
      <c r="D2158" s="88" t="s">
        <v>1926</v>
      </c>
      <c r="E2158" s="5" t="str">
        <f>VLOOKUP(F2158,'Set up'!$A$2:$C$43,2,FALSE)</f>
        <v>C00000020</v>
      </c>
      <c r="F2158" s="1" t="s">
        <v>411</v>
      </c>
      <c r="G2158" s="99" t="s">
        <v>1736</v>
      </c>
      <c r="H2158" s="5">
        <v>8</v>
      </c>
      <c r="I2158" s="5" t="str">
        <f>VLOOKUP(F2158,'Set up'!$A$2:$C$43,3,FALSE)</f>
        <v>Cash</v>
      </c>
      <c r="J2158" s="5">
        <f>VLOOKUP(F2158,'Set up'!$A$2:$D$43,4,FALSE)</f>
        <v>0</v>
      </c>
      <c r="K2158" s="4">
        <f t="shared" si="719"/>
        <v>45196</v>
      </c>
      <c r="L2158" s="5">
        <f t="shared" si="720"/>
        <v>9</v>
      </c>
      <c r="M2158" s="5">
        <f t="shared" si="721"/>
        <v>2023</v>
      </c>
      <c r="N2158" s="96">
        <v>12848</v>
      </c>
      <c r="P2158" s="6">
        <f t="shared" si="722"/>
        <v>12848</v>
      </c>
      <c r="Q2158" s="7">
        <f t="shared" si="723"/>
        <v>3663794.1500000018</v>
      </c>
      <c r="R2158" s="44" t="str">
        <f>VLOOKUP(F2158,'Set up'!$A$2:$E$43,5,FALSE)</f>
        <v>Trsf</v>
      </c>
    </row>
    <row r="2159" spans="1:19" ht="15" customHeight="1" x14ac:dyDescent="0.35">
      <c r="A2159" s="4">
        <v>45196</v>
      </c>
      <c r="B2159" s="5">
        <f t="shared" si="717"/>
        <v>9</v>
      </c>
      <c r="C2159" s="5">
        <f t="shared" si="718"/>
        <v>2023</v>
      </c>
      <c r="D2159" s="88" t="s">
        <v>1926</v>
      </c>
      <c r="E2159" s="5" t="str">
        <f>VLOOKUP(F2159,'Set up'!$A$2:$C$43,2,FALSE)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up'!$A$2:$C$43,3,FALSE)</f>
        <v>Cash</v>
      </c>
      <c r="J2159" s="5">
        <f>VLOOKUP(F2159,'Set up'!$A$2:$D$43,4,FALSE)</f>
        <v>0</v>
      </c>
      <c r="K2159" s="4">
        <f t="shared" si="719"/>
        <v>45196</v>
      </c>
      <c r="L2159" s="5">
        <f t="shared" si="720"/>
        <v>9</v>
      </c>
      <c r="M2159" s="5">
        <f t="shared" si="721"/>
        <v>2023</v>
      </c>
      <c r="N2159" s="96">
        <v>4536</v>
      </c>
      <c r="P2159" s="6">
        <f t="shared" si="722"/>
        <v>4536</v>
      </c>
      <c r="Q2159" s="7">
        <f t="shared" si="723"/>
        <v>3668330.1500000018</v>
      </c>
      <c r="R2159" s="44" t="str">
        <f>VLOOKUP(F2159,'Set up'!$A$2:$E$43,5,FALSE)</f>
        <v>Trsf</v>
      </c>
    </row>
    <row r="2160" spans="1:19" ht="15" customHeight="1" x14ac:dyDescent="0.35">
      <c r="A2160" s="4">
        <v>45196</v>
      </c>
      <c r="B2160" s="5">
        <f t="shared" si="717"/>
        <v>9</v>
      </c>
      <c r="C2160" s="5">
        <f t="shared" si="718"/>
        <v>2023</v>
      </c>
      <c r="D2160" s="88" t="s">
        <v>1926</v>
      </c>
      <c r="E2160" s="5" t="str">
        <f>VLOOKUP(F2160,'Set up'!$A$2:$C$43,2,FALSE)</f>
        <v>C00000020</v>
      </c>
      <c r="F2160" s="1" t="s">
        <v>411</v>
      </c>
      <c r="G2160" s="99" t="s">
        <v>1925</v>
      </c>
      <c r="H2160" s="5">
        <v>12</v>
      </c>
      <c r="I2160" s="5" t="str">
        <f>VLOOKUP(F2160,'Set up'!$A$2:$C$43,3,FALSE)</f>
        <v>Cash</v>
      </c>
      <c r="J2160" s="5">
        <f>VLOOKUP(F2160,'Set up'!$A$2:$D$43,4,FALSE)</f>
        <v>0</v>
      </c>
      <c r="K2160" s="4">
        <f t="shared" si="719"/>
        <v>45196</v>
      </c>
      <c r="L2160" s="5">
        <f t="shared" si="720"/>
        <v>9</v>
      </c>
      <c r="M2160" s="5">
        <f t="shared" si="721"/>
        <v>2023</v>
      </c>
      <c r="N2160" s="96">
        <v>2808</v>
      </c>
      <c r="P2160" s="6">
        <f t="shared" si="722"/>
        <v>2808</v>
      </c>
      <c r="Q2160" s="7">
        <f t="shared" si="723"/>
        <v>3671138.1500000018</v>
      </c>
      <c r="R2160" s="44" t="str">
        <f>VLOOKUP(F2160,'Set up'!$A$2:$E$43,5,FALSE)</f>
        <v>Trsf</v>
      </c>
    </row>
    <row r="2161" spans="1:18" ht="15" customHeight="1" x14ac:dyDescent="0.35">
      <c r="A2161" s="4">
        <v>45196</v>
      </c>
      <c r="B2161" s="5">
        <f t="shared" si="717"/>
        <v>9</v>
      </c>
      <c r="C2161" s="5">
        <f t="shared" si="718"/>
        <v>2023</v>
      </c>
      <c r="D2161" s="88" t="s">
        <v>1926</v>
      </c>
      <c r="E2161" s="5" t="str">
        <f>VLOOKUP(F2161,'Set up'!$A$2:$C$43,2,FALSE)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up'!$A$2:$C$43,3,FALSE)</f>
        <v>Cash</v>
      </c>
      <c r="J2161" s="5">
        <f>VLOOKUP(F2161,'Set up'!$A$2:$D$43,4,FALSE)</f>
        <v>0</v>
      </c>
      <c r="K2161" s="4">
        <f t="shared" si="719"/>
        <v>45196</v>
      </c>
      <c r="L2161" s="5">
        <f t="shared" si="720"/>
        <v>9</v>
      </c>
      <c r="M2161" s="5">
        <f t="shared" si="721"/>
        <v>2023</v>
      </c>
      <c r="N2161" s="96">
        <v>1000</v>
      </c>
      <c r="P2161" s="6">
        <f t="shared" si="722"/>
        <v>1000</v>
      </c>
      <c r="Q2161" s="7">
        <f t="shared" si="723"/>
        <v>3672138.1500000018</v>
      </c>
      <c r="R2161" s="44" t="str">
        <f>VLOOKUP(F2161,'Set up'!$A$2:$E$43,5,FALSE)</f>
        <v>Trsf</v>
      </c>
    </row>
    <row r="2162" spans="1:18" ht="15" customHeight="1" x14ac:dyDescent="0.35">
      <c r="A2162" s="4">
        <v>45196</v>
      </c>
      <c r="B2162" s="5">
        <f t="shared" si="717"/>
        <v>9</v>
      </c>
      <c r="C2162" s="5">
        <f t="shared" si="718"/>
        <v>2023</v>
      </c>
      <c r="D2162" s="88" t="s">
        <v>1926</v>
      </c>
      <c r="E2162" s="5" t="str">
        <f>VLOOKUP(F2162,'Set up'!$A$2:$C$43,2,FALSE)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up'!$A$2:$C$43,3,FALSE)</f>
        <v>Cash</v>
      </c>
      <c r="J2162" s="5">
        <f>VLOOKUP(F2162,'Set up'!$A$2:$D$43,4,FALSE)</f>
        <v>0</v>
      </c>
      <c r="K2162" s="4">
        <f t="shared" si="719"/>
        <v>45196</v>
      </c>
      <c r="L2162" s="5">
        <f t="shared" si="720"/>
        <v>9</v>
      </c>
      <c r="M2162" s="5">
        <f t="shared" si="721"/>
        <v>2023</v>
      </c>
      <c r="N2162" s="96">
        <v>380</v>
      </c>
      <c r="P2162" s="6">
        <f t="shared" si="722"/>
        <v>380</v>
      </c>
      <c r="Q2162" s="7">
        <f t="shared" si="723"/>
        <v>3672518.1500000018</v>
      </c>
      <c r="R2162" s="44" t="str">
        <f>VLOOKUP(F2162,'Set up'!$A$2:$E$43,5,FALSE)</f>
        <v>Trsf</v>
      </c>
    </row>
    <row r="2163" spans="1:18" ht="15" customHeight="1" x14ac:dyDescent="0.35">
      <c r="A2163" s="4">
        <v>45198</v>
      </c>
      <c r="B2163" s="5">
        <f t="shared" si="717"/>
        <v>9</v>
      </c>
      <c r="C2163" s="5">
        <f t="shared" si="718"/>
        <v>2023</v>
      </c>
      <c r="D2163" s="88" t="s">
        <v>1927</v>
      </c>
      <c r="E2163" s="5" t="str">
        <f>VLOOKUP(F2163,'Set up'!$A$2:$C$43,2,FALSE)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up'!$A$2:$C$43,3,FALSE)</f>
        <v>Cash</v>
      </c>
      <c r="J2163" s="5">
        <f>VLOOKUP(F2163,'Set up'!$A$2:$D$43,4,FALSE)</f>
        <v>0</v>
      </c>
      <c r="K2163" s="4">
        <f t="shared" si="719"/>
        <v>45198</v>
      </c>
      <c r="L2163" s="5">
        <f t="shared" si="720"/>
        <v>9</v>
      </c>
      <c r="M2163" s="5">
        <f t="shared" si="721"/>
        <v>2023</v>
      </c>
      <c r="N2163" s="96">
        <v>250</v>
      </c>
      <c r="P2163" s="6">
        <f t="shared" si="722"/>
        <v>250</v>
      </c>
      <c r="Q2163" s="7">
        <f t="shared" si="723"/>
        <v>3672768.1500000018</v>
      </c>
      <c r="R2163" s="44" t="str">
        <f>VLOOKUP(F2163,'Set up'!$A$2:$E$43,5,FALSE)</f>
        <v>Trsf</v>
      </c>
    </row>
    <row r="2164" spans="1:18" ht="15" customHeight="1" x14ac:dyDescent="0.35">
      <c r="A2164" s="4">
        <v>45199</v>
      </c>
      <c r="B2164" s="5">
        <f t="shared" si="717"/>
        <v>9</v>
      </c>
      <c r="C2164" s="5">
        <f t="shared" si="718"/>
        <v>2023</v>
      </c>
      <c r="D2164" s="88" t="s">
        <v>1928</v>
      </c>
      <c r="E2164" s="5" t="str">
        <f>VLOOKUP(F2164,'Set up'!$A$2:$C$43,2,FALSE)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up'!$A$2:$C$43,3,FALSE)</f>
        <v>Cash</v>
      </c>
      <c r="J2164" s="5">
        <f>VLOOKUP(F2164,'Set up'!$A$2:$D$43,4,FALSE)</f>
        <v>0</v>
      </c>
      <c r="K2164" s="4">
        <f t="shared" si="719"/>
        <v>45199</v>
      </c>
      <c r="L2164" s="5">
        <f t="shared" si="720"/>
        <v>9</v>
      </c>
      <c r="M2164" s="5">
        <f t="shared" si="721"/>
        <v>2023</v>
      </c>
      <c r="N2164" s="96">
        <v>312.5</v>
      </c>
      <c r="P2164" s="6">
        <f t="shared" si="722"/>
        <v>312.5</v>
      </c>
      <c r="Q2164" s="7">
        <f t="shared" si="723"/>
        <v>3673080.6500000018</v>
      </c>
      <c r="R2164" s="44" t="str">
        <f>VLOOKUP(F2164,'Set up'!$A$2:$E$43,5,FALSE)</f>
        <v>Trsf</v>
      </c>
    </row>
    <row r="2165" spans="1:18" ht="15" customHeight="1" x14ac:dyDescent="0.35">
      <c r="A2165" s="4">
        <v>45199</v>
      </c>
      <c r="B2165" s="5">
        <f t="shared" si="717"/>
        <v>9</v>
      </c>
      <c r="C2165" s="5">
        <f t="shared" si="718"/>
        <v>2023</v>
      </c>
      <c r="D2165" s="88" t="s">
        <v>1929</v>
      </c>
      <c r="E2165" s="5" t="str">
        <f>VLOOKUP(F2165,'Set up'!$A$2:$C$43,2,FALSE)</f>
        <v>C00000020</v>
      </c>
      <c r="F2165" s="1" t="s">
        <v>411</v>
      </c>
      <c r="G2165" s="99" t="s">
        <v>1897</v>
      </c>
      <c r="H2165" s="5">
        <v>5</v>
      </c>
      <c r="I2165" s="5" t="str">
        <f>VLOOKUP(F2165,'Set up'!$A$2:$C$43,3,FALSE)</f>
        <v>Cash</v>
      </c>
      <c r="J2165" s="5">
        <f>VLOOKUP(F2165,'Set up'!$A$2:$D$43,4,FALSE)</f>
        <v>0</v>
      </c>
      <c r="K2165" s="4">
        <f t="shared" si="719"/>
        <v>45199</v>
      </c>
      <c r="L2165" s="5">
        <f t="shared" si="720"/>
        <v>9</v>
      </c>
      <c r="M2165" s="5">
        <f t="shared" si="721"/>
        <v>2023</v>
      </c>
      <c r="N2165" s="96">
        <v>8030</v>
      </c>
      <c r="P2165" s="6">
        <f t="shared" si="722"/>
        <v>8030</v>
      </c>
      <c r="Q2165" s="7">
        <f t="shared" si="723"/>
        <v>3681110.6500000018</v>
      </c>
      <c r="R2165" s="44" t="str">
        <f>VLOOKUP(F2165,'Set up'!$A$2:$E$43,5,FALSE)</f>
        <v>Trsf</v>
      </c>
    </row>
    <row r="2166" spans="1:18" ht="15" customHeight="1" x14ac:dyDescent="0.35">
      <c r="A2166" s="4">
        <v>45199</v>
      </c>
      <c r="B2166" s="5">
        <f t="shared" si="717"/>
        <v>9</v>
      </c>
      <c r="C2166" s="5">
        <f t="shared" si="718"/>
        <v>2023</v>
      </c>
      <c r="D2166" s="88" t="s">
        <v>1929</v>
      </c>
      <c r="E2166" s="5" t="str">
        <f>VLOOKUP(F2166,'Set up'!$A$2:$C$43,2,FALSE)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up'!$A$2:$C$43,3,FALSE)</f>
        <v>Cash</v>
      </c>
      <c r="J2166" s="5">
        <f>VLOOKUP(F2166,'Set up'!$A$2:$D$43,4,FALSE)</f>
        <v>0</v>
      </c>
      <c r="K2166" s="4">
        <f t="shared" si="719"/>
        <v>45199</v>
      </c>
      <c r="L2166" s="5">
        <f t="shared" si="720"/>
        <v>9</v>
      </c>
      <c r="M2166" s="5">
        <f t="shared" si="721"/>
        <v>2023</v>
      </c>
      <c r="N2166" s="96">
        <v>2835</v>
      </c>
      <c r="P2166" s="6">
        <f t="shared" si="722"/>
        <v>2835</v>
      </c>
      <c r="Q2166" s="7">
        <f t="shared" si="723"/>
        <v>3683945.6500000018</v>
      </c>
      <c r="R2166" s="44" t="str">
        <f>VLOOKUP(F2166,'Set up'!$A$2:$E$43,5,FALSE)</f>
        <v>Trsf</v>
      </c>
    </row>
    <row r="2167" spans="1:18" ht="15" customHeight="1" x14ac:dyDescent="0.35">
      <c r="A2167" s="4">
        <v>45199</v>
      </c>
      <c r="B2167" s="5">
        <f t="shared" si="717"/>
        <v>9</v>
      </c>
      <c r="C2167" s="5">
        <f t="shared" si="718"/>
        <v>2023</v>
      </c>
      <c r="D2167" s="88" t="s">
        <v>1929</v>
      </c>
      <c r="E2167" s="5" t="str">
        <f>VLOOKUP(F2167,'Set up'!$A$2:$C$43,2,FALSE)</f>
        <v>C00000020</v>
      </c>
      <c r="F2167" s="1" t="s">
        <v>411</v>
      </c>
      <c r="G2167" s="99" t="s">
        <v>1925</v>
      </c>
      <c r="H2167" s="5">
        <v>8</v>
      </c>
      <c r="I2167" s="5" t="str">
        <f>VLOOKUP(F2167,'Set up'!$A$2:$C$43,3,FALSE)</f>
        <v>Cash</v>
      </c>
      <c r="J2167" s="5">
        <f>VLOOKUP(F2167,'Set up'!$A$2:$D$43,4,FALSE)</f>
        <v>0</v>
      </c>
      <c r="K2167" s="4">
        <f t="shared" si="719"/>
        <v>45199</v>
      </c>
      <c r="L2167" s="5">
        <f t="shared" si="720"/>
        <v>9</v>
      </c>
      <c r="M2167" s="5">
        <f t="shared" si="721"/>
        <v>2023</v>
      </c>
      <c r="N2167" s="96">
        <v>1872</v>
      </c>
      <c r="P2167" s="6">
        <f t="shared" si="722"/>
        <v>1872</v>
      </c>
      <c r="Q2167" s="7">
        <f t="shared" si="723"/>
        <v>3685817.6500000018</v>
      </c>
      <c r="R2167" s="44" t="str">
        <f>VLOOKUP(F2167,'Set up'!$A$2:$E$43,5,FALSE)</f>
        <v>Trsf</v>
      </c>
    </row>
    <row r="2168" spans="1:18" ht="15" customHeight="1" x14ac:dyDescent="0.35">
      <c r="A2168" s="4">
        <v>45199</v>
      </c>
      <c r="B2168" s="5">
        <f t="shared" ref="B2168:B2169" si="724">MONTH(A2168)</f>
        <v>9</v>
      </c>
      <c r="C2168" s="5">
        <f t="shared" ref="C2168:C2169" si="725">YEAR(A2168)</f>
        <v>2023</v>
      </c>
      <c r="D2168" s="88" t="s">
        <v>1929</v>
      </c>
      <c r="E2168" s="5" t="str">
        <f>VLOOKUP(F2168,'Set up'!$A$2:$C$43,2,FALSE)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up'!$A$2:$C$43,3,FALSE)</f>
        <v>Cash</v>
      </c>
      <c r="J2168" s="5">
        <f>VLOOKUP(F2168,'Set up'!$A$2:$D$43,4,FALSE)</f>
        <v>0</v>
      </c>
      <c r="K2168" s="4">
        <f t="shared" ref="K2168:K2169" si="726">A2168+J2168</f>
        <v>45199</v>
      </c>
      <c r="L2168" s="5">
        <f t="shared" ref="L2168:L2169" si="727">MONTH(K2168)</f>
        <v>9</v>
      </c>
      <c r="M2168" s="5">
        <f t="shared" ref="M2168:M2169" si="728">YEAR(K2168)</f>
        <v>2023</v>
      </c>
      <c r="N2168" s="96">
        <v>1000</v>
      </c>
      <c r="P2168" s="6">
        <f t="shared" ref="P2168:P2169" si="729">SUM(N2168+O2168)</f>
        <v>1000</v>
      </c>
      <c r="Q2168" s="7">
        <f t="shared" ref="Q2168:Q2169" si="730">SUM(Q2167+N2168)</f>
        <v>3686817.6500000018</v>
      </c>
      <c r="R2168" s="44" t="str">
        <f>VLOOKUP(F2168,'Set up'!$A$2:$E$43,5,FALSE)</f>
        <v>Trsf</v>
      </c>
    </row>
    <row r="2169" spans="1:18" ht="15" customHeight="1" x14ac:dyDescent="0.35">
      <c r="A2169" s="4">
        <v>45199</v>
      </c>
      <c r="B2169" s="5">
        <f t="shared" si="724"/>
        <v>9</v>
      </c>
      <c r="C2169" s="5">
        <f t="shared" si="725"/>
        <v>2023</v>
      </c>
      <c r="D2169" s="88" t="s">
        <v>1929</v>
      </c>
      <c r="E2169" s="5" t="str">
        <f>VLOOKUP(F2169,'Set up'!$A$2:$C$43,2,FALSE)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up'!$A$2:$C$43,3,FALSE)</f>
        <v>Cash</v>
      </c>
      <c r="J2169" s="5">
        <f>VLOOKUP(F2169,'Set up'!$A$2:$D$43,4,FALSE)</f>
        <v>0</v>
      </c>
      <c r="K2169" s="4">
        <f t="shared" si="726"/>
        <v>45199</v>
      </c>
      <c r="L2169" s="5">
        <f t="shared" si="727"/>
        <v>9</v>
      </c>
      <c r="M2169" s="5">
        <f t="shared" si="728"/>
        <v>2023</v>
      </c>
      <c r="N2169" s="96">
        <v>380</v>
      </c>
      <c r="P2169" s="6">
        <f t="shared" si="729"/>
        <v>380</v>
      </c>
      <c r="Q2169" s="7">
        <f t="shared" si="730"/>
        <v>3687197.6500000018</v>
      </c>
      <c r="R2169" s="44" t="str">
        <f>VLOOKUP(F2169,'Set up'!$A$2:$E$43,5,FALSE)</f>
        <v>Trsf</v>
      </c>
    </row>
    <row r="2170" spans="1:18" x14ac:dyDescent="0.35">
      <c r="A2170" s="4"/>
      <c r="K2170" s="4"/>
      <c r="Q2170" s="7"/>
    </row>
    <row r="2171" spans="1:18" x14ac:dyDescent="0.35">
      <c r="A2171" s="4"/>
      <c r="K2171" s="4"/>
      <c r="Q2171" s="51"/>
    </row>
    <row r="2172" spans="1:18" x14ac:dyDescent="0.35">
      <c r="K2172" s="4"/>
      <c r="Q2172" s="51"/>
    </row>
    <row r="2173" spans="1:18" x14ac:dyDescent="0.35">
      <c r="K2173" s="11" t="s">
        <v>195</v>
      </c>
      <c r="N2173" s="30">
        <f>SUM(N2:N2172)</f>
        <v>3687197.6500000018</v>
      </c>
      <c r="O2173" s="32">
        <f>SUM(O2:O2172)</f>
        <v>-3017135.3500000015</v>
      </c>
      <c r="P2173" s="34">
        <f>SUM(P2:P2172)</f>
        <v>670062.30000000005</v>
      </c>
      <c r="Q2173" s="52">
        <f>SUM(N2173+O2173)</f>
        <v>670062.30000000028</v>
      </c>
    </row>
    <row r="2174" spans="1:18" x14ac:dyDescent="0.35">
      <c r="N2174" s="31" t="s">
        <v>198</v>
      </c>
      <c r="O2174" s="33" t="s">
        <v>196</v>
      </c>
      <c r="P2174" s="35" t="s">
        <v>197</v>
      </c>
      <c r="Q2174" s="53"/>
    </row>
    <row r="2175" spans="1:18" x14ac:dyDescent="0.35">
      <c r="N2175" s="28"/>
      <c r="O2175" s="28"/>
      <c r="P2175" s="28"/>
      <c r="Q2175" s="28"/>
    </row>
    <row r="2176" spans="1:18" x14ac:dyDescent="0.35">
      <c r="Q2176" s="51"/>
    </row>
    <row r="2177" spans="15:17" x14ac:dyDescent="0.35">
      <c r="O2177" s="32">
        <f>SUM(O2173)</f>
        <v>-3017135.3500000015</v>
      </c>
      <c r="P2177" s="27" t="s">
        <v>194</v>
      </c>
      <c r="Q2177" s="54" t="s">
        <v>196</v>
      </c>
    </row>
    <row r="2178" spans="15:17" x14ac:dyDescent="0.35">
      <c r="O2178" s="6">
        <v>0.5</v>
      </c>
      <c r="P2178" s="27" t="s">
        <v>194</v>
      </c>
      <c r="Q2178" s="50" t="s">
        <v>285</v>
      </c>
    </row>
    <row r="2179" spans="15:17" x14ac:dyDescent="0.35">
      <c r="P2179" s="27"/>
      <c r="Q2179" s="50"/>
    </row>
    <row r="2180" spans="15:17" ht="16" thickBot="1" x14ac:dyDescent="0.4">
      <c r="O2180" s="29">
        <f>SUM(O2177:O2179)</f>
        <v>-3017134.8500000015</v>
      </c>
      <c r="P2180" s="27" t="s">
        <v>194</v>
      </c>
      <c r="Q2180" s="49" t="s">
        <v>1608</v>
      </c>
    </row>
    <row r="2181" spans="15:17" ht="16" thickTop="1" x14ac:dyDescent="0.35">
      <c r="Q2181" s="51"/>
    </row>
    <row r="2182" spans="15:17" x14ac:dyDescent="0.35">
      <c r="Q2182" s="51"/>
    </row>
  </sheetData>
  <autoFilter ref="A1:T1" xr:uid="{8F2CEF85-928F-4928-8630-1B326B03E41C}"/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3"/>
  <sheetViews>
    <sheetView workbookViewId="0">
      <selection activeCell="G4" sqref="G4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5</v>
      </c>
      <c r="B13" s="118" t="s">
        <v>1699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1700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1702</v>
      </c>
      <c r="B29" s="118" t="s">
        <v>1701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1059</v>
      </c>
      <c r="B31" s="118" t="s">
        <v>1703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1705</v>
      </c>
      <c r="B42" s="118" t="s">
        <v>1704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1707</v>
      </c>
      <c r="B43" s="118" t="s">
        <v>1706</v>
      </c>
      <c r="C43" s="118" t="s">
        <v>5</v>
      </c>
      <c r="D43" s="118">
        <v>0</v>
      </c>
      <c r="E43" s="11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758</v>
      </c>
      <c r="C151" t="s">
        <v>468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5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5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5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5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5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5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5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5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5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5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5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5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5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5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5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5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5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5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5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5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5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5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5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5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5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5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5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5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5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5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5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5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5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5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5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5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5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5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5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5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5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5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5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635</v>
      </c>
      <c r="D243" t="s">
        <v>493</v>
      </c>
      <c r="E243" s="16">
        <v>180</v>
      </c>
    </row>
    <row r="244" spans="1:5" x14ac:dyDescent="0.35">
      <c r="C244" t="s">
        <v>636</v>
      </c>
      <c r="D244" t="s">
        <v>639</v>
      </c>
      <c r="E244" s="16">
        <v>80</v>
      </c>
    </row>
    <row r="245" spans="1:5" x14ac:dyDescent="0.35">
      <c r="C245" t="s">
        <v>637</v>
      </c>
      <c r="D245" t="s">
        <v>62</v>
      </c>
      <c r="E245" s="16">
        <v>150</v>
      </c>
    </row>
    <row r="246" spans="1:5" x14ac:dyDescent="0.35">
      <c r="C246" t="s">
        <v>644</v>
      </c>
      <c r="D246" t="s">
        <v>639</v>
      </c>
      <c r="E246" s="16">
        <v>80</v>
      </c>
    </row>
    <row r="247" spans="1:5" x14ac:dyDescent="0.35">
      <c r="C247" t="s">
        <v>645</v>
      </c>
      <c r="D247" t="s">
        <v>402</v>
      </c>
      <c r="E247" s="16">
        <v>120</v>
      </c>
    </row>
    <row r="248" spans="1:5" x14ac:dyDescent="0.35">
      <c r="C248" t="s">
        <v>646</v>
      </c>
      <c r="D248" t="s">
        <v>639</v>
      </c>
      <c r="E248" s="16">
        <v>80</v>
      </c>
    </row>
    <row r="249" spans="1:5" x14ac:dyDescent="0.35">
      <c r="C249" t="s">
        <v>647</v>
      </c>
      <c r="D249" t="s">
        <v>43</v>
      </c>
      <c r="E249" s="16">
        <v>80</v>
      </c>
    </row>
    <row r="250" spans="1:5" x14ac:dyDescent="0.35">
      <c r="C250" t="s">
        <v>648</v>
      </c>
      <c r="D250" t="s">
        <v>411</v>
      </c>
      <c r="E250" s="16">
        <v>180</v>
      </c>
    </row>
    <row r="251" spans="1:5" x14ac:dyDescent="0.35">
      <c r="C251" t="s">
        <v>649</v>
      </c>
      <c r="D251" t="s">
        <v>62</v>
      </c>
      <c r="E251" s="16">
        <v>150</v>
      </c>
    </row>
    <row r="252" spans="1:5" x14ac:dyDescent="0.35">
      <c r="C252" t="s">
        <v>650</v>
      </c>
      <c r="D252" t="s">
        <v>411</v>
      </c>
      <c r="E252" s="16">
        <v>180</v>
      </c>
    </row>
    <row r="253" spans="1:5" x14ac:dyDescent="0.35">
      <c r="C253" t="s">
        <v>651</v>
      </c>
      <c r="D253" t="s">
        <v>402</v>
      </c>
      <c r="E253" s="16">
        <v>120</v>
      </c>
    </row>
    <row r="254" spans="1:5" x14ac:dyDescent="0.35">
      <c r="C254" t="s">
        <v>652</v>
      </c>
      <c r="D254" t="s">
        <v>411</v>
      </c>
      <c r="E254" s="16">
        <v>180</v>
      </c>
    </row>
    <row r="255" spans="1:5" x14ac:dyDescent="0.35">
      <c r="C255" t="s">
        <v>653</v>
      </c>
      <c r="D255" t="s">
        <v>493</v>
      </c>
      <c r="E255" s="16">
        <v>150</v>
      </c>
    </row>
    <row r="256" spans="1:5" x14ac:dyDescent="0.35">
      <c r="C256" t="s">
        <v>654</v>
      </c>
      <c r="D256" t="s">
        <v>43</v>
      </c>
      <c r="E256" s="16">
        <v>80</v>
      </c>
    </row>
    <row r="257" spans="1:5" x14ac:dyDescent="0.35">
      <c r="C257" t="s">
        <v>655</v>
      </c>
      <c r="D257" t="s">
        <v>411</v>
      </c>
      <c r="E257" s="16">
        <v>180</v>
      </c>
    </row>
    <row r="258" spans="1:5" x14ac:dyDescent="0.35">
      <c r="C258" t="s">
        <v>662</v>
      </c>
      <c r="D258" t="s">
        <v>411</v>
      </c>
      <c r="E258" s="16">
        <v>180</v>
      </c>
    </row>
    <row r="259" spans="1:5" x14ac:dyDescent="0.35">
      <c r="C259" t="s">
        <v>663</v>
      </c>
      <c r="D259" t="s">
        <v>7</v>
      </c>
      <c r="E259" s="16">
        <v>100</v>
      </c>
    </row>
    <row r="260" spans="1:5" x14ac:dyDescent="0.35">
      <c r="C260" t="s">
        <v>664</v>
      </c>
      <c r="D260" t="s">
        <v>411</v>
      </c>
      <c r="E260" s="16">
        <v>180</v>
      </c>
    </row>
    <row r="261" spans="1:5" x14ac:dyDescent="0.35">
      <c r="C261" t="s">
        <v>665</v>
      </c>
      <c r="D261" t="s">
        <v>667</v>
      </c>
      <c r="E261" s="16">
        <v>150</v>
      </c>
    </row>
    <row r="262" spans="1:5" x14ac:dyDescent="0.35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682</v>
      </c>
      <c r="D263" t="s">
        <v>493</v>
      </c>
      <c r="E263" s="45">
        <v>150</v>
      </c>
    </row>
    <row r="264" spans="1:5" x14ac:dyDescent="0.35">
      <c r="A264" s="93"/>
      <c r="C264" t="s">
        <v>685</v>
      </c>
      <c r="D264" t="s">
        <v>411</v>
      </c>
      <c r="E264" s="45">
        <v>180</v>
      </c>
    </row>
    <row r="265" spans="1:5" x14ac:dyDescent="0.35">
      <c r="A265" s="93"/>
      <c r="C265" t="s">
        <v>686</v>
      </c>
      <c r="D265" t="s">
        <v>639</v>
      </c>
      <c r="E265" s="45">
        <v>80</v>
      </c>
    </row>
    <row r="266" spans="1:5" x14ac:dyDescent="0.35">
      <c r="A266" s="93"/>
      <c r="C266" t="s">
        <v>687</v>
      </c>
      <c r="D266" t="s">
        <v>411</v>
      </c>
      <c r="E266" s="45">
        <v>180</v>
      </c>
    </row>
    <row r="267" spans="1:5" x14ac:dyDescent="0.35">
      <c r="A267" s="93"/>
      <c r="C267" t="s">
        <v>688</v>
      </c>
      <c r="D267" t="s">
        <v>402</v>
      </c>
      <c r="E267" s="45">
        <v>120</v>
      </c>
    </row>
    <row r="268" spans="1:5" x14ac:dyDescent="0.35">
      <c r="A268" s="93"/>
      <c r="C268" t="s">
        <v>689</v>
      </c>
      <c r="D268" t="s">
        <v>20</v>
      </c>
      <c r="E268" s="45">
        <v>150</v>
      </c>
    </row>
    <row r="269" spans="1:5" x14ac:dyDescent="0.35">
      <c r="A269" s="93"/>
      <c r="C269" t="s">
        <v>690</v>
      </c>
      <c r="D269" t="s">
        <v>58</v>
      </c>
      <c r="E269" s="45">
        <v>120</v>
      </c>
    </row>
    <row r="270" spans="1:5" x14ac:dyDescent="0.35">
      <c r="A270" s="93"/>
      <c r="C270" t="s">
        <v>691</v>
      </c>
      <c r="D270" t="s">
        <v>411</v>
      </c>
      <c r="E270" s="45">
        <v>180</v>
      </c>
    </row>
    <row r="271" spans="1:5" x14ac:dyDescent="0.35">
      <c r="A271" s="93"/>
      <c r="C271" t="s">
        <v>692</v>
      </c>
      <c r="D271" t="s">
        <v>775</v>
      </c>
      <c r="E271" s="45">
        <v>150</v>
      </c>
    </row>
    <row r="272" spans="1:5" x14ac:dyDescent="0.35">
      <c r="A272" s="93"/>
      <c r="C272" t="s">
        <v>693</v>
      </c>
      <c r="D272" t="s">
        <v>639</v>
      </c>
      <c r="E272" s="45">
        <v>80</v>
      </c>
    </row>
    <row r="273" spans="1:5" x14ac:dyDescent="0.35">
      <c r="A273" s="93"/>
      <c r="C273" t="s">
        <v>694</v>
      </c>
      <c r="D273" t="s">
        <v>775</v>
      </c>
      <c r="E273" s="45">
        <v>50</v>
      </c>
    </row>
    <row r="274" spans="1:5" x14ac:dyDescent="0.35">
      <c r="A274" s="93"/>
      <c r="C274" t="s">
        <v>695</v>
      </c>
      <c r="D274" t="s">
        <v>411</v>
      </c>
      <c r="E274" s="45">
        <v>180</v>
      </c>
    </row>
    <row r="275" spans="1:5" x14ac:dyDescent="0.35">
      <c r="A275" s="93"/>
      <c r="C275" t="s">
        <v>696</v>
      </c>
      <c r="D275" t="s">
        <v>493</v>
      </c>
      <c r="E275" s="45">
        <v>150</v>
      </c>
    </row>
    <row r="276" spans="1:5" x14ac:dyDescent="0.35">
      <c r="A276" s="93"/>
      <c r="C276" t="s">
        <v>697</v>
      </c>
      <c r="D276" t="s">
        <v>775</v>
      </c>
      <c r="E276" s="45">
        <v>180</v>
      </c>
    </row>
    <row r="277" spans="1:5" x14ac:dyDescent="0.35">
      <c r="A277" s="93"/>
      <c r="C277" t="s">
        <v>698</v>
      </c>
      <c r="D277" t="s">
        <v>411</v>
      </c>
      <c r="E277" s="45"/>
    </row>
    <row r="278" spans="1:5" x14ac:dyDescent="0.35">
      <c r="A278" s="93"/>
      <c r="C278" t="s">
        <v>699</v>
      </c>
      <c r="D278" t="s">
        <v>667</v>
      </c>
      <c r="E278" s="45"/>
    </row>
    <row r="279" spans="1:5" x14ac:dyDescent="0.35">
      <c r="A279" s="93"/>
      <c r="C279" t="s">
        <v>700</v>
      </c>
      <c r="D279" t="s">
        <v>411</v>
      </c>
      <c r="E279" s="45"/>
    </row>
    <row r="280" spans="1:5" x14ac:dyDescent="0.35">
      <c r="A280" s="93"/>
      <c r="C280" t="s">
        <v>701</v>
      </c>
      <c r="D280" t="s">
        <v>711</v>
      </c>
      <c r="E280" s="45"/>
    </row>
    <row r="281" spans="1:5" x14ac:dyDescent="0.35">
      <c r="A281" s="93"/>
      <c r="C281" t="s">
        <v>702</v>
      </c>
      <c r="D281" t="s">
        <v>23</v>
      </c>
      <c r="E281" s="45"/>
    </row>
    <row r="282" spans="1:5" x14ac:dyDescent="0.35">
      <c r="A282" s="93"/>
      <c r="C282" t="s">
        <v>703</v>
      </c>
      <c r="D282" t="s">
        <v>711</v>
      </c>
      <c r="E282" s="45"/>
    </row>
    <row r="283" spans="1:5" x14ac:dyDescent="0.35">
      <c r="A283" s="93"/>
      <c r="C283" t="s">
        <v>717</v>
      </c>
      <c r="D283" t="s">
        <v>7</v>
      </c>
      <c r="E283" s="45"/>
    </row>
    <row r="284" spans="1:5" x14ac:dyDescent="0.35">
      <c r="A284" s="93"/>
      <c r="C284" t="s">
        <v>720</v>
      </c>
      <c r="D284" t="s">
        <v>411</v>
      </c>
      <c r="E284" s="45"/>
    </row>
    <row r="285" spans="1:5" x14ac:dyDescent="0.35">
      <c r="A285" s="93"/>
      <c r="C285" t="s">
        <v>722</v>
      </c>
      <c r="D285" t="s">
        <v>667</v>
      </c>
      <c r="E285" s="45"/>
    </row>
    <row r="286" spans="1:5" x14ac:dyDescent="0.35">
      <c r="A286" s="93"/>
      <c r="C286" t="s">
        <v>725</v>
      </c>
      <c r="D286" t="s">
        <v>62</v>
      </c>
      <c r="E286" s="45"/>
    </row>
    <row r="287" spans="1:5" x14ac:dyDescent="0.35">
      <c r="A287" s="93"/>
      <c r="C287" t="s">
        <v>726</v>
      </c>
      <c r="D287" t="s">
        <v>493</v>
      </c>
      <c r="E287" s="45"/>
    </row>
    <row r="288" spans="1:5" x14ac:dyDescent="0.35">
      <c r="A288" s="93"/>
      <c r="C288" t="s">
        <v>727</v>
      </c>
      <c r="D288" t="s">
        <v>411</v>
      </c>
      <c r="E288" s="45"/>
    </row>
    <row r="289" spans="1:5" x14ac:dyDescent="0.35">
      <c r="A289" s="93"/>
      <c r="C289" t="s">
        <v>728</v>
      </c>
      <c r="D289" t="s">
        <v>402</v>
      </c>
      <c r="E289" s="45"/>
    </row>
    <row r="290" spans="1:5" x14ac:dyDescent="0.35">
      <c r="A290" s="93"/>
      <c r="C290" t="s">
        <v>730</v>
      </c>
      <c r="D290" t="s">
        <v>667</v>
      </c>
      <c r="E290" s="45"/>
    </row>
    <row r="291" spans="1:5" x14ac:dyDescent="0.35">
      <c r="A291" s="93"/>
      <c r="C291" t="s">
        <v>731</v>
      </c>
      <c r="D291" t="s">
        <v>411</v>
      </c>
      <c r="E291" s="45"/>
    </row>
    <row r="292" spans="1:5" x14ac:dyDescent="0.35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764</v>
      </c>
      <c r="D293" t="s">
        <v>411</v>
      </c>
      <c r="E293" s="45"/>
    </row>
    <row r="294" spans="1:5" x14ac:dyDescent="0.35">
      <c r="A294" s="93"/>
      <c r="C294" t="s">
        <v>765</v>
      </c>
      <c r="D294" t="s">
        <v>667</v>
      </c>
      <c r="E294" s="45"/>
    </row>
    <row r="295" spans="1:5" x14ac:dyDescent="0.35">
      <c r="A295" s="93"/>
      <c r="C295" t="s">
        <v>766</v>
      </c>
      <c r="D295" t="s">
        <v>411</v>
      </c>
      <c r="E295" s="45"/>
    </row>
    <row r="296" spans="1:5" x14ac:dyDescent="0.35">
      <c r="A296" s="93"/>
      <c r="C296" t="s">
        <v>767</v>
      </c>
      <c r="D296" t="s">
        <v>58</v>
      </c>
      <c r="E296" s="45"/>
    </row>
    <row r="297" spans="1:5" x14ac:dyDescent="0.35">
      <c r="A297" s="93"/>
      <c r="C297" t="s">
        <v>768</v>
      </c>
      <c r="D297" t="s">
        <v>43</v>
      </c>
      <c r="E297" s="45"/>
    </row>
    <row r="298" spans="1:5" x14ac:dyDescent="0.35">
      <c r="A298" s="93"/>
      <c r="C298" t="s">
        <v>771</v>
      </c>
      <c r="D298" t="s">
        <v>639</v>
      </c>
      <c r="E298" s="45"/>
    </row>
    <row r="299" spans="1:5" x14ac:dyDescent="0.35">
      <c r="A299" s="93"/>
      <c r="C299" t="s">
        <v>776</v>
      </c>
      <c r="D299" t="s">
        <v>775</v>
      </c>
      <c r="E299" s="45"/>
    </row>
    <row r="300" spans="1:5" x14ac:dyDescent="0.35">
      <c r="A300" s="93"/>
      <c r="C300" t="s">
        <v>778</v>
      </c>
      <c r="D300" t="s">
        <v>43</v>
      </c>
      <c r="E300" s="45"/>
    </row>
    <row r="301" spans="1:5" x14ac:dyDescent="0.35">
      <c r="A301" s="93"/>
      <c r="C301" t="s">
        <v>779</v>
      </c>
      <c r="D301" t="s">
        <v>411</v>
      </c>
      <c r="E301" s="45"/>
    </row>
    <row r="302" spans="1:5" x14ac:dyDescent="0.35">
      <c r="A302" s="93"/>
      <c r="C302" t="s">
        <v>781</v>
      </c>
      <c r="D302" t="s">
        <v>20</v>
      </c>
      <c r="E302" s="45"/>
    </row>
    <row r="303" spans="1:5" x14ac:dyDescent="0.35">
      <c r="A303" s="93"/>
      <c r="C303" t="s">
        <v>782</v>
      </c>
      <c r="D303" t="s">
        <v>411</v>
      </c>
      <c r="E303" s="45"/>
    </row>
    <row r="304" spans="1:5" x14ac:dyDescent="0.35">
      <c r="A304" s="93"/>
      <c r="C304" t="s">
        <v>783</v>
      </c>
      <c r="D304" t="s">
        <v>493</v>
      </c>
      <c r="E304" s="45"/>
    </row>
    <row r="305" spans="1:5" x14ac:dyDescent="0.35">
      <c r="A305" s="93"/>
      <c r="C305" t="s">
        <v>785</v>
      </c>
      <c r="D305" t="s">
        <v>411</v>
      </c>
      <c r="E305" s="45"/>
    </row>
    <row r="306" spans="1:5" x14ac:dyDescent="0.35">
      <c r="A306" s="93"/>
      <c r="C306" t="s">
        <v>790</v>
      </c>
      <c r="D306" t="s">
        <v>786</v>
      </c>
      <c r="E306" s="45"/>
    </row>
    <row r="307" spans="1:5" x14ac:dyDescent="0.35">
      <c r="A307" s="93"/>
      <c r="C307" t="s">
        <v>791</v>
      </c>
      <c r="D307" t="s">
        <v>411</v>
      </c>
      <c r="E307" s="45"/>
    </row>
    <row r="308" spans="1:5" x14ac:dyDescent="0.35">
      <c r="A308" s="93"/>
      <c r="C308" t="s">
        <v>792</v>
      </c>
      <c r="D308" t="s">
        <v>62</v>
      </c>
      <c r="E308" s="45"/>
    </row>
    <row r="309" spans="1:5" x14ac:dyDescent="0.35">
      <c r="A309" s="93"/>
      <c r="C309" t="s">
        <v>795</v>
      </c>
      <c r="D309" t="s">
        <v>411</v>
      </c>
      <c r="E309" s="45"/>
    </row>
    <row r="310" spans="1:5" x14ac:dyDescent="0.35">
      <c r="A310" s="93"/>
      <c r="C310" t="s">
        <v>796</v>
      </c>
      <c r="D310" t="s">
        <v>402</v>
      </c>
      <c r="E310" s="45"/>
    </row>
    <row r="311" spans="1:5" x14ac:dyDescent="0.35">
      <c r="A311" s="93"/>
      <c r="C311" t="s">
        <v>797</v>
      </c>
      <c r="D311" t="s">
        <v>23</v>
      </c>
      <c r="E311" s="45"/>
    </row>
    <row r="312" spans="1:5" x14ac:dyDescent="0.35">
      <c r="A312" s="93"/>
      <c r="C312" t="s">
        <v>798</v>
      </c>
      <c r="D312" t="s">
        <v>411</v>
      </c>
      <c r="E312" s="45"/>
    </row>
    <row r="313" spans="1:5" x14ac:dyDescent="0.35">
      <c r="A313" s="93"/>
      <c r="C313" t="s">
        <v>799</v>
      </c>
      <c r="D313" t="s">
        <v>493</v>
      </c>
      <c r="E313" s="45"/>
    </row>
    <row r="314" spans="1:5" x14ac:dyDescent="0.35">
      <c r="A314" s="87" t="s">
        <v>940</v>
      </c>
      <c r="B314" s="17"/>
      <c r="C314" s="17"/>
      <c r="D314" s="17"/>
      <c r="E314" s="23"/>
    </row>
    <row r="315" spans="1:5" x14ac:dyDescent="0.35">
      <c r="A315" s="93"/>
      <c r="C315" t="s">
        <v>828</v>
      </c>
      <c r="D315" t="s">
        <v>411</v>
      </c>
      <c r="E315" s="45"/>
    </row>
    <row r="316" spans="1:5" x14ac:dyDescent="0.35">
      <c r="A316" s="93"/>
      <c r="C316" t="s">
        <v>829</v>
      </c>
      <c r="D316" t="s">
        <v>639</v>
      </c>
      <c r="E316" s="45"/>
    </row>
    <row r="317" spans="1:5" x14ac:dyDescent="0.35">
      <c r="A317" s="93"/>
      <c r="C317" t="s">
        <v>830</v>
      </c>
      <c r="D317" t="s">
        <v>411</v>
      </c>
      <c r="E317" s="45"/>
    </row>
    <row r="318" spans="1:5" x14ac:dyDescent="0.35">
      <c r="A318" s="93"/>
      <c r="C318" t="s">
        <v>831</v>
      </c>
      <c r="D318" t="s">
        <v>7</v>
      </c>
      <c r="E318" s="45"/>
    </row>
    <row r="319" spans="1:5" x14ac:dyDescent="0.35">
      <c r="A319" s="93"/>
      <c r="C319" t="s">
        <v>833</v>
      </c>
      <c r="D319" t="s">
        <v>62</v>
      </c>
      <c r="E319" s="45"/>
    </row>
    <row r="320" spans="1:5" x14ac:dyDescent="0.35">
      <c r="A320" s="93"/>
      <c r="C320" t="s">
        <v>834</v>
      </c>
      <c r="D320" t="s">
        <v>639</v>
      </c>
      <c r="E320" s="45"/>
    </row>
    <row r="321" spans="1:5" x14ac:dyDescent="0.35">
      <c r="A321" s="93"/>
      <c r="C321" t="s">
        <v>835</v>
      </c>
      <c r="D321" t="s">
        <v>493</v>
      </c>
      <c r="E321" s="45"/>
    </row>
    <row r="322" spans="1:5" x14ac:dyDescent="0.35">
      <c r="A322" s="93"/>
      <c r="C322" t="s">
        <v>836</v>
      </c>
      <c r="D322" t="s">
        <v>411</v>
      </c>
      <c r="E322" s="45"/>
    </row>
    <row r="323" spans="1:5" x14ac:dyDescent="0.35">
      <c r="A323" s="93"/>
      <c r="C323" t="s">
        <v>837</v>
      </c>
      <c r="D323" t="s">
        <v>667</v>
      </c>
      <c r="E323" s="45"/>
    </row>
    <row r="324" spans="1:5" x14ac:dyDescent="0.35">
      <c r="A324" s="93"/>
      <c r="C324" t="s">
        <v>838</v>
      </c>
      <c r="D324" t="s">
        <v>58</v>
      </c>
      <c r="E324" s="45"/>
    </row>
    <row r="325" spans="1:5" x14ac:dyDescent="0.35">
      <c r="A325" s="93"/>
      <c r="C325" t="s">
        <v>839</v>
      </c>
      <c r="D325" t="s">
        <v>7</v>
      </c>
      <c r="E325" s="45"/>
    </row>
    <row r="326" spans="1:5" x14ac:dyDescent="0.35">
      <c r="A326" s="93"/>
      <c r="C326" t="s">
        <v>844</v>
      </c>
      <c r="D326" t="s">
        <v>411</v>
      </c>
      <c r="E326" s="45"/>
    </row>
    <row r="327" spans="1:5" x14ac:dyDescent="0.35">
      <c r="A327" s="93"/>
      <c r="C327" t="s">
        <v>845</v>
      </c>
      <c r="D327" t="s">
        <v>43</v>
      </c>
      <c r="E327" s="45"/>
    </row>
    <row r="328" spans="1:5" x14ac:dyDescent="0.35">
      <c r="A328" s="93"/>
      <c r="C328" t="s">
        <v>846</v>
      </c>
      <c r="D328" t="s">
        <v>493</v>
      </c>
      <c r="E328" s="45"/>
    </row>
    <row r="329" spans="1:5" x14ac:dyDescent="0.35">
      <c r="A329" s="93"/>
      <c r="C329" t="s">
        <v>847</v>
      </c>
      <c r="D329" t="s">
        <v>411</v>
      </c>
      <c r="E329" s="45"/>
    </row>
    <row r="330" spans="1:5" x14ac:dyDescent="0.35">
      <c r="A330" s="93"/>
      <c r="C330" t="s">
        <v>848</v>
      </c>
      <c r="D330" t="s">
        <v>402</v>
      </c>
      <c r="E330" s="45"/>
    </row>
    <row r="331" spans="1:5" x14ac:dyDescent="0.35">
      <c r="A331" s="93"/>
      <c r="C331" t="s">
        <v>849</v>
      </c>
      <c r="D331" t="s">
        <v>62</v>
      </c>
      <c r="E331" s="45"/>
    </row>
    <row r="332" spans="1:5" x14ac:dyDescent="0.35">
      <c r="A332" s="87" t="s">
        <v>941</v>
      </c>
      <c r="B332" s="17"/>
      <c r="C332" s="17"/>
      <c r="D332" s="17"/>
      <c r="E332" s="23"/>
    </row>
    <row r="333" spans="1:5" x14ac:dyDescent="0.35">
      <c r="A333" s="93"/>
      <c r="C333" t="s">
        <v>858</v>
      </c>
      <c r="D333" t="s">
        <v>58</v>
      </c>
      <c r="E333" s="45"/>
    </row>
    <row r="334" spans="1:5" x14ac:dyDescent="0.35">
      <c r="A334" s="93"/>
      <c r="C334" t="s">
        <v>859</v>
      </c>
      <c r="D334" t="s">
        <v>402</v>
      </c>
      <c r="E334" s="45"/>
    </row>
    <row r="335" spans="1:5" x14ac:dyDescent="0.35">
      <c r="A335" s="93"/>
      <c r="C335" t="s">
        <v>860</v>
      </c>
      <c r="D335" t="s">
        <v>411</v>
      </c>
      <c r="E335" s="45"/>
    </row>
    <row r="336" spans="1:5" x14ac:dyDescent="0.35">
      <c r="A336" s="93"/>
      <c r="C336" t="s">
        <v>863</v>
      </c>
      <c r="D336" t="s">
        <v>861</v>
      </c>
      <c r="E336" s="45"/>
    </row>
    <row r="337" spans="1:5" x14ac:dyDescent="0.35">
      <c r="A337" s="93"/>
      <c r="C337" t="s">
        <v>868</v>
      </c>
      <c r="D337" t="s">
        <v>411</v>
      </c>
      <c r="E337" s="45"/>
    </row>
    <row r="338" spans="1:5" x14ac:dyDescent="0.35">
      <c r="A338" s="93"/>
      <c r="C338" t="s">
        <v>869</v>
      </c>
      <c r="D338" t="s">
        <v>411</v>
      </c>
      <c r="E338" s="45"/>
    </row>
    <row r="339" spans="1:5" x14ac:dyDescent="0.35">
      <c r="A339" s="93"/>
      <c r="C339" t="s">
        <v>870</v>
      </c>
      <c r="D339" t="s">
        <v>411</v>
      </c>
      <c r="E339" s="45"/>
    </row>
    <row r="340" spans="1:5" x14ac:dyDescent="0.35">
      <c r="A340" s="93"/>
      <c r="C340" t="s">
        <v>871</v>
      </c>
      <c r="D340" t="s">
        <v>7</v>
      </c>
      <c r="E340" s="45"/>
    </row>
    <row r="341" spans="1:5" x14ac:dyDescent="0.35">
      <c r="A341" s="93"/>
      <c r="C341" t="s">
        <v>872</v>
      </c>
      <c r="D341" t="s">
        <v>62</v>
      </c>
      <c r="E341" s="45"/>
    </row>
    <row r="342" spans="1:5" x14ac:dyDescent="0.35">
      <c r="A342" s="93"/>
      <c r="C342" t="s">
        <v>873</v>
      </c>
      <c r="D342" t="s">
        <v>493</v>
      </c>
      <c r="E342" s="45"/>
    </row>
    <row r="343" spans="1:5" x14ac:dyDescent="0.35">
      <c r="A343" s="93"/>
      <c r="C343" t="s">
        <v>875</v>
      </c>
      <c r="D343" t="s">
        <v>58</v>
      </c>
      <c r="E343" s="45"/>
    </row>
    <row r="344" spans="1:5" x14ac:dyDescent="0.35">
      <c r="A344" s="87" t="s">
        <v>942</v>
      </c>
      <c r="B344" s="17"/>
      <c r="C344" s="17"/>
      <c r="D344" s="17"/>
      <c r="E344" s="23"/>
    </row>
    <row r="345" spans="1:5" x14ac:dyDescent="0.35">
      <c r="A345" s="93"/>
      <c r="C345" t="s">
        <v>893</v>
      </c>
      <c r="D345" t="s">
        <v>861</v>
      </c>
      <c r="E345" s="45"/>
    </row>
    <row r="346" spans="1:5" x14ac:dyDescent="0.35">
      <c r="A346" s="93"/>
      <c r="C346" t="s">
        <v>897</v>
      </c>
      <c r="D346" t="s">
        <v>411</v>
      </c>
      <c r="E346" s="45"/>
    </row>
    <row r="347" spans="1:5" x14ac:dyDescent="0.35">
      <c r="A347" s="93"/>
      <c r="C347" t="s">
        <v>899</v>
      </c>
      <c r="D347" t="s">
        <v>7</v>
      </c>
      <c r="E347" s="45"/>
    </row>
    <row r="348" spans="1:5" x14ac:dyDescent="0.35">
      <c r="A348" s="93"/>
      <c r="C348" t="s">
        <v>900</v>
      </c>
      <c r="D348" t="s">
        <v>786</v>
      </c>
      <c r="E348" s="45"/>
    </row>
    <row r="349" spans="1:5" x14ac:dyDescent="0.35">
      <c r="A349" s="93"/>
      <c r="C349" t="s">
        <v>901</v>
      </c>
      <c r="D349" t="s">
        <v>411</v>
      </c>
      <c r="E349" s="45"/>
    </row>
    <row r="350" spans="1:5" x14ac:dyDescent="0.35">
      <c r="A350" s="93"/>
      <c r="C350" t="s">
        <v>902</v>
      </c>
      <c r="D350" t="s">
        <v>903</v>
      </c>
      <c r="E350" s="45"/>
    </row>
    <row r="351" spans="1:5" x14ac:dyDescent="0.35">
      <c r="A351" s="93"/>
      <c r="C351" t="s">
        <v>904</v>
      </c>
      <c r="D351" t="s">
        <v>23</v>
      </c>
      <c r="E351" s="45"/>
    </row>
    <row r="352" spans="1:5" x14ac:dyDescent="0.35">
      <c r="A352" s="93"/>
      <c r="C352" t="s">
        <v>908</v>
      </c>
      <c r="D352" t="s">
        <v>20</v>
      </c>
      <c r="E352" s="45"/>
    </row>
    <row r="353" spans="1:5" x14ac:dyDescent="0.35">
      <c r="A353" s="93"/>
      <c r="C353" t="s">
        <v>909</v>
      </c>
      <c r="D353" t="s">
        <v>493</v>
      </c>
      <c r="E353" s="45"/>
    </row>
    <row r="354" spans="1:5" x14ac:dyDescent="0.35">
      <c r="A354" s="93"/>
      <c r="C354" t="s">
        <v>911</v>
      </c>
      <c r="D354" t="s">
        <v>861</v>
      </c>
      <c r="E354" s="45"/>
    </row>
    <row r="355" spans="1:5" x14ac:dyDescent="0.35">
      <c r="A355" s="93"/>
      <c r="C355" t="s">
        <v>912</v>
      </c>
      <c r="D355" t="s">
        <v>411</v>
      </c>
      <c r="E355" s="45"/>
    </row>
    <row r="356" spans="1:5" x14ac:dyDescent="0.35">
      <c r="A356" s="93"/>
      <c r="C356" t="s">
        <v>913</v>
      </c>
      <c r="D356" t="s">
        <v>58</v>
      </c>
      <c r="E356" s="45"/>
    </row>
    <row r="357" spans="1:5" x14ac:dyDescent="0.35">
      <c r="A357" s="93"/>
      <c r="C357" t="s">
        <v>914</v>
      </c>
      <c r="D357" t="s">
        <v>62</v>
      </c>
      <c r="E357" s="45"/>
    </row>
    <row r="358" spans="1:5" x14ac:dyDescent="0.35">
      <c r="A358" s="93"/>
      <c r="C358" t="s">
        <v>916</v>
      </c>
      <c r="D358" t="s">
        <v>861</v>
      </c>
      <c r="E358" s="45"/>
    </row>
    <row r="359" spans="1:5" x14ac:dyDescent="0.35">
      <c r="A359" s="93"/>
      <c r="C359" t="s">
        <v>917</v>
      </c>
      <c r="D359" t="s">
        <v>402</v>
      </c>
      <c r="E359" s="45"/>
    </row>
    <row r="360" spans="1:5" x14ac:dyDescent="0.35">
      <c r="A360" s="87" t="s">
        <v>943</v>
      </c>
      <c r="B360" s="17"/>
      <c r="C360" s="17"/>
      <c r="D360" s="17"/>
      <c r="E360" s="23"/>
    </row>
    <row r="361" spans="1:5" x14ac:dyDescent="0.35">
      <c r="A361" s="93"/>
      <c r="C361" t="s">
        <v>926</v>
      </c>
      <c r="D361" t="s">
        <v>411</v>
      </c>
      <c r="E361" s="45"/>
    </row>
    <row r="362" spans="1:5" x14ac:dyDescent="0.35">
      <c r="A362" s="93"/>
      <c r="C362" t="s">
        <v>927</v>
      </c>
      <c r="D362" t="s">
        <v>58</v>
      </c>
      <c r="E362" s="45"/>
    </row>
    <row r="363" spans="1:5" x14ac:dyDescent="0.35">
      <c r="A363" s="93"/>
      <c r="C363" t="s">
        <v>929</v>
      </c>
      <c r="D363" t="s">
        <v>411</v>
      </c>
      <c r="E363" s="45"/>
    </row>
    <row r="364" spans="1:5" x14ac:dyDescent="0.35">
      <c r="A364" s="93"/>
      <c r="C364" t="s">
        <v>932</v>
      </c>
      <c r="D364" t="s">
        <v>930</v>
      </c>
      <c r="E364" s="45"/>
    </row>
    <row r="365" spans="1:5" x14ac:dyDescent="0.35">
      <c r="A365" s="93"/>
      <c r="C365" t="s">
        <v>933</v>
      </c>
      <c r="D365" t="s">
        <v>411</v>
      </c>
      <c r="E365" s="45"/>
    </row>
    <row r="366" spans="1:5" x14ac:dyDescent="0.35">
      <c r="A366" s="93"/>
      <c r="C366" t="s">
        <v>934</v>
      </c>
      <c r="D366" t="s">
        <v>493</v>
      </c>
      <c r="E366" s="45"/>
    </row>
    <row r="367" spans="1:5" x14ac:dyDescent="0.35">
      <c r="A367" s="93"/>
      <c r="C367" t="s">
        <v>935</v>
      </c>
      <c r="D367" t="s">
        <v>411</v>
      </c>
      <c r="E367" s="45"/>
    </row>
    <row r="368" spans="1:5" x14ac:dyDescent="0.35">
      <c r="A368" s="93"/>
      <c r="C368" t="s">
        <v>936</v>
      </c>
      <c r="D368" t="s">
        <v>411</v>
      </c>
      <c r="E368" s="45"/>
    </row>
    <row r="369" spans="1:5" x14ac:dyDescent="0.35">
      <c r="A369" s="93"/>
      <c r="C369" t="s">
        <v>938</v>
      </c>
      <c r="D369" t="s">
        <v>7</v>
      </c>
      <c r="E369" s="45"/>
    </row>
    <row r="370" spans="1:5" x14ac:dyDescent="0.35">
      <c r="A370" s="93"/>
      <c r="C370" t="s">
        <v>939</v>
      </c>
      <c r="D370" t="s">
        <v>493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944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5">
      <c r="B6" s="57">
        <v>44628</v>
      </c>
      <c r="C6" t="s">
        <v>636</v>
      </c>
      <c r="D6" t="s">
        <v>639</v>
      </c>
      <c r="E6" s="18">
        <v>4873</v>
      </c>
    </row>
    <row r="7" spans="1:5" x14ac:dyDescent="0.35">
      <c r="C7" t="s">
        <v>637</v>
      </c>
      <c r="D7" t="s">
        <v>62</v>
      </c>
      <c r="E7" s="18">
        <v>15280</v>
      </c>
    </row>
    <row r="8" spans="1:5" x14ac:dyDescent="0.35">
      <c r="B8" s="57">
        <v>44629</v>
      </c>
      <c r="C8" t="s">
        <v>644</v>
      </c>
      <c r="D8" t="s">
        <v>639</v>
      </c>
      <c r="E8" s="18">
        <v>65</v>
      </c>
    </row>
    <row r="9" spans="1:5" x14ac:dyDescent="0.35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5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5">
      <c r="C11" t="s">
        <v>647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5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5">
      <c r="C14" t="s">
        <v>650</v>
      </c>
      <c r="D14" t="s">
        <v>411</v>
      </c>
      <c r="E14" s="18">
        <v>11425</v>
      </c>
    </row>
    <row r="15" spans="1:5" x14ac:dyDescent="0.35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5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5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5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5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5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5">
      <c r="C22" t="s">
        <v>664</v>
      </c>
      <c r="D22" t="s">
        <v>411</v>
      </c>
      <c r="E22" s="18">
        <v>7593</v>
      </c>
    </row>
    <row r="23" spans="1:5" x14ac:dyDescent="0.35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5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5">
      <c r="C27" t="s">
        <v>685</v>
      </c>
      <c r="D27" t="s">
        <v>411</v>
      </c>
      <c r="E27" s="18">
        <v>9157.5</v>
      </c>
    </row>
    <row r="28" spans="1:5" x14ac:dyDescent="0.35">
      <c r="C28" t="s">
        <v>686</v>
      </c>
      <c r="D28" t="s">
        <v>639</v>
      </c>
      <c r="E28" s="18">
        <v>3480</v>
      </c>
    </row>
    <row r="29" spans="1:5" x14ac:dyDescent="0.35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5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5">
      <c r="C31" t="s">
        <v>689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5">
      <c r="C33" t="s">
        <v>691</v>
      </c>
      <c r="D33" t="s">
        <v>411</v>
      </c>
      <c r="E33" s="18">
        <v>8569.5</v>
      </c>
    </row>
    <row r="34" spans="2:5" x14ac:dyDescent="0.35">
      <c r="C34" t="s">
        <v>692</v>
      </c>
      <c r="D34" t="s">
        <v>775</v>
      </c>
      <c r="E34" s="18">
        <v>3881.5</v>
      </c>
    </row>
    <row r="35" spans="2:5" x14ac:dyDescent="0.35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5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5">
      <c r="C37" t="s">
        <v>695</v>
      </c>
      <c r="D37" t="s">
        <v>411</v>
      </c>
      <c r="E37" s="18">
        <v>10975.5</v>
      </c>
    </row>
    <row r="38" spans="2:5" x14ac:dyDescent="0.35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5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5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5">
      <c r="C41" t="s">
        <v>699</v>
      </c>
      <c r="D41" t="s">
        <v>667</v>
      </c>
      <c r="E41" s="18">
        <v>14088.5</v>
      </c>
    </row>
    <row r="42" spans="2:5" x14ac:dyDescent="0.35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5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5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5">
      <c r="C45" t="s">
        <v>703</v>
      </c>
      <c r="D45" t="s">
        <v>711</v>
      </c>
      <c r="E45" s="18">
        <v>68</v>
      </c>
    </row>
    <row r="46" spans="2:5" x14ac:dyDescent="0.35">
      <c r="C46" t="s">
        <v>717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5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5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5">
      <c r="C51" t="s">
        <v>727</v>
      </c>
      <c r="D51" t="s">
        <v>411</v>
      </c>
      <c r="E51" s="18">
        <v>11858.5</v>
      </c>
    </row>
    <row r="52" spans="1:5" x14ac:dyDescent="0.35">
      <c r="C52" t="s">
        <v>728</v>
      </c>
      <c r="D52" t="s">
        <v>402</v>
      </c>
      <c r="E52" s="18">
        <v>6096.1</v>
      </c>
    </row>
    <row r="53" spans="1:5" x14ac:dyDescent="0.35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5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5">
      <c r="C58" t="s">
        <v>765</v>
      </c>
      <c r="D58" t="s">
        <v>667</v>
      </c>
      <c r="E58" s="18">
        <v>1350</v>
      </c>
    </row>
    <row r="59" spans="1:5" x14ac:dyDescent="0.35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5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5">
      <c r="C62" t="s">
        <v>776</v>
      </c>
      <c r="D62" t="s">
        <v>775</v>
      </c>
      <c r="E62" s="18">
        <v>8524.5</v>
      </c>
    </row>
    <row r="63" spans="1:5" x14ac:dyDescent="0.35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5">
      <c r="C64" t="s">
        <v>779</v>
      </c>
      <c r="D64" t="s">
        <v>411</v>
      </c>
      <c r="E64" s="18">
        <v>10369.5</v>
      </c>
    </row>
    <row r="65" spans="1:5" x14ac:dyDescent="0.35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5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5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5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5">
      <c r="C70" t="s">
        <v>791</v>
      </c>
      <c r="D70" t="s">
        <v>411</v>
      </c>
      <c r="E70" s="18">
        <v>13110</v>
      </c>
    </row>
    <row r="71" spans="1:5" x14ac:dyDescent="0.35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5">
      <c r="C72" t="s">
        <v>795</v>
      </c>
      <c r="D72" t="s">
        <v>411</v>
      </c>
      <c r="E72" s="18">
        <v>6750</v>
      </c>
    </row>
    <row r="73" spans="1:5" x14ac:dyDescent="0.35">
      <c r="C73" t="s">
        <v>796</v>
      </c>
      <c r="D73" t="s">
        <v>402</v>
      </c>
      <c r="E73" s="18">
        <v>6201.1</v>
      </c>
    </row>
    <row r="74" spans="1:5" x14ac:dyDescent="0.35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5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5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5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5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5">
      <c r="C83" t="s">
        <v>834</v>
      </c>
      <c r="D83" t="s">
        <v>639</v>
      </c>
      <c r="E83" s="18">
        <v>2112</v>
      </c>
    </row>
    <row r="84" spans="1:5" x14ac:dyDescent="0.35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5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5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5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5">
      <c r="C88" t="s">
        <v>839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5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5">
      <c r="C92" t="s">
        <v>847</v>
      </c>
      <c r="D92" t="s">
        <v>411</v>
      </c>
      <c r="E92" s="18">
        <v>5889</v>
      </c>
    </row>
    <row r="93" spans="1:5" x14ac:dyDescent="0.35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5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5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5">
      <c r="C99" t="s">
        <v>863</v>
      </c>
      <c r="D99" t="s">
        <v>861</v>
      </c>
      <c r="E99" s="18">
        <v>8568.2000000000007</v>
      </c>
    </row>
    <row r="100" spans="1:5" x14ac:dyDescent="0.35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5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5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5">
      <c r="C103" t="s">
        <v>871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5">
      <c r="C106" t="s">
        <v>875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5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5">
      <c r="C110" t="s">
        <v>899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5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5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5">
      <c r="C114" t="s">
        <v>904</v>
      </c>
      <c r="D114" t="s">
        <v>23</v>
      </c>
      <c r="E114" s="18">
        <v>16536.7</v>
      </c>
    </row>
    <row r="115" spans="1:5" x14ac:dyDescent="0.35">
      <c r="C115" t="s">
        <v>908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5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5">
      <c r="C118" t="s">
        <v>912</v>
      </c>
      <c r="D118" t="s">
        <v>411</v>
      </c>
      <c r="E118" s="18">
        <v>6838.5</v>
      </c>
    </row>
    <row r="119" spans="1:5" x14ac:dyDescent="0.35">
      <c r="C119" t="s">
        <v>913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5">
      <c r="C121" t="s">
        <v>916</v>
      </c>
      <c r="D121" t="s">
        <v>861</v>
      </c>
      <c r="E121" s="18">
        <v>6006</v>
      </c>
    </row>
    <row r="122" spans="1:5" x14ac:dyDescent="0.35">
      <c r="C122" t="s">
        <v>917</v>
      </c>
      <c r="D122" t="s">
        <v>402</v>
      </c>
      <c r="E122" s="18">
        <v>5886.8</v>
      </c>
    </row>
    <row r="123" spans="1:5" x14ac:dyDescent="0.35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5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5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5">
      <c r="C129" t="s">
        <v>933</v>
      </c>
      <c r="D129" t="s">
        <v>411</v>
      </c>
      <c r="E129" s="18">
        <v>1914</v>
      </c>
    </row>
    <row r="130" spans="1:5" x14ac:dyDescent="0.35">
      <c r="C130" t="s">
        <v>934</v>
      </c>
      <c r="D130" t="s">
        <v>493</v>
      </c>
      <c r="E130" s="18">
        <v>2251</v>
      </c>
    </row>
    <row r="131" spans="1:5" x14ac:dyDescent="0.35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5">
      <c r="C132" t="s">
        <v>936</v>
      </c>
      <c r="D132" t="s">
        <v>411</v>
      </c>
      <c r="E132" s="18">
        <v>11823</v>
      </c>
    </row>
    <row r="133" spans="1:5" x14ac:dyDescent="0.35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5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5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5">
      <c r="C138" t="s">
        <v>954</v>
      </c>
      <c r="D138" t="s">
        <v>639</v>
      </c>
      <c r="E138" s="18">
        <v>2968.8</v>
      </c>
    </row>
    <row r="139" spans="1:5" x14ac:dyDescent="0.35">
      <c r="C139" t="s">
        <v>955</v>
      </c>
      <c r="D139" t="s">
        <v>639</v>
      </c>
      <c r="E139" s="18">
        <v>840</v>
      </c>
    </row>
    <row r="140" spans="1:5" x14ac:dyDescent="0.35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5">
      <c r="C141" t="s">
        <v>958</v>
      </c>
      <c r="D141" t="s">
        <v>960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5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5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5">
      <c r="C147" t="s">
        <v>998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5">
      <c r="C149" t="s">
        <v>1000</v>
      </c>
      <c r="D149" t="s">
        <v>402</v>
      </c>
      <c r="E149" s="18">
        <v>3137.3</v>
      </c>
    </row>
    <row r="150" spans="2:5" x14ac:dyDescent="0.35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5">
      <c r="C151" t="s">
        <v>1002</v>
      </c>
      <c r="D151" t="s">
        <v>493</v>
      </c>
      <c r="E151" s="18">
        <v>2570</v>
      </c>
    </row>
    <row r="152" spans="2:5" x14ac:dyDescent="0.35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5">
      <c r="C154" t="s">
        <v>1007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5">
      <c r="C159" t="s">
        <v>1013</v>
      </c>
      <c r="D159" t="s">
        <v>493</v>
      </c>
      <c r="E159" s="18">
        <v>2837</v>
      </c>
    </row>
    <row r="160" spans="2:5" x14ac:dyDescent="0.35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5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5">
      <c r="C162" t="s">
        <v>1017</v>
      </c>
      <c r="D162" t="s">
        <v>493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5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5">
      <c r="C166" t="s">
        <v>1073</v>
      </c>
      <c r="D166" t="s">
        <v>1053</v>
      </c>
      <c r="E166" s="18">
        <v>780</v>
      </c>
    </row>
    <row r="167" spans="1:5" x14ac:dyDescent="0.35">
      <c r="C167" t="s">
        <v>1077</v>
      </c>
      <c r="D167" t="s">
        <v>411</v>
      </c>
      <c r="E167" s="18">
        <v>17236.599999999999</v>
      </c>
    </row>
    <row r="168" spans="1:5" x14ac:dyDescent="0.35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5">
      <c r="C169" t="s">
        <v>1049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5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5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5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5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5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5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5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5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5">
      <c r="C180" t="s">
        <v>1094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5">
      <c r="C182" t="s">
        <v>1099</v>
      </c>
      <c r="D182" t="s">
        <v>1102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5">
      <c r="C185" t="s">
        <v>1110</v>
      </c>
      <c r="D185" t="s">
        <v>639</v>
      </c>
      <c r="E185" s="18">
        <v>855</v>
      </c>
    </row>
    <row r="186" spans="1:5" x14ac:dyDescent="0.35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5">
      <c r="C187" t="s">
        <v>1113</v>
      </c>
      <c r="D187" t="s">
        <v>411</v>
      </c>
      <c r="E187" s="18">
        <v>3915</v>
      </c>
    </row>
    <row r="188" spans="1:5" x14ac:dyDescent="0.35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5">
      <c r="C189" t="s">
        <v>1117</v>
      </c>
      <c r="D189" t="s">
        <v>411</v>
      </c>
      <c r="E189" s="18">
        <v>7395.5</v>
      </c>
    </row>
    <row r="190" spans="1:5" x14ac:dyDescent="0.35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5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5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5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5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5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5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5">
      <c r="C197" t="s">
        <v>1132</v>
      </c>
      <c r="D197" t="s">
        <v>639</v>
      </c>
      <c r="E197" s="18">
        <v>50</v>
      </c>
    </row>
    <row r="198" spans="1:5" x14ac:dyDescent="0.35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5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5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5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5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226</v>
      </c>
      <c r="B1" s="92">
        <v>2022</v>
      </c>
    </row>
    <row r="3" spans="1:52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5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293</v>
      </c>
      <c r="B9">
        <v>1</v>
      </c>
    </row>
    <row r="10" spans="1:2" x14ac:dyDescent="0.35">
      <c r="A10" t="s">
        <v>568</v>
      </c>
      <c r="B10">
        <v>2</v>
      </c>
    </row>
    <row r="11" spans="1:2" x14ac:dyDescent="0.35">
      <c r="A11" t="s">
        <v>618</v>
      </c>
      <c r="B11">
        <v>1</v>
      </c>
    </row>
    <row r="12" spans="1:2" x14ac:dyDescent="0.35">
      <c r="A12" t="s">
        <v>656</v>
      </c>
      <c r="B12">
        <v>9</v>
      </c>
    </row>
    <row r="13" spans="1:2" x14ac:dyDescent="0.35">
      <c r="A13" t="s">
        <v>709</v>
      </c>
      <c r="B13">
        <v>2</v>
      </c>
    </row>
    <row r="14" spans="1:2" x14ac:dyDescent="0.35">
      <c r="A14" t="s">
        <v>718</v>
      </c>
      <c r="B14">
        <v>23</v>
      </c>
    </row>
    <row r="15" spans="1:2" x14ac:dyDescent="0.35">
      <c r="A15" t="s">
        <v>721</v>
      </c>
      <c r="B15">
        <v>21</v>
      </c>
    </row>
    <row r="16" spans="1:2" x14ac:dyDescent="0.35">
      <c r="A16" t="s">
        <v>724</v>
      </c>
      <c r="B16">
        <v>6</v>
      </c>
    </row>
    <row r="17" spans="1:2" x14ac:dyDescent="0.35">
      <c r="A17" t="s">
        <v>770</v>
      </c>
      <c r="B17">
        <v>1</v>
      </c>
    </row>
    <row r="18" spans="1:2" x14ac:dyDescent="0.35">
      <c r="A18" t="s">
        <v>789</v>
      </c>
      <c r="B18">
        <v>1</v>
      </c>
    </row>
    <row r="19" spans="1:2" x14ac:dyDescent="0.35">
      <c r="A19" t="s">
        <v>793</v>
      </c>
      <c r="B19">
        <v>6</v>
      </c>
    </row>
    <row r="20" spans="1:2" x14ac:dyDescent="0.35">
      <c r="A20" t="s">
        <v>802</v>
      </c>
      <c r="B20">
        <v>1</v>
      </c>
    </row>
    <row r="21" spans="1:2" x14ac:dyDescent="0.35">
      <c r="A21" t="s">
        <v>915</v>
      </c>
      <c r="B21">
        <v>10</v>
      </c>
    </row>
    <row r="22" spans="1:2" x14ac:dyDescent="0.35">
      <c r="A22" t="s">
        <v>947</v>
      </c>
      <c r="B22">
        <v>13</v>
      </c>
    </row>
    <row r="23" spans="1:2" x14ac:dyDescent="0.35">
      <c r="A23" t="s">
        <v>951</v>
      </c>
      <c r="B23">
        <v>1</v>
      </c>
    </row>
    <row r="24" spans="1:2" x14ac:dyDescent="0.35">
      <c r="A24" t="s">
        <v>990</v>
      </c>
      <c r="B24">
        <v>110</v>
      </c>
    </row>
    <row r="25" spans="1:2" x14ac:dyDescent="0.35">
      <c r="A25" t="s">
        <v>991</v>
      </c>
      <c r="B25">
        <v>2</v>
      </c>
    </row>
    <row r="26" spans="1:2" x14ac:dyDescent="0.35">
      <c r="A26" t="s">
        <v>992</v>
      </c>
      <c r="B26">
        <v>7</v>
      </c>
    </row>
    <row r="27" spans="1:2" x14ac:dyDescent="0.35">
      <c r="A27" t="s">
        <v>1015</v>
      </c>
      <c r="B27">
        <v>4</v>
      </c>
    </row>
    <row r="28" spans="1:2" x14ac:dyDescent="0.35">
      <c r="A28" t="s">
        <v>1074</v>
      </c>
      <c r="B28">
        <v>49</v>
      </c>
    </row>
    <row r="29" spans="1:2" x14ac:dyDescent="0.35">
      <c r="A29" t="s">
        <v>1076</v>
      </c>
      <c r="B29">
        <v>6</v>
      </c>
    </row>
    <row r="30" spans="1:2" x14ac:dyDescent="0.35">
      <c r="A30" t="s">
        <v>1095</v>
      </c>
      <c r="B30">
        <v>4</v>
      </c>
    </row>
    <row r="31" spans="1:2" x14ac:dyDescent="0.35">
      <c r="A31" t="s">
        <v>1109</v>
      </c>
      <c r="B31">
        <v>3</v>
      </c>
    </row>
    <row r="32" spans="1:2" x14ac:dyDescent="0.35">
      <c r="A32" t="s">
        <v>1114</v>
      </c>
      <c r="B32">
        <v>1</v>
      </c>
    </row>
    <row r="33" spans="1:2" x14ac:dyDescent="0.35">
      <c r="A33" t="s">
        <v>1119</v>
      </c>
      <c r="B33">
        <v>1</v>
      </c>
    </row>
    <row r="34" spans="1:2" x14ac:dyDescent="0.35">
      <c r="A34" t="s">
        <v>1120</v>
      </c>
      <c r="B34">
        <v>1</v>
      </c>
    </row>
    <row r="35" spans="1:2" x14ac:dyDescent="0.35">
      <c r="A35" t="s">
        <v>1128</v>
      </c>
      <c r="B35">
        <v>1</v>
      </c>
    </row>
    <row r="36" spans="1:2" x14ac:dyDescent="0.35">
      <c r="A36" t="s">
        <v>1131</v>
      </c>
      <c r="B36">
        <v>1</v>
      </c>
    </row>
    <row r="37" spans="1:2" x14ac:dyDescent="0.35">
      <c r="A37" t="s">
        <v>1133</v>
      </c>
      <c r="B37">
        <v>2</v>
      </c>
    </row>
    <row r="38" spans="1:2" x14ac:dyDescent="0.35">
      <c r="A38" t="s">
        <v>1134</v>
      </c>
      <c r="B38">
        <v>1</v>
      </c>
    </row>
    <row r="39" spans="1:2" x14ac:dyDescent="0.35">
      <c r="A39" t="s">
        <v>1138</v>
      </c>
      <c r="B39">
        <v>1</v>
      </c>
    </row>
    <row r="40" spans="1:2" x14ac:dyDescent="0.35">
      <c r="A40" t="s">
        <v>1142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5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5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5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5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5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5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5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5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5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5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5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5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5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5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2023-10-19T17:19:52Z</cp:lastPrinted>
  <dcterms:created xsi:type="dcterms:W3CDTF">2020-07-09T14:04:13Z</dcterms:created>
  <dcterms:modified xsi:type="dcterms:W3CDTF">2023-10-20T09:05:43Z</dcterms:modified>
</cp:coreProperties>
</file>