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7C562002-99FB-49E4-99A4-02B90696D1D0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Sales'!$A$1:$T$2269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20" i="4" l="1"/>
  <c r="O1719" i="4"/>
  <c r="O1718" i="4"/>
  <c r="O1654" i="4"/>
  <c r="O1482" i="4"/>
  <c r="O1481" i="4"/>
  <c r="O1480" i="4"/>
  <c r="B2269" i="4" l="1"/>
  <c r="C2269" i="4"/>
  <c r="E2269" i="4"/>
  <c r="I2269" i="4"/>
  <c r="J2269" i="4"/>
  <c r="K2269" i="4" s="1"/>
  <c r="P2269" i="4"/>
  <c r="R2269" i="4"/>
  <c r="P2260" i="4"/>
  <c r="R2260" i="4"/>
  <c r="P2261" i="4"/>
  <c r="R2261" i="4"/>
  <c r="P2262" i="4"/>
  <c r="R2262" i="4"/>
  <c r="P2263" i="4"/>
  <c r="R2263" i="4"/>
  <c r="P2264" i="4"/>
  <c r="R2264" i="4"/>
  <c r="P2265" i="4"/>
  <c r="R2265" i="4"/>
  <c r="P2266" i="4"/>
  <c r="R2266" i="4"/>
  <c r="P2267" i="4"/>
  <c r="R2267" i="4"/>
  <c r="P2268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E2261" i="4"/>
  <c r="E2262" i="4"/>
  <c r="E2263" i="4"/>
  <c r="E2264" i="4"/>
  <c r="E2265" i="4"/>
  <c r="E2266" i="4"/>
  <c r="E2267" i="4"/>
  <c r="E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E2260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P2238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27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K2209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K215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K2149" i="4"/>
  <c r="L2149" i="4" s="1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K2137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K2047" i="4"/>
  <c r="K2055" i="4"/>
  <c r="K2067" i="4"/>
  <c r="K2079" i="4"/>
  <c r="K2087" i="4"/>
  <c r="K2099" i="4"/>
  <c r="L2099" i="4" s="1"/>
  <c r="K2111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L2269" i="4" l="1"/>
  <c r="M2269" i="4"/>
  <c r="M2265" i="4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273" i="4" l="1"/>
  <c r="O2277" i="4" s="1"/>
  <c r="O2280" i="4" s="1"/>
  <c r="P2" i="4"/>
  <c r="K139" i="4"/>
  <c r="K138" i="4"/>
  <c r="Q2273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P1263" i="4"/>
  <c r="P2273" i="4" s="1"/>
  <c r="P1400" i="4"/>
  <c r="Q226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<sst xmlns="http://schemas.openxmlformats.org/spreadsheetml/2006/main" count="13494" uniqueCount="2050">
  <si>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</si>
  <si>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</si>
  <si>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</si>
  <si>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</si>
  <si>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</si>
  <si>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</si>
  <si>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</si>
  <si>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</si>
  <si>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</si>
  <si>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</si>
  <si>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</si>
  <si>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</si>
  <si>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</si>
  <si>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</si>
  <si>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</si>
  <si>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</si>
  <si>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</si>
  <si>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</si>
  <si>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</si>
  <si>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</si>
  <si>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</si>
  <si>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</si>
  <si>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</si>
  <si>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</si>
  <si>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</si>
  <si>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</si>
  <si>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</si>
  <si>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</si>
  <si>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</si>
  <si>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</si>
  <si>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</si>
  <si>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</si>
  <si>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</si>
  <si>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</si>
  <si>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</si>
  <si>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</si>
  <si>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</si>
  <si>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</si>
  <si>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</si>
  <si>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</si>
  <si>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</si>
  <si>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</si>
  <si>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</si>
  <si>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</si>
  <si>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</si>
  <si>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</si>
  <si>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</si>
  <si>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</si>
  <si>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</si>
  <si>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</si>
  <si>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</si>
  <si>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</si>
  <si>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</si>
  <si>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</si>
  <si>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</si>
  <si>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</si>
  <si>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</si>
  <si>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</si>
  <si>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</si>
  <si>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</si>
  <si>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</si>
  <si>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</si>
  <si>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</si>
  <si>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</si>
  <si>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</si>
  <si>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</si>
  <si>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</si>
  <si>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</si>
  <si>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</si>
  <si>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</si>
  <si>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</si>
  <si>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</si>
  <si>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</si>
  <si>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</si>
  <si>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</si>
  <si>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</si>
  <si>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</si>
  <si>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</si>
  <si>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</si>
  <si>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</si>
  <si>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</si>
  <si>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</si>
  <si>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</si>
  <si>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</si>
  <si>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</si>
  <si>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</si>
  <si>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</si>
  <si>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</si>
  <si>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</si>
  <si>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</si>
  <si>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</si>
  <si>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</si>
  <si>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</si>
  <si>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</si>
  <si>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</si>
  <si>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</si>
  <si>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</si>
  <si>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</si>
  <si>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</si>
  <si>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</si>
  <si>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</si>
  <si>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</si>
  <si>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</si>
  <si>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</si>
  <si>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</si>
  <si>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</si>
  <si>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</si>
  <si>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</si>
  <si>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</si>
  <si>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</si>
  <si>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</si>
  <si>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</si>
  <si>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</si>
  <si>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</si>
  <si>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</si>
  <si>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</si>
  <si>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</si>
  <si>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</si>
  <si>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</si>
  <si>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</si>
  <si>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</si>
  <si>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</si>
  <si>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</si>
  <si>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</si>
  <si>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</si>
  <si>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</si>
  <si>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</si>
  <si>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</si>
  <si>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</si>
  <si>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</si>
  <si>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</si>
  <si>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</si>
  <si>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</si>
  <si>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</si>
  <si>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</si>
  <si>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</si>
  <si>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</si>
  <si>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</si>
  <si>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</si>
  <si>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</si>
  <si>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</si>
  <si>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</si>
  <si>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</si>
  <si>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</si>
  <si>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</si>
  <si>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</si>
  <si>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</si>
  <si>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</si>
  <si>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</si>
  <si>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</si>
  <si>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</si>
  <si>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</si>
  <si>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</si>
  <si>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</si>
  <si>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</si>
  <si>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</si>
  <si>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</si>
  <si>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</si>
  <si>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</si>
  <si>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</si>
  <si>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</si>
  <si>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</si>
  <si>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</si>
  <si>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</si>
  <si>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</si>
  <si>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</si>
  <si>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</si>
  <si>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</si>
  <si>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</si>
  <si>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</si>
  <si>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</si>
  <si>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</si>
  <si>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</si>
  <si>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</si>
  <si>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</si>
  <si>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</si>
  <si>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</si>
  <si>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</si>
  <si>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</si>
  <si>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</si>
  <si>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</si>
  <si>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</si>
  <si>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</si>
  <si>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</si>
  <si>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</si>
  <si>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</si>
  <si>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</si>
  <si>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</si>
  <si>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</si>
  <si>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</si>
  <si>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</si>
  <si>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</si>
  <si>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</si>
  <si>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</si>
  <si>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</si>
  <si>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</si>
  <si>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</si>
  <si>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</si>
  <si>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</si>
  <si>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</si>
  <si>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</si>
  <si>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</si>
  <si>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</si>
  <si>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</si>
  <si>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</si>
  <si>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</si>
  <si>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</si>
  <si>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</si>
  <si>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</si>
  <si>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</si>
  <si>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</si>
  <si>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</si>
  <si>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</si>
  <si>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</si>
  <si>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</si>
  <si>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</si>
  <si>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</si>
  <si>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</si>
  <si>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</si>
  <si>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</si>
  <si>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</si>
  <si>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</si>
  <si>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</si>
  <si>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</si>
  <si>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</si>
  <si>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</si>
  <si>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</si>
  <si>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</si>
  <si>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</si>
  <si>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</si>
  <si>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</si>
  <si>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</si>
  <si>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</si>
  <si>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</si>
  <si>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</si>
  <si>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</si>
  <si>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</si>
  <si>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</si>
  <si>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</si>
  <si>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</si>
  <si>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</si>
  <si>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</si>
  <si>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</si>
  <si>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</si>
  <si>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</si>
  <si>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</si>
  <si>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</si>
  <si>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</si>
  <si>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</si>
  <si>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</si>
  <si>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</si>
  <si>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</si>
  <si>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</si>
  <si>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</si>
  <si>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</si>
  <si>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</si>
  <si>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</si>
  <si>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</si>
  <si>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</si>
  <si>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</si>
  <si>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</si>
  <si>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</si>
  <si>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</si>
  <si>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</si>
  <si>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</si>
  <si>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</si>
  <si>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</si>
  <si>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</si>
  <si>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</si>
  <si>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</si>
  <si>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</si>
  <si>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</si>
  <si>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</si>
  <si>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</si>
  <si>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</si>
  <si>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</si>
  <si>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</si>
  <si>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</si>
  <si>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</si>
  <si>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</si>
  <si>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</si>
  <si>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</si>
  <si>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</si>
  <si>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</si>
  <si>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</si>
  <si>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</si>
  <si>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</si>
  <si>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</si>
  <si>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</si>
  <si>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</si>
  <si>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</si>
  <si>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</si>
  <si>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</si>
  <si>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</si>
  <si>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</si>
  <si>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</si>
  <si>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</si>
  <si>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</si>
  <si>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</si>
  <si>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</si>
  <si>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</si>
  <si>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</si>
  <si>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</si>
  <si>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</si>
  <si>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</si>
  <si>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</si>
  <si>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</si>
  <si>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</si>
  <si>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</si>
  <si>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</si>
  <si>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</si>
  <si>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</si>
  <si>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</si>
  <si>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</si>
  <si>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</si>
  <si>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</si>
  <si>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</si>
  <si>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</si>
  <si>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</si>
  <si>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</si>
  <si>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</si>
  <si>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</si>
  <si>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</si>
  <si>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</si>
  <si>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</si>
  <si>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</si>
  <si>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</si>
  <si>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</si>
  <si>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</si>
  <si>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</si>
  <si>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</si>
  <si>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</si>
  <si>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</si>
  <si>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</si>
  <si>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</si>
  <si>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</si>
  <si>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</si>
  <si>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</si>
  <si>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</si>
  <si>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</si>
  <si>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</si>
  <si>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</si>
  <si>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</si>
  <si>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</si>
  <si>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</si>
  <si>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</si>
  <si>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</si>
  <si>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</si>
  <si>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</si>
  <si>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</si>
  <si>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</si>
  <si>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</si>
  <si>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</si>
  <si>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</si>
  <si>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</si>
  <si>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</si>
  <si>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</si>
  <si>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</si>
  <si>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</si>
  <si>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</si>
  <si>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</si>
  <si>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</si>
  <si>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</si>
  <si>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</si>
  <si>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</si>
  <si>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</si>
  <si>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</si>
  <si>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</si>
  <si>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</si>
  <si>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</si>
  <si>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</si>
  <si>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</si>
  <si>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</si>
  <si>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</si>
  <si>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</si>
  <si>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</si>
  <si>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</si>
  <si>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</si>
  <si>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</si>
  <si>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</si>
  <si>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</si>
  <si>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</si>
  <si>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</si>
  <si>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</si>
  <si>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</si>
  <si>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</si>
  <si>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</si>
  <si>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</si>
  <si>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</si>
  <si>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</si>
  <si>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</si>
  <si>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</si>
  <si>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</si>
  <si>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</si>
  <si>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</si>
  <si>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</si>
  <si>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</si>
  <si>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</si>
  <si>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</si>
  <si>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</si>
  <si>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</si>
  <si>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</si>
  <si>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</si>
  <si>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</si>
  <si>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</si>
  <si>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</si>
  <si>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</si>
  <si>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</si>
  <si>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</si>
  <si>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</si>
  <si>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</si>
  <si>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</si>
  <si>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</si>
  <si>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</si>
  <si>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</si>
  <si>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</si>
  <si>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</si>
  <si>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</si>
  <si>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</si>
  <si>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</si>
  <si>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</si>
  <si>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</si>
  <si>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</si>
  <si>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</si>
  <si>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</si>
  <si>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</si>
  <si>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</si>
  <si>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</si>
  <si>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</si>
  <si>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</si>
  <si>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</si>
  <si>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</si>
  <si>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</si>
  <si>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</si>
  <si>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</si>
  <si>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</si>
  <si>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</si>
  <si>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</si>
  <si>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</si>
  <si>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</si>
  <si>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</si>
  <si>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</si>
  <si>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</si>
  <si>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</si>
  <si>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</si>
  <si>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</si>
  <si>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</si>
  <si>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</si>
  <si>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</si>
  <si>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</si>
  <si>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</si>
  <si>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</si>
  <si>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</si>
  <si>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</si>
  <si>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</si>
  <si>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</si>
  <si>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</si>
  <si>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</si>
  <si>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</si>
  <si>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</si>
  <si>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</si>
  <si>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</si>
  <si>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</si>
  <si>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</si>
  <si>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</si>
  <si>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</si>
  <si>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</si>
  <si>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</si>
  <si>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</si>
  <si>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</si>
  <si>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</si>
  <si>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</si>
  <si>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</si>
  <si>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</si>
  <si>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</si>
  <si>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</si>
  <si>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</si>
  <si>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</si>
  <si>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</si>
  <si>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</si>
  <si>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</si>
  <si>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</si>
  <si>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</si>
  <si>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</si>
  <si>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</si>
  <si>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</si>
  <si>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</si>
  <si>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</si>
  <si>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</si>
  <si>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</si>
  <si>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</si>
  <si>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</si>
  <si>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</si>
  <si>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</si>
  <si>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</si>
  <si>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</si>
  <si>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</si>
  <si>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</si>
  <si>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</si>
  <si>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</si>
  <si>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</si>
  <si>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</si>
  <si>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</si>
  <si>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</si>
  <si>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</si>
  <si>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</si>
  <si>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</si>
  <si>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</si>
  <si>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</si>
  <si>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</si>
  <si>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</si>
  <si>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</si>
  <si>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</si>
  <si>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</si>
  <si>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</si>
  <si>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</si>
  <si>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</si>
  <si>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</si>
  <si>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</si>
  <si>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</si>
  <si>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</si>
  <si>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</si>
  <si>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</si>
  <si>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</si>
  <si>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</si>
  <si>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</si>
  <si>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</si>
  <si>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</si>
  <si>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</si>
  <si>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</si>
  <si>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</si>
  <si>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</si>
  <si>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</si>
  <si>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</si>
  <si>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</si>
  <si>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</si>
  <si>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</si>
  <si>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</si>
  <si>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</si>
  <si>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</si>
  <si>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</si>
  <si>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</si>
  <si>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</si>
  <si>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</si>
  <si>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</si>
  <si>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</si>
  <si>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</si>
  <si>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</si>
  <si>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</si>
  <si>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</si>
  <si>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</si>
  <si>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</si>
  <si>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</si>
  <si>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</si>
  <si>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</si>
  <si>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</si>
  <si>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</si>
  <si>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</si>
  <si>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</si>
  <si>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</si>
  <si>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</si>
  <si>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</si>
  <si>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</si>
  <si>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</si>
  <si>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</si>
  <si>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</si>
  <si>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</si>
  <si>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</si>
  <si>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</si>
  <si>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</si>
  <si>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</si>
  <si>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</si>
  <si>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</si>
  <si>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</si>
  <si>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</si>
  <si>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</si>
  <si>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</si>
  <si>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</si>
  <si>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</si>
  <si>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</si>
  <si>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</si>
  <si>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</si>
  <si>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</si>
  <si>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</si>
  <si>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</si>
  <si>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</si>
  <si>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</si>
  <si>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</si>
  <si>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</si>
  <si>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</si>
  <si>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</si>
  <si>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</si>
  <si>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</si>
  <si>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</si>
  <si>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</si>
  <si>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</si>
  <si>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</si>
  <si>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</si>
  <si>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</si>
  <si>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</si>
  <si>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</si>
  <si>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</si>
  <si>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</si>
  <si>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</si>
  <si>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</si>
  <si>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</si>
  <si>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</si>
  <si>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</si>
  <si>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</si>
  <si>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</si>
  <si>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</si>
  <si>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</si>
  <si>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</si>
  <si>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</si>
  <si>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</si>
  <si>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</si>
  <si>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</si>
  <si>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</si>
  <si>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</si>
  <si>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</si>
  <si>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</si>
  <si>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</si>
  <si>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</si>
  <si>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</si>
  <si>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</si>
  <si>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</si>
  <si>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</si>
  <si>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</si>
  <si>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</si>
  <si>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</si>
  <si>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</si>
  <si>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</si>
  <si>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</si>
  <si>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</si>
  <si>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</si>
  <si>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</si>
  <si>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</si>
  <si>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</si>
  <si>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</si>
  <si>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</si>
  <si>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</si>
  <si>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</si>
  <si>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</si>
  <si>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</si>
  <si>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</si>
  <si>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</si>
  <si>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</si>
  <si>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</si>
  <si>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</si>
  <si>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</si>
  <si>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</si>
  <si>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</si>
  <si>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</si>
  <si>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</si>
  <si>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</si>
  <si>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</si>
  <si>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</si>
  <si>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</si>
  <si>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</si>
  <si>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</si>
  <si>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</si>
  <si>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</si>
  <si>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</si>
  <si>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</si>
  <si>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</si>
  <si>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</si>
  <si>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</si>
  <si>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</si>
  <si>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</si>
  <si>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</si>
  <si>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</si>
  <si>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</si>
  <si>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</si>
  <si>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</si>
  <si>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</si>
  <si>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</si>
  <si>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</si>
  <si>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</si>
  <si>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</si>
  <si>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</si>
  <si>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</si>
  <si>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</si>
  <si>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</si>
  <si>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</si>
  <si>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</si>
  <si>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</si>
  <si>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</si>
  <si>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</si>
  <si>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</si>
  <si>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</si>
  <si>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</si>
  <si>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</si>
  <si>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</si>
  <si>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</si>
  <si>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</si>
  <si>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</si>
  <si>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</si>
  <si>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</si>
  <si>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</si>
  <si>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</si>
  <si>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</si>
  <si>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</si>
  <si>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</si>
  <si>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</si>
  <si>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</si>
  <si>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</si>
  <si>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</si>
  <si>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</si>
  <si>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</si>
  <si>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</si>
  <si>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</si>
  <si>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</si>
  <si>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</si>
  <si>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</si>
  <si>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</si>
  <si>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</si>
  <si>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</si>
  <si>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</si>
  <si>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</si>
  <si>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</si>
  <si>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</si>
  <si>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</si>
  <si>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</si>
  <si>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</si>
  <si>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</si>
  <si>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</si>
  <si>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</si>
  <si>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</si>
  <si>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</si>
  <si>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</si>
  <si>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</si>
  <si>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</si>
  <si>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</si>
  <si>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</si>
  <si>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</si>
  <si>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</si>
  <si>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</si>
  <si>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</si>
  <si>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</si>
  <si>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</si>
  <si>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</si>
  <si>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</si>
  <si>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</si>
  <si>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</si>
  <si>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</si>
  <si>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</si>
  <si>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</si>
  <si>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</si>
  <si>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</si>
  <si>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</si>
  <si>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</si>
  <si>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</si>
  <si>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</si>
  <si>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</si>
  <si>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</si>
  <si>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</si>
  <si>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</si>
  <si>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</si>
  <si>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</si>
  <si>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</si>
  <si>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</si>
  <si>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</si>
  <si>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</si>
  <si>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</si>
  <si>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</si>
  <si>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</si>
  <si>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</si>
  <si>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</si>
  <si>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</si>
  <si>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</si>
  <si>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</si>
  <si>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</si>
  <si>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</si>
  <si>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</si>
  <si>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</si>
  <si>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</si>
  <si>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</si>
  <si>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</si>
  <si>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</si>
  <si>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</si>
  <si>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</si>
  <si>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</si>
  <si>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</si>
  <si>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</si>
  <si>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</si>
  <si>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</si>
  <si>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</si>
  <si>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</si>
  <si>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</si>
  <si>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</si>
  <si>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</si>
  <si>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</si>
  <si>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</si>
  <si>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</si>
  <si>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</si>
  <si>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</si>
  <si>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</si>
  <si>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</si>
  <si>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</si>
  <si>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</si>
  <si>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</si>
  <si>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</si>
  <si>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</si>
  <si>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</si>
  <si>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</si>
  <si>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</si>
  <si>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</si>
  <si>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</si>
  <si>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</si>
  <si>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</si>
  <si>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</si>
  <si>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</si>
  <si>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</si>
  <si>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</si>
  <si>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</si>
  <si>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</si>
  <si>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</si>
  <si>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</si>
  <si>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</si>
  <si>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</si>
  <si>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</si>
  <si>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</si>
  <si>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</si>
  <si>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</si>
  <si>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</si>
  <si>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</si>
  <si>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</si>
  <si>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</si>
  <si>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</si>
  <si>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</si>
  <si>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</si>
  <si>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</si>
  <si>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</si>
  <si>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</si>
  <si>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</si>
  <si>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</si>
  <si>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</si>
  <si>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</si>
  <si>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</si>
  <si>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</si>
  <si>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</si>
  <si>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</si>
  <si>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</si>
  <si>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</si>
  <si>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</si>
  <si>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</si>
  <si>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</si>
  <si>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</si>
  <si>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</si>
  <si>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</si>
  <si>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</si>
  <si>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</si>
  <si>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</si>
  <si>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</si>
  <si>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</si>
  <si>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</si>
  <si>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</si>
  <si>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</si>
  <si>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</si>
  <si>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</si>
  <si>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</si>
  <si>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</si>
  <si>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</si>
  <si>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</si>
  <si>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</si>
  <si>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</si>
  <si>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</si>
  <si>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</si>
  <si>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</si>
  <si>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</si>
  <si>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</si>
  <si>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</si>
  <si>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</si>
  <si>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</si>
  <si>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</si>
  <si>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</si>
  <si>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</si>
  <si>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</si>
  <si>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</si>
  <si>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</si>
  <si>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</si>
  <si>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</si>
  <si>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</si>
  <si>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</si>
  <si>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</si>
  <si>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</si>
  <si>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</si>
  <si>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</si>
  <si>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</si>
  <si>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</si>
  <si>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</si>
  <si>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</si>
  <si>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</si>
  <si>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</si>
  <si>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</si>
  <si>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</si>
  <si>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</si>
  <si>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</si>
  <si>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</si>
  <si>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</si>
  <si>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</si>
  <si>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</si>
  <si>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</si>
  <si>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</si>
  <si>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</si>
  <si>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</si>
  <si>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</si>
  <si>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</si>
  <si>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</si>
  <si>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</si>
  <si>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</si>
  <si>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</si>
  <si>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</si>
  <si>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</si>
  <si>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</si>
  <si>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</si>
  <si>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</si>
  <si>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</si>
  <si>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</si>
  <si>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</si>
  <si>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</si>
  <si>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</si>
  <si>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</si>
  <si>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</si>
  <si>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</si>
  <si>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</si>
  <si>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</si>
  <si>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</si>
  <si>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</si>
  <si>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</si>
  <si>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</si>
  <si>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</si>
  <si>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</si>
  <si>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</si>
  <si>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</si>
  <si>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</si>
  <si>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</si>
  <si>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</si>
  <si>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</si>
  <si>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</si>
  <si>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</si>
  <si>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</si>
  <si>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</si>
  <si>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</si>
  <si>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</si>
  <si>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</si>
  <si>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</si>
  <si>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</si>
  <si>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</si>
  <si>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</si>
  <si>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</si>
  <si>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</si>
  <si>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</si>
  <si>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</si>
  <si>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</si>
  <si>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</si>
  <si>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</si>
  <si>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</si>
  <si>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</si>
  <si>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</si>
  <si>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</si>
  <si>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</si>
  <si>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</si>
  <si>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</si>
  <si>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</si>
  <si>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</si>
  <si>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</si>
  <si>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</si>
  <si>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</si>
  <si>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</si>
  <si>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</si>
  <si>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</si>
  <si>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</si>
  <si>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</si>
  <si>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</si>
  <si>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</si>
  <si>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</si>
  <si>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</si>
  <si>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</si>
  <si>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</si>
  <si>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</si>
  <si>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</si>
  <si>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</si>
  <si>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</si>
  <si>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</si>
  <si>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</si>
  <si>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</si>
  <si>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</si>
  <si>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</si>
  <si>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</si>
  <si>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</si>
  <si>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</si>
  <si>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</si>
  <si>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</si>
  <si>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</si>
  <si>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</si>
  <si>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</si>
  <si>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</si>
  <si>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</si>
  <si>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</si>
  <si>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</si>
  <si>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</si>
  <si>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</si>
  <si>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</si>
  <si>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</si>
  <si>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</si>
  <si>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</si>
  <si>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</si>
  <si>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</si>
  <si>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</si>
  <si>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</si>
  <si>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</si>
  <si>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</si>
  <si>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</si>
  <si>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</si>
  <si>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</si>
  <si>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</si>
  <si>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</si>
  <si>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</si>
  <si>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</si>
  <si>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</si>
  <si>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</si>
  <si>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</si>
  <si>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</si>
  <si>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</si>
  <si>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</si>
  <si>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</si>
  <si>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</si>
  <si>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</si>
  <si>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</si>
  <si>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</si>
  <si>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</si>
  <si>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</si>
  <si>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</si>
  <si>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</si>
  <si>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</si>
  <si>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</si>
  <si>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</si>
  <si>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</si>
  <si>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</si>
  <si>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</si>
  <si>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</si>
  <si>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</si>
  <si>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</si>
  <si>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</si>
  <si>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</si>
  <si>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</si>
  <si>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</si>
  <si>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</si>
  <si>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</si>
  <si>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</si>
  <si>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</si>
  <si>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</si>
  <si>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</si>
  <si>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</si>
  <si>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</si>
  <si>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</si>
  <si>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</si>
  <si>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</si>
  <si>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</si>
  <si>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</si>
  <si>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</si>
  <si>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</si>
  <si>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</si>
  <si>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</si>
  <si>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</si>
  <si>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</si>
  <si>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</si>
  <si>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</si>
  <si>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</si>
  <si>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</si>
  <si>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</si>
  <si>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</si>
  <si>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</si>
  <si>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</si>
  <si>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</si>
  <si>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</si>
  <si>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</si>
  <si>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</si>
  <si>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</si>
  <si>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</si>
  <si>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</si>
  <si>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</si>
  <si>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</si>
  <si>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</si>
  <si>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</si>
  <si>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</si>
  <si>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</si>
  <si>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</si>
  <si>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</si>
  <si>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</si>
  <si>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</si>
  <si>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</si>
  <si>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</si>
  <si>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</si>
  <si>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</si>
  <si>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</si>
  <si>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</si>
  <si>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</si>
  <si>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</si>
  <si>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</si>
  <si>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</si>
  <si>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</si>
  <si>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</si>
  <si>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</si>
  <si>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</si>
  <si>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</si>
  <si>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</si>
  <si>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</si>
  <si>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</si>
  <si>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</si>
  <si>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</si>
  <si>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</si>
  <si>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</si>
  <si>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</si>
  <si>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</si>
  <si>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</si>
  <si>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</si>
  <si>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</si>
  <si>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</si>
  <si>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</si>
  <si>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</si>
  <si>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</si>
  <si>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</si>
  <si>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</si>
  <si>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</si>
  <si>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</si>
  <si>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</si>
  <si>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</si>
  <si>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</si>
  <si>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</si>
  <si>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</si>
  <si>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</si>
  <si>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</si>
  <si>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</si>
  <si>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</si>
  <si>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</si>
  <si>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</si>
  <si>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</si>
  <si>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</si>
  <si>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</si>
  <si>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</si>
  <si>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</si>
  <si>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</si>
  <si>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</si>
  <si>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</si>
  <si>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</si>
  <si>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</si>
  <si>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</si>
  <si>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</si>
  <si>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</si>
  <si>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</si>
  <si>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</si>
  <si>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</si>
  <si>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</si>
  <si>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</si>
  <si>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</si>
  <si>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</si>
  <si>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</si>
  <si>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</si>
  <si>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</si>
  <si>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</si>
  <si>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</si>
  <si>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</si>
  <si>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</si>
  <si>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</si>
  <si>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</si>
  <si>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</si>
  <si>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</si>
  <si>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</si>
  <si>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</si>
  <si>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</si>
  <si>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</si>
  <si>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</si>
  <si>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</si>
  <si>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</si>
  <si>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</si>
  <si>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</si>
  <si>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</si>
  <si>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</si>
  <si>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</si>
  <si>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</si>
  <si>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</si>
  <si>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</si>
  <si>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</si>
  <si>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</si>
  <si>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</si>
  <si>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</si>
  <si>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</si>
  <si>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</si>
  <si>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</si>
  <si>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</si>
  <si>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</si>
  <si>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</si>
  <si>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</si>
  <si>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</si>
  <si>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</si>
  <si>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</si>
  <si>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</si>
  <si>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</si>
  <si>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</si>
  <si>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</si>
  <si>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</si>
  <si>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</si>
  <si>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</si>
  <si>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</si>
  <si>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</si>
  <si>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</si>
  <si>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</si>
  <si>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</si>
  <si>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</si>
  <si>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</si>
  <si>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</si>
  <si>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</si>
  <si>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</si>
  <si>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</si>
  <si>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</si>
  <si>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</si>
  <si>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</si>
  <si>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</si>
  <si>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</si>
  <si>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</si>
  <si>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</si>
  <si>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</si>
  <si>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</si>
  <si>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</si>
  <si>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</si>
  <si>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</si>
  <si>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</si>
  <si>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</si>
  <si>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</si>
  <si>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</si>
  <si>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</si>
  <si>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</si>
  <si>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</si>
  <si>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</si>
  <si>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</si>
  <si>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</si>
  <si>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</si>
  <si>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</si>
  <si>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</si>
  <si>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</si>
  <si>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</si>
  <si>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</si>
  <si>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</si>
  <si>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</si>
  <si>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</si>
  <si>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</si>
  <si>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</si>
  <si>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</si>
  <si>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</si>
  <si>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</si>
  <si>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</si>
  <si>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</si>
  <si>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</si>
  <si>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</si>
  <si>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</si>
  <si>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</si>
  <si>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</si>
  <si>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</si>
  <si>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</si>
  <si>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</si>
  <si>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</si>
  <si>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</si>
  <si>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</si>
  <si>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</si>
  <si>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</si>
  <si>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</si>
  <si>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</si>
  <si>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</si>
  <si>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</si>
  <si>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</si>
  <si>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</si>
  <si>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</si>
  <si>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</si>
  <si>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</si>
  <si>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</si>
  <si>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</si>
  <si>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</si>
  <si>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</si>
  <si>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</si>
  <si>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</si>
  <si>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</si>
  <si>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</si>
  <si>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</si>
  <si>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</si>
  <si>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</si>
  <si>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</si>
  <si>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</si>
  <si>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</si>
  <si>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</si>
  <si>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</si>
  <si>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</si>
  <si>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</si>
  <si>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</si>
  <si>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</si>
  <si>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</si>
  <si>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</si>
  <si>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</si>
  <si>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</si>
  <si>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</si>
  <si>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</si>
  <si>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</si>
  <si>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</si>
  <si>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</si>
  <si>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</si>
  <si>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</si>
  <si>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</si>
  <si>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</si>
  <si>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</si>
  <si>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</si>
  <si>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</si>
  <si>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</si>
  <si>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</si>
  <si>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</si>
  <si>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</si>
  <si>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</si>
  <si>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</si>
  <si>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</si>
  <si>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</si>
  <si>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</si>
  <si>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</si>
  <si>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</si>
  <si>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</si>
  <si>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</si>
  <si>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</si>
  <si>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</si>
  <si>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</si>
  <si>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</si>
  <si>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</si>
  <si>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</si>
  <si>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</si>
  <si>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</si>
  <si>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</si>
  <si>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</si>
  <si>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</si>
  <si>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</si>
  <si>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</si>
  <si>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</si>
  <si>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</si>
  <si>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</si>
  <si>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</si>
  <si>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</si>
  <si>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</si>
  <si>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</si>
  <si>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</si>
  <si>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</si>
  <si>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</si>
  <si>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</si>
  <si>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</si>
  <si>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</si>
  <si>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</si>
  <si>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</si>
  <si>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</si>
  <si>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</si>
  <si>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</si>
  <si>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</si>
  <si>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</si>
  <si>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</si>
  <si>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</si>
  <si>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</si>
  <si>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</si>
  <si>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</si>
  <si>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</si>
  <si>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</si>
  <si>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</si>
  <si>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</si>
  <si>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</si>
  <si>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</si>
  <si>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</si>
  <si>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</si>
  <si>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</si>
  <si>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</si>
  <si>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</si>
  <si>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</si>
  <si>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</si>
  <si>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</si>
  <si>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</si>
  <si>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</si>
  <si>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</si>
  <si>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</si>
  <si>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</si>
  <si>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</si>
  <si>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</si>
  <si>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</si>
  <si>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</si>
  <si>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</si>
  <si>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</si>
  <si>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</si>
  <si>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</si>
  <si>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</si>
  <si>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</si>
  <si>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</si>
  <si>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</si>
  <si>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</si>
  <si>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</si>
  <si>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</si>
  <si>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</si>
  <si>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</si>
  <si>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</si>
  <si>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</si>
  <si>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</si>
  <si>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</si>
  <si>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</si>
  <si>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</si>
  <si>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</si>
  <si>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</si>
  <si>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</si>
  <si>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</si>
  <si>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</si>
  <si>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</si>
  <si>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</si>
  <si>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</si>
  <si>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</si>
  <si>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</si>
  <si>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</si>
  <si>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</si>
  <si>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</si>
  <si>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</si>
  <si>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</si>
  <si>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</si>
  <si>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</si>
  <si>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</si>
  <si>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</si>
  <si>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</si>
  <si>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</si>
  <si>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</si>
  <si>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</si>
  <si>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</si>
  <si>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</si>
  <si>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</si>
  <si>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</si>
  <si>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</si>
  <si>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</si>
  <si>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</si>
  <si>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</si>
  <si>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</si>
  <si>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</si>
  <si>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</si>
  <si>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</si>
  <si>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</si>
  <si>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</si>
  <si>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</si>
  <si>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</si>
  <si>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</si>
  <si>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</si>
  <si>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</si>
  <si>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</si>
  <si>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</si>
  <si>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</si>
  <si>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</si>
  <si>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</si>
  <si>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</si>
  <si>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</si>
  <si>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</si>
  <si>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</si>
  <si>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</si>
  <si>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</si>
  <si>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</si>
  <si>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</si>
  <si>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</si>
  <si>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</si>
  <si>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</si>
  <si>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</si>
  <si>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</si>
  <si>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</si>
  <si>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</si>
  <si>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</si>
  <si>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</si>
  <si>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</si>
  <si>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</si>
  <si>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</si>
  <si>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</si>
  <si>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</si>
  <si>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</si>
  <si>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</si>
  <si>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</si>
  <si>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</si>
  <si>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</si>
  <si>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</si>
  <si>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</si>
  <si>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</si>
  <si>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</si>
  <si>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</si>
  <si>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</si>
  <si>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</si>
  <si>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</si>
  <si>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</si>
  <si>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</si>
  <si>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</si>
  <si>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</si>
  <si>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</si>
  <si>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</si>
  <si>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</si>
  <si>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</si>
  <si>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</si>
  <si>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</si>
  <si>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</si>
  <si>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</si>
  <si>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</si>
  <si>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</si>
  <si>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</si>
  <si>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</si>
  <si>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</si>
  <si>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</si>
  <si>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</si>
  <si>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</si>
  <si>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</si>
  <si>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</si>
  <si>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</si>
  <si>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</si>
  <si>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</si>
  <si>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</si>
  <si>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</si>
  <si>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</si>
  <si>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</si>
  <si>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</si>
  <si>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</si>
  <si>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</si>
  <si>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</si>
  <si>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</si>
  <si>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</si>
  <si>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</si>
  <si>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</si>
  <si>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</si>
  <si>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</si>
  <si>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</si>
  <si>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</si>
  <si>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</si>
  <si>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</si>
  <si>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</si>
  <si>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</si>
  <si>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</si>
  <si>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</si>
  <si>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</si>
  <si>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</si>
  <si>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</si>
  <si>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</si>
  <si>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</si>
  <si>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</si>
  <si>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</si>
  <si>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</si>
  <si>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</si>
  <si>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</si>
  <si>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</si>
  <si>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</si>
  <si>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</si>
  <si>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</si>
  <si>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</si>
  <si>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</si>
  <si>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</si>
  <si>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</si>
  <si>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</si>
  <si>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</si>
  <si>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</si>
  <si>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</si>
  <si>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</si>
  <si>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</si>
  <si>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</si>
  <si>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</si>
  <si>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</si>
  <si>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</si>
  <si>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</si>
  <si>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</si>
  <si>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</si>
  <si>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</si>
  <si>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</si>
  <si>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</si>
  <si>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</si>
  <si>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</si>
  <si>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</si>
  <si>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</si>
  <si>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</si>
  <si>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</si>
  <si>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</si>
  <si>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</si>
  <si>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</si>
  <si>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</si>
  <si>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</si>
  <si>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</si>
  <si>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</si>
  <si>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</si>
  <si>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</si>
  <si>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</si>
  <si>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</si>
  <si>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</si>
  <si>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</si>
  <si>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</si>
  <si>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</si>
  <si>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</si>
  <si>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</si>
  <si>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</si>
  <si>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</si>
  <si>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</si>
  <si>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</si>
  <si>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</si>
  <si>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</si>
  <si>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</si>
  <si>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</si>
  <si>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</si>
  <si>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</si>
  <si>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</si>
  <si>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</si>
  <si>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</si>
  <si>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</si>
  <si>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</si>
  <si>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</si>
  <si>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</si>
  <si>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</si>
  <si>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</si>
  <si>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</si>
  <si>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</si>
  <si>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</si>
  <si>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</si>
  <si>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</si>
  <si>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</si>
  <si>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</si>
  <si>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</si>
  <si>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</si>
  <si>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</si>
  <si>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</si>
  <si>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</si>
  <si>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</si>
  <si>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</si>
  <si>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</si>
  <si>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</si>
  <si>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</si>
  <si>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</si>
  <si>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</si>
  <si>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</si>
  <si>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</si>
  <si>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</si>
  <si>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</si>
  <si>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</si>
  <si>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</si>
  <si>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</si>
  <si>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</si>
  <si>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</si>
  <si>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</si>
  <si>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</si>
  <si>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</si>
  <si>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</si>
  <si>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</si>
  <si>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</si>
  <si>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</si>
  <si>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</si>
  <si>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</si>
  <si>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</si>
  <si>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</si>
  <si>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</si>
  <si>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</si>
  <si>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</si>
  <si>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</si>
  <si>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</si>
  <si>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</si>
  <si>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</si>
  <si>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</si>
  <si>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</si>
  <si>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</si>
  <si>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</si>
  <si>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</si>
  <si>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</si>
  <si>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</si>
  <si>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</si>
  <si>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</si>
  <si>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</si>
  <si>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</si>
  <si>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</si>
  <si>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</si>
  <si>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</si>
  <si>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</si>
  <si>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</si>
  <si>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</si>
  <si>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</si>
  <si>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</si>
  <si>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</si>
  <si>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</si>
  <si>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</si>
  <si>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</si>
  <si>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</si>
  <si>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</si>
  <si>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</si>
  <si>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</si>
  <si>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</si>
  <si>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</si>
  <si>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</si>
  <si>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</si>
  <si>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</si>
  <si>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</si>
  <si>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</si>
  <si>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</si>
  <si>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</si>
  <si>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</si>
  <si>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</si>
  <si>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</si>
  <si>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</si>
  <si>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</si>
  <si>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</si>
  <si>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</si>
  <si>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</si>
  <si>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</si>
  <si>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</si>
  <si>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</si>
  <si>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</si>
  <si>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</si>
  <si>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</si>
  <si>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</si>
  <si>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</si>
  <si>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</si>
  <si>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</si>
  <si>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</si>
  <si>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</si>
  <si>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</si>
  <si>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</si>
  <si>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</si>
  <si>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</si>
  <si>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</si>
  <si>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</si>
  <si>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</si>
  <si>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</si>
  <si>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</si>
  <si>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</si>
  <si>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</si>
  <si>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</si>
  <si>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</si>
  <si>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</si>
  <si>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</si>
  <si>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</si>
  <si>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</si>
  <si>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</si>
  <si>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</si>
  <si>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</si>
  <si>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</si>
  <si>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</si>
  <si>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</si>
  <si>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</si>
  <si>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</si>
  <si>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</si>
  <si>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</si>
  <si>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</si>
  <si>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</si>
  <si>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</si>
  <si>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</si>
  <si>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</si>
  <si>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</si>
  <si>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</si>
  <si>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</si>
  <si>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</si>
  <si>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</si>
  <si>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</si>
  <si>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</si>
  <si>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</si>
  <si>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</si>
  <si>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</si>
  <si>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</si>
  <si>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</si>
  <si>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</si>
  <si>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</si>
  <si>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</si>
  <si>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</si>
  <si>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</si>
  <si>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</si>
  <si>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</si>
  <si>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</si>
  <si>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</si>
  <si>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</si>
  <si>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</si>
  <si>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</si>
  <si>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</si>
  <si>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</si>
  <si>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</si>
  <si>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</si>
  <si>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</si>
  <si>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</si>
  <si>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</si>
  <si>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</si>
  <si>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</si>
  <si>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</si>
  <si>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</si>
  <si>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</si>
  <si>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</si>
  <si>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</si>
  <si>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</si>
  <si>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</si>
  <si>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</si>
  <si>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</si>
  <si>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</si>
  <si>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</si>
  <si>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</si>
  <si>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</si>
  <si>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</si>
  <si>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</si>
  <si>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</si>
  <si>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</si>
  <si>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</si>
  <si>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</si>
  <si>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</si>
  <si>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</si>
  <si>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</si>
  <si>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</si>
  <si>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</si>
  <si>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</si>
  <si>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</si>
  <si>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</si>
  <si>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</si>
  <si>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</si>
  <si>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</si>
  <si>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</si>
  <si>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</si>
  <si>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</si>
  <si>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</si>
  <si>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</si>
  <si>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</si>
  <si>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</si>
  <si>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</si>
  <si>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</si>
  <si>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</si>
  <si>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</si>
  <si>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</si>
  <si>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</si>
  <si>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</si>
  <si>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</si>
  <si>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</si>
  <si>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</si>
  <si>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</si>
  <si>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</si>
  <si>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</si>
  <si>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</si>
  <si>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</si>
  <si>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</si>
  <si>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</si>
  <si>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</si>
  <si>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</si>
  <si>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</si>
  <si>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</si>
  <si>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</si>
  <si>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</si>
  <si>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</si>
  <si>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</si>
  <si>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</si>
  <si>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</si>
  <si>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</si>
  <si>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</si>
  <si>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</si>
  <si>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</si>
  <si>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</si>
  <si>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</si>
  <si>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</si>
  <si>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</si>
  <si>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</si>
  <si>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</si>
  <si>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</si>
  <si>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</si>
  <si>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</si>
  <si>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</si>
  <si>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</si>
  <si>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</si>
  <si>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</si>
  <si>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</si>
  <si>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</si>
  <si>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</si>
  <si>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</si>
  <si>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</si>
  <si>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</si>
  <si>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</si>
  <si>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</si>
  <si>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</si>
  <si>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</si>
  <si>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</si>
  <si>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</si>
  <si>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</si>
  <si>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</si>
  <si>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</si>
  <si>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</si>
  <si>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</si>
  <si>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</si>
  <si>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</si>
  <si>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</si>
  <si>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</si>
  <si>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</si>
  <si>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</si>
  <si>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</si>
  <si>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</si>
  <si>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</si>
  <si>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</si>
  <si>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</si>
  <si>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</si>
  <si>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</si>
  <si>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</si>
  <si>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</si>
  <si>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</si>
  <si>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</si>
  <si>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</si>
  <si>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</si>
  <si>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</si>
  <si>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</si>
  <si>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</si>
  <si>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</si>
  <si>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</si>
  <si>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</si>
  <si>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</si>
  <si>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</si>
  <si>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</si>
  <si>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</si>
  <si>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</si>
  <si>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</si>
  <si>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</si>
  <si>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</si>
  <si>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</si>
  <si>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</si>
  <si>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</si>
  <si>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</si>
  <si>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</si>
  <si>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</si>
  <si>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</si>
  <si>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</si>
  <si>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</si>
  <si>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</si>
  <si>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</si>
  <si>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</si>
  <si>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</si>
  <si>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</si>
  <si>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</si>
  <si>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</si>
  <si>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</si>
  <si>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</si>
  <si>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</si>
  <si>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</si>
  <si>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</si>
  <si>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</si>
  <si>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</si>
  <si>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</si>
  <si>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</si>
  <si>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</si>
  <si>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</si>
  <si>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</si>
  <si>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</si>
  <si>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</si>
  <si>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</si>
  <si>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</si>
  <si>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</si>
  <si>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</si>
  <si>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</si>
  <si>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</si>
  <si>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</si>
  <si>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</si>
  <si>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</si>
  <si>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</si>
  <si>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</si>
  <si>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</si>
  <si>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</si>
  <si>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</si>
  <si>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</si>
  <si>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</si>
  <si>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</si>
  <si>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</si>
  <si>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</si>
  <si>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</si>
  <si>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</si>
  <si>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</si>
  <si>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</si>
  <si>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</si>
  <si>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</si>
  <si>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</si>
  <si>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</si>
  <si>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</si>
  <si>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</si>
  <si>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</si>
  <si>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</si>
  <si>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</si>
  <si>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</si>
  <si>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</si>
  <si>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</si>
  <si>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</si>
  <si>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</si>
  <si>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</si>
  <si>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</si>
  <si>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</si>
  <si>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</si>
  <si>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</si>
  <si>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</si>
  <si>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</si>
  <si>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</si>
  <si>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</si>
  <si>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</si>
  <si>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</si>
  <si>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</si>
  <si>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</si>
  <si>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</si>
  <si>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</si>
  <si>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</si>
  <si>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</si>
  <si>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</si>
  <si>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</si>
  <si>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</si>
  <si>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</si>
  <si>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</si>
  <si>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</si>
  <si>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</si>
  <si>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</si>
  <si>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</si>
  <si>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</si>
  <si>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</si>
  <si>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</si>
  <si>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</si>
  <si>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</si>
  <si>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</si>
  <si>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</si>
  <si>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</si>
  <si>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</si>
  <si>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</si>
  <si>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</si>
  <si>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</si>
  <si>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</si>
  <si>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</si>
  <si>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</si>
  <si>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</si>
  <si>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</si>
  <si>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</si>
  <si>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</si>
  <si>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</si>
  <si>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</si>
  <si>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</si>
  <si>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</si>
  <si>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</si>
  <si>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</si>
  <si>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</si>
  <si>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</si>
  <si>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</si>
  <si>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</si>
  <si>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</si>
  <si>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</si>
  <si>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</si>
  <si>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</si>
  <si>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</si>
  <si>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</si>
  <si>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</si>
  <si>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</si>
  <si>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</si>
  <si>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</si>
  <si>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</si>
  <si>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</si>
  <si>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</si>
  <si>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</si>
  <si>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</si>
  <si>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</si>
  <si>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Chq HL 022468 dd 18/10/23</t>
  </si>
  <si>
    <t>Chq HL 022469 dd 20/10/23</t>
  </si>
  <si>
    <t>Welltech (M) Sdn Bhd Total</t>
  </si>
  <si>
    <t>Cash Hamdan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</si>
</sst>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19.662788194444" createdVersion="8" refreshedVersion="8" minRefreshableVersion="3" recordCount="2168" xr:uid="{BD150B41-E414-4B26-8B52-AFC296D0AC17}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52.662779282407" createdVersion="8" refreshedVersion="8" minRefreshableVersion="3" recordCount="2268" xr:uid="{065CDA7F-38C6-4F72-81E0-4A3A29B4587C}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E9527-B8DC-4709-8868-590BE72A81A0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84FCD-A1C0-4717-9B20-1E3968666D5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14A-6493-429D-AA5F-34108585926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1995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5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2020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2030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2017</v>
      </c>
      <c r="AA58" t="s">
        <v>2016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2024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5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5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5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5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5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5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5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1740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1740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1822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5">
      <c r="Y138">
        <v>10</v>
      </c>
      <c r="Z138" s="57">
        <v>45180</v>
      </c>
      <c r="AA138" t="s">
        <v>1901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5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1800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1825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2008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5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5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5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5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5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5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5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5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5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5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5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5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5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5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5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5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5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5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5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5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5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5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5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5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5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5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5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5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5">
      <c r="Y245">
        <v>10</v>
      </c>
      <c r="Z245" s="57">
        <v>45083</v>
      </c>
      <c r="AA245" t="s">
        <v>1619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5">
      <c r="Y246">
        <v>11</v>
      </c>
      <c r="Z246" s="57">
        <v>45117</v>
      </c>
      <c r="AA246" t="s">
        <v>1719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5">
      <c r="Z247" s="57">
        <v>45128</v>
      </c>
      <c r="AA247" t="s">
        <v>1730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5">
      <c r="Z248" s="57">
        <v>45140</v>
      </c>
      <c r="AA248" t="s">
        <v>1798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5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5">
      <c r="X250">
        <v>2024</v>
      </c>
      <c r="Y250">
        <v>1</v>
      </c>
      <c r="Z250" s="57">
        <v>45174</v>
      </c>
      <c r="AA250" t="s">
        <v>1886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5">
      <c r="Y251">
        <v>2</v>
      </c>
      <c r="Z251" s="57">
        <v>45205</v>
      </c>
      <c r="AA251" t="s">
        <v>2006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5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5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224</v>
      </c>
      <c r="X255" t="s">
        <v>1766</v>
      </c>
      <c r="Y255" t="s">
        <v>1766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5">
      <c r="W257" t="s">
        <v>229</v>
      </c>
      <c r="X257" t="s">
        <v>1766</v>
      </c>
      <c r="Y257" t="s">
        <v>1766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5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5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5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5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5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5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5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5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5">
      <c r="Y271">
        <v>6</v>
      </c>
      <c r="Z271" s="57">
        <v>45084</v>
      </c>
      <c r="AA271" t="s">
        <v>1620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Z272" s="57">
        <v>45092</v>
      </c>
      <c r="AA272" t="s">
        <v>1631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5">
      <c r="Z273" s="57">
        <v>45101</v>
      </c>
      <c r="AA273" t="s">
        <v>1653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5">
      <c r="Y274">
        <v>7</v>
      </c>
      <c r="Z274" s="57">
        <v>45113</v>
      </c>
      <c r="AA274" t="s">
        <v>1717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5">
      <c r="Y275">
        <v>8</v>
      </c>
      <c r="Z275" s="57">
        <v>45139</v>
      </c>
      <c r="AA275" t="s">
        <v>1797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5">
      <c r="Z276" s="57">
        <v>45145</v>
      </c>
      <c r="AA276" t="s">
        <v>1807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Z277" s="57">
        <v>45155</v>
      </c>
      <c r="AA277" t="s">
        <v>1823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Y278">
        <v>9</v>
      </c>
      <c r="Z278" s="57">
        <v>45175</v>
      </c>
      <c r="AA278" t="s">
        <v>1888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AA279" t="s">
        <v>1890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Z280" s="57">
        <v>45183</v>
      </c>
      <c r="AA280" t="s">
        <v>1902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Z281" t="s">
        <v>1918</v>
      </c>
      <c r="AA281" t="s">
        <v>1917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5">
      <c r="Y282">
        <v>10</v>
      </c>
      <c r="Z282" s="57">
        <v>45201</v>
      </c>
      <c r="AA282" t="s">
        <v>1996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5">
      <c r="Z283" t="s">
        <v>2012</v>
      </c>
      <c r="AA283" t="s">
        <v>2013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5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5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5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5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5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5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5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5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5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5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5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5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5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5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5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5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5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5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5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5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5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5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5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5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5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5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5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5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5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5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5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5">
      <c r="Y330">
        <v>6</v>
      </c>
      <c r="Z330" t="s">
        <v>1614</v>
      </c>
      <c r="AA330" t="s">
        <v>1613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5">
      <c r="Z331" s="57">
        <v>45091</v>
      </c>
      <c r="AA331" t="s">
        <v>1629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5">
      <c r="Z332" s="57">
        <v>45101</v>
      </c>
      <c r="AA332" t="s">
        <v>1654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5">
      <c r="Y333">
        <v>7</v>
      </c>
      <c r="Z333" t="s">
        <v>1727</v>
      </c>
      <c r="AA333" t="s">
        <v>1726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5">
      <c r="Z334" s="57">
        <v>45127</v>
      </c>
      <c r="AA334" t="s">
        <v>1729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Y335">
        <v>8</v>
      </c>
      <c r="Z335" s="57">
        <v>45142</v>
      </c>
      <c r="AA335" t="s">
        <v>1801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5">
      <c r="Z336" s="57">
        <v>45153</v>
      </c>
      <c r="AA336" t="s">
        <v>1815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45155</v>
      </c>
      <c r="AA337" t="s">
        <v>1824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45160</v>
      </c>
      <c r="AA338" t="s">
        <v>1829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5">
      <c r="Z339" s="57">
        <v>45164</v>
      </c>
      <c r="AA339" t="s">
        <v>1833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5">
      <c r="Z340" s="57">
        <v>45168</v>
      </c>
      <c r="AA340" t="s">
        <v>1838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5">
      <c r="Y341">
        <v>9</v>
      </c>
      <c r="Z341" s="57">
        <v>45177</v>
      </c>
      <c r="AA341" t="s">
        <v>1892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5">
      <c r="Z342" s="57">
        <v>45182</v>
      </c>
      <c r="AA342" t="s">
        <v>1905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5">
      <c r="Z343" s="57">
        <v>45192</v>
      </c>
      <c r="AA343" t="s">
        <v>1919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5">
      <c r="Z344" s="57">
        <v>45195</v>
      </c>
      <c r="AA344" t="s">
        <v>1923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5">
      <c r="Y345">
        <v>10</v>
      </c>
      <c r="Z345" s="57">
        <v>45202</v>
      </c>
      <c r="AA345" t="s">
        <v>1999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5">
      <c r="Z346" t="s">
        <v>2017</v>
      </c>
      <c r="AA346" t="s">
        <v>2018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5">
      <c r="Z347" s="57">
        <v>45225</v>
      </c>
      <c r="AA347" t="s">
        <v>2039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5">
      <c r="Z348" s="57">
        <v>45226</v>
      </c>
      <c r="AA348" t="s">
        <v>2041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5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5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5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5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5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5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5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5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5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5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5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5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5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5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5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5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5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5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5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5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5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5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5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5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5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5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5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5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5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5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5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5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5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5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5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5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5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5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5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5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5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5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5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5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5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5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5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5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5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5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5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5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5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5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5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5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5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5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5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5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5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5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5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5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5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5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5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5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5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5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5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5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5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5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5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5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5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5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5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5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5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5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5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5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5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5">
      <c r="Y468">
        <v>6</v>
      </c>
      <c r="Z468" t="s">
        <v>1639</v>
      </c>
      <c r="AA468" t="s">
        <v>1636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5">
      <c r="AA469" t="s">
        <v>1637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5">
      <c r="Y470">
        <v>7</v>
      </c>
      <c r="Z470" t="s">
        <v>1711</v>
      </c>
      <c r="AA470" t="s">
        <v>1709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5">
      <c r="Z471" s="57">
        <v>45133</v>
      </c>
      <c r="AA471" t="s">
        <v>1728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5">
      <c r="Z472" t="s">
        <v>1735</v>
      </c>
      <c r="AA472" t="s">
        <v>1734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5">
      <c r="Z473" s="57">
        <v>45134</v>
      </c>
      <c r="AA473" t="s">
        <v>1738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5">
      <c r="AA474" t="s">
        <v>1739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5">
      <c r="Y475">
        <v>8</v>
      </c>
      <c r="Z475" s="57">
        <v>45142</v>
      </c>
      <c r="AA475" t="s">
        <v>1802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5">
      <c r="Z476" s="57">
        <v>45145</v>
      </c>
      <c r="AA476" t="s">
        <v>1807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5">
      <c r="AA477" t="s">
        <v>1808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5">
      <c r="AA478" t="s">
        <v>1809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5">
      <c r="Z479" t="s">
        <v>1818</v>
      </c>
      <c r="AA479" t="s">
        <v>1816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5">
      <c r="AA480" t="s">
        <v>1817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5">
      <c r="Z481" s="57">
        <v>45160</v>
      </c>
      <c r="AA481" t="s">
        <v>1827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5">
      <c r="AA482" t="s">
        <v>1828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5">
      <c r="Z483" s="57">
        <v>45166</v>
      </c>
      <c r="AA483" t="s">
        <v>1836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5">
      <c r="AA484" t="s">
        <v>1837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5">
      <c r="Y485">
        <v>9</v>
      </c>
      <c r="Z485" t="s">
        <v>1881</v>
      </c>
      <c r="AA485" t="s">
        <v>1879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5">
      <c r="AA486" t="s">
        <v>1880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5">
      <c r="AA487" t="s">
        <v>1884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5">
      <c r="AA488" t="s">
        <v>1885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5">
      <c r="Z489" s="57">
        <v>45178</v>
      </c>
      <c r="AA489" t="s">
        <v>1894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5">
      <c r="AA490" t="s">
        <v>1895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5">
      <c r="Z491" s="57">
        <v>45182</v>
      </c>
      <c r="AA491" t="s">
        <v>1903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5">
      <c r="AA492" t="s">
        <v>1904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5">
      <c r="Z493" s="57">
        <v>45184</v>
      </c>
      <c r="AA493" t="s">
        <v>1906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5">
      <c r="AA494" t="s">
        <v>1907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5">
      <c r="Z495" s="57">
        <v>45189</v>
      </c>
      <c r="AA495" t="s">
        <v>1913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5">
      <c r="AA496" t="s">
        <v>1914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5">
      <c r="Z497" s="57">
        <v>45196</v>
      </c>
      <c r="AA497" t="s">
        <v>1924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5">
      <c r="AA498" t="s">
        <v>1926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5">
      <c r="Z499" s="57">
        <v>45199</v>
      </c>
      <c r="AA499" t="s">
        <v>1928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5">
      <c r="AA500" t="s">
        <v>1929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5">
      <c r="Y501">
        <v>10</v>
      </c>
      <c r="Z501" t="s">
        <v>2003</v>
      </c>
      <c r="AA501" t="s">
        <v>2001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5">
      <c r="AA502" t="s">
        <v>2002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5">
      <c r="Z503" s="57">
        <v>45205</v>
      </c>
      <c r="AA503" t="s">
        <v>2007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5">
      <c r="Z504" s="57">
        <v>45211</v>
      </c>
      <c r="AA504" t="s">
        <v>2009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5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5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5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5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5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5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5">
      <c r="W511" t="s">
        <v>471</v>
      </c>
      <c r="X511" t="s">
        <v>1766</v>
      </c>
      <c r="Y511" t="s">
        <v>1766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5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5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5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5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5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5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5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5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5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5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5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5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5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5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5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5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5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5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5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5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5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5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5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5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5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5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5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5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5">
      <c r="Y546">
        <v>6</v>
      </c>
      <c r="Z546" s="57">
        <v>45099</v>
      </c>
      <c r="AA546" t="s">
        <v>1651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5">
      <c r="Z547" s="57">
        <v>45105</v>
      </c>
      <c r="AA547" t="s">
        <v>1667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5">
      <c r="Y548">
        <v>7</v>
      </c>
      <c r="Z548" s="57">
        <v>45118</v>
      </c>
      <c r="AA548" t="s">
        <v>1721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5">
      <c r="Z549" s="57">
        <v>45124</v>
      </c>
      <c r="AA549" t="s">
        <v>1725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5">
      <c r="Z550" s="57">
        <v>45134</v>
      </c>
      <c r="AA550" t="s">
        <v>1737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5">
      <c r="Y551">
        <v>8</v>
      </c>
      <c r="Z551" s="57">
        <v>45163</v>
      </c>
      <c r="AA551" t="s">
        <v>1832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5">
      <c r="Y552">
        <v>9</v>
      </c>
      <c r="Z552" s="57">
        <v>45176</v>
      </c>
      <c r="AA552" t="s">
        <v>1891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5">
      <c r="Y553">
        <v>10</v>
      </c>
      <c r="Z553" s="57">
        <v>45203</v>
      </c>
      <c r="AA553" t="s">
        <v>2000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5">
      <c r="Z554" s="57">
        <v>45224</v>
      </c>
      <c r="AA554" t="s">
        <v>2037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5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5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5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5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5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5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5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5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5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5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5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5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5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5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5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5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5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5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5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5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5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5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Y582">
        <v>7</v>
      </c>
      <c r="Z582" s="57">
        <v>45111</v>
      </c>
      <c r="AA582" t="s">
        <v>1713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5">
      <c r="Y583">
        <v>9</v>
      </c>
      <c r="Z583" s="57">
        <v>45187</v>
      </c>
      <c r="AA583" t="s">
        <v>1908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5">
      <c r="Y584">
        <v>10</v>
      </c>
      <c r="Z584" s="57">
        <v>45205</v>
      </c>
      <c r="AA584" t="s">
        <v>2004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5">
      <c r="Z585" s="57">
        <v>45209</v>
      </c>
      <c r="AA585" t="s">
        <v>2011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5">
      <c r="Z586" t="s">
        <v>2017</v>
      </c>
      <c r="AA586" t="s">
        <v>2019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5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5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5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Y601">
        <v>6</v>
      </c>
      <c r="Z601" s="57">
        <v>45084</v>
      </c>
      <c r="AA601" t="s">
        <v>1616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5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5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5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5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5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5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5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5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5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5">
      <c r="Y625">
        <v>7</v>
      </c>
      <c r="Z625" s="57">
        <v>45113</v>
      </c>
      <c r="AA625" t="s">
        <v>1714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5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5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5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5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5">
      <c r="W633" t="s">
        <v>1046</v>
      </c>
      <c r="X633" t="s">
        <v>1766</v>
      </c>
      <c r="Y633" t="s">
        <v>1766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5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5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5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5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5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5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5">
      <c r="Y657">
        <v>6</v>
      </c>
      <c r="Z657" t="s">
        <v>1614</v>
      </c>
      <c r="AA657" t="s">
        <v>1612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5">
      <c r="Z658" s="57">
        <v>45086</v>
      </c>
      <c r="AA658" t="s">
        <v>1625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5">
      <c r="Z659" t="s">
        <v>1628</v>
      </c>
      <c r="AA659" t="s">
        <v>1626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5">
      <c r="Z660" s="57">
        <v>45092</v>
      </c>
      <c r="AA660" t="s">
        <v>1635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5">
      <c r="Z661" s="57">
        <v>45097</v>
      </c>
      <c r="AA661" t="s">
        <v>1649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5">
      <c r="Z662" t="s">
        <v>1648</v>
      </c>
      <c r="AA662" t="s">
        <v>1647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5">
      <c r="Z663" s="57">
        <v>45099</v>
      </c>
      <c r="AA663" t="s">
        <v>1652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5">
      <c r="Z664" t="s">
        <v>1666</v>
      </c>
      <c r="AA664" t="s">
        <v>1665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5">
      <c r="Y665">
        <v>7</v>
      </c>
      <c r="Z665" s="57">
        <v>45110</v>
      </c>
      <c r="AA665" t="s">
        <v>1710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5">
      <c r="AA666" t="s">
        <v>1712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5">
      <c r="Z667" s="57">
        <v>45117</v>
      </c>
      <c r="AA667" t="s">
        <v>1720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5">
      <c r="Z668" t="s">
        <v>1724</v>
      </c>
      <c r="AA668" t="s">
        <v>1723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5">
      <c r="Z669" s="57">
        <v>45131</v>
      </c>
      <c r="AA669" t="s">
        <v>1732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5">
      <c r="Y670">
        <v>8</v>
      </c>
      <c r="Z670" s="57">
        <v>45139</v>
      </c>
      <c r="AA670" t="s">
        <v>1794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5">
      <c r="Z671" s="57">
        <v>45145</v>
      </c>
      <c r="AA671" t="s">
        <v>1810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5">
      <c r="Z672" s="57">
        <v>45152</v>
      </c>
      <c r="AA672" t="s">
        <v>1813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Z673" s="57">
        <v>45154</v>
      </c>
      <c r="AA673" t="s">
        <v>1819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Z674" s="57">
        <v>45161</v>
      </c>
      <c r="AA674" t="s">
        <v>1830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Z675" s="57">
        <v>45162</v>
      </c>
      <c r="AA675" t="s">
        <v>1831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Z676" s="57">
        <v>45166</v>
      </c>
      <c r="AA676" t="s">
        <v>1835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Y677">
        <v>9</v>
      </c>
      <c r="Z677" t="s">
        <v>1881</v>
      </c>
      <c r="AA677" t="s">
        <v>1882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Z678" s="57">
        <v>45174</v>
      </c>
      <c r="AA678" t="s">
        <v>1887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Z679" s="57">
        <v>45181</v>
      </c>
      <c r="AA679" t="s">
        <v>1900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5">
      <c r="Z680" s="57">
        <v>45195</v>
      </c>
      <c r="AA680" t="s">
        <v>1922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5">
      <c r="Z681" s="57">
        <v>45198</v>
      </c>
      <c r="AA681" t="s">
        <v>1927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5">
      <c r="Y682">
        <v>10</v>
      </c>
      <c r="Z682" t="s">
        <v>2012</v>
      </c>
      <c r="AA682" t="s">
        <v>2015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5">
      <c r="Z683" s="57">
        <v>45226</v>
      </c>
      <c r="AA683" t="s">
        <v>2042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5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5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5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5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5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5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5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5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5">
      <c r="Y696">
        <v>7</v>
      </c>
      <c r="Z696" t="s">
        <v>1643</v>
      </c>
      <c r="AA696" t="s">
        <v>1644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5">
      <c r="Z697" s="57">
        <v>45098</v>
      </c>
      <c r="AA697" t="s">
        <v>1650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5">
      <c r="Y698">
        <v>8</v>
      </c>
      <c r="Z698" s="57">
        <v>45118</v>
      </c>
      <c r="AA698" t="s">
        <v>1722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5">
      <c r="Z699" s="57">
        <v>45128</v>
      </c>
      <c r="AA699" t="s">
        <v>1731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5">
      <c r="Y700">
        <v>9</v>
      </c>
      <c r="Z700" s="57">
        <v>45146</v>
      </c>
      <c r="AA700" t="s">
        <v>1811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5">
      <c r="Z701" s="57">
        <v>45160</v>
      </c>
      <c r="AA701" t="s">
        <v>1826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5">
      <c r="Y702">
        <v>10</v>
      </c>
      <c r="Z702" s="57">
        <v>45191</v>
      </c>
      <c r="AA702" t="s">
        <v>1916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5">
      <c r="Y703">
        <v>11</v>
      </c>
      <c r="Z703" s="57">
        <v>45229</v>
      </c>
      <c r="AA703" t="s">
        <v>2044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5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5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5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5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5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Y710">
        <v>6</v>
      </c>
      <c r="Z710" t="s">
        <v>1610</v>
      </c>
      <c r="AA710" t="s">
        <v>1609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45092</v>
      </c>
      <c r="AA711" t="s">
        <v>1632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Y712">
        <v>7</v>
      </c>
      <c r="Z712" s="57">
        <v>45132</v>
      </c>
      <c r="AA712" t="s">
        <v>1733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5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5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5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1639</v>
      </c>
      <c r="AA724" t="s">
        <v>1638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1643</v>
      </c>
      <c r="AA725" t="s">
        <v>1638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Z726" s="57">
        <v>45103</v>
      </c>
      <c r="AA726" t="s">
        <v>1655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7</v>
      </c>
      <c r="Z727" s="57">
        <v>45138</v>
      </c>
      <c r="AA727" t="s">
        <v>1750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Y728">
        <v>9</v>
      </c>
      <c r="Z728" t="s">
        <v>1881</v>
      </c>
      <c r="AA728" t="s">
        <v>1883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5">
      <c r="Z729" s="57">
        <v>45188</v>
      </c>
      <c r="AA729" t="s">
        <v>1912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Y730">
        <v>10</v>
      </c>
      <c r="Z730" s="57">
        <v>45202</v>
      </c>
      <c r="AA730" t="s">
        <v>1998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5">
      <c r="Z731" s="57">
        <v>45220</v>
      </c>
      <c r="AA731" t="s">
        <v>2027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5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5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5">
      <c r="W734" t="s">
        <v>1700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5">
      <c r="W735" s="36" t="s">
        <v>1792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5">
      <c r="W736" t="s">
        <v>1623</v>
      </c>
      <c r="X736">
        <v>2023</v>
      </c>
      <c r="Y736">
        <v>6</v>
      </c>
      <c r="Z736" s="57">
        <v>45085</v>
      </c>
      <c r="AA736" t="s">
        <v>1621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Y737">
        <v>8</v>
      </c>
      <c r="Z737" s="57">
        <v>45153</v>
      </c>
      <c r="AA737" t="s">
        <v>1814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5">
      <c r="W738" s="36" t="s">
        <v>1793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5">
      <c r="W739" t="s">
        <v>1705</v>
      </c>
      <c r="X739">
        <v>2023</v>
      </c>
      <c r="Y739">
        <v>9</v>
      </c>
      <c r="Z739" s="57">
        <v>45178</v>
      </c>
      <c r="AA739" t="s">
        <v>1896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5">
      <c r="W740" s="36" t="s">
        <v>1993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5">
      <c r="W741" t="s">
        <v>1707</v>
      </c>
      <c r="X741">
        <v>2023</v>
      </c>
      <c r="Y741">
        <v>9</v>
      </c>
      <c r="Z741" s="57">
        <v>45180</v>
      </c>
      <c r="AA741" t="s">
        <v>1899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5">
      <c r="W742" s="36" t="s">
        <v>1994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5">
      <c r="W743" t="s">
        <v>2020</v>
      </c>
      <c r="X743">
        <v>2023</v>
      </c>
      <c r="Y743">
        <v>10</v>
      </c>
      <c r="Z743" s="57">
        <v>45216</v>
      </c>
      <c r="AA743" t="s">
        <v>2021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5">
      <c r="AA744" t="s">
        <v>2022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5">
      <c r="Z745" t="s">
        <v>2026</v>
      </c>
      <c r="AA745" t="s">
        <v>2025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5">
      <c r="Z746" s="57">
        <v>45224</v>
      </c>
      <c r="AA746" t="s">
        <v>2028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5">
      <c r="AA747" t="s">
        <v>2029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5">
      <c r="Z748" s="57">
        <v>45225</v>
      </c>
      <c r="AA748" t="s">
        <v>2040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5">
      <c r="Z749" s="57">
        <v>45227</v>
      </c>
      <c r="AA749" t="s">
        <v>2043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5">
      <c r="Z750" s="57">
        <v>45229</v>
      </c>
      <c r="AA750" t="s">
        <v>2045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5">
      <c r="W751" s="36" t="s">
        <v>2048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5">
      <c r="W752" t="s">
        <v>2030</v>
      </c>
      <c r="X752">
        <v>2023</v>
      </c>
      <c r="Y752">
        <v>10</v>
      </c>
      <c r="Z752" s="57">
        <v>45224</v>
      </c>
      <c r="AA752" t="s">
        <v>2036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5">
      <c r="W753" s="36" t="s">
        <v>2049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5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282"/>
  <sheetViews>
    <sheetView tabSelected="1" zoomScale="70" zoomScaleNormal="70" workbookViewId="0">
      <selection activeCell="C6" sqref="C6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1788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1788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1685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1685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1685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1685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1695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1696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1696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1696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1696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1763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1764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1765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1767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1768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1769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1770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1771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1863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1865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1866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1867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1868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1864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1869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1870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1930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1931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1932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1933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1934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1935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1936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1937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1938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1939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1940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1941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1942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1943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1948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1949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1944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1945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1946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1947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1950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up'!$A$2:$E$44,5,FALSE)</f>
        <v>Trsf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up'!$A$2:$E$44,5,FALSE)</f>
        <v>Trsf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up'!$A$2:$E$44,5,FALSE)</f>
        <v>Trsf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up'!$A$2:$E$44,5,FALSE)</f>
        <v>Trsf</v>
      </c>
    </row>
    <row r="1354" spans="1:19" x14ac:dyDescent="0.35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up'!$A$2:$E$44,5,FALSE)</f>
        <v>Trsf</v>
      </c>
    </row>
    <row r="1355" spans="1:19" x14ac:dyDescent="0.35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up'!$A$2:$E$44,5,FALSE)</f>
        <v>Trsf</v>
      </c>
    </row>
    <row r="1356" spans="1:19" x14ac:dyDescent="0.35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up'!$A$2:$E$44,5,FALSE)</f>
        <v>Trsf</v>
      </c>
    </row>
    <row r="1357" spans="1:19" x14ac:dyDescent="0.35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up'!$A$2:$E$44,5,FALSE)</f>
        <v>Trsf</v>
      </c>
    </row>
    <row r="1358" spans="1:19" x14ac:dyDescent="0.35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up'!$A$2:$E$44,5,FALSE)</f>
        <v>Trsf</v>
      </c>
    </row>
    <row r="1359" spans="1:19" x14ac:dyDescent="0.35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up'!$A$2:$E$44,5,FALSE)</f>
        <v>Trsf</v>
      </c>
    </row>
    <row r="1360" spans="1:19" x14ac:dyDescent="0.35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up'!$A$2:$E$44,5,FALSE)</f>
        <v>Trsf</v>
      </c>
    </row>
    <row r="1366" spans="1:19" x14ac:dyDescent="0.35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up'!$A$2:$E$44,5,FALSE)</f>
        <v>Trsf</v>
      </c>
    </row>
    <row r="1367" spans="1:19" x14ac:dyDescent="0.35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up'!$A$2:$E$44,5,FALSE)</f>
        <v>Trsf</v>
      </c>
    </row>
    <row r="1368" spans="1:19" x14ac:dyDescent="0.35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up'!$A$2:$E$44,5,FALSE)</f>
        <v>Trsf</v>
      </c>
    </row>
    <row r="1369" spans="1:19" x14ac:dyDescent="0.35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up'!$A$2:$E$44,5,FALSE)</f>
        <v>Trsf</v>
      </c>
    </row>
    <row r="1370" spans="1:19" x14ac:dyDescent="0.35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up'!$A$2:$E$44,5,FALSE)</f>
        <v>Trsf</v>
      </c>
      <c r="S1372" s="1" t="s">
        <v>1687</v>
      </c>
    </row>
    <row r="1373" spans="1:19" x14ac:dyDescent="0.35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up'!$A$2:$E$44,5,FALSE)</f>
        <v>Trsf</v>
      </c>
    </row>
    <row r="1380" spans="1:19" x14ac:dyDescent="0.35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up'!$A$2:$E$44,5,FALSE)</f>
        <v>Trsf</v>
      </c>
    </row>
    <row r="1381" spans="1:19" x14ac:dyDescent="0.35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up'!$A$2:$E$44,5,FALSE)</f>
        <v>Trsf</v>
      </c>
    </row>
    <row r="1382" spans="1:19" x14ac:dyDescent="0.35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up'!$A$2:$E$44,5,FALSE)</f>
        <v>Trsf</v>
      </c>
    </row>
    <row r="1383" spans="1:19" x14ac:dyDescent="0.35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up'!$A$2:$E$44,5,FALSE)</f>
        <v>Trsf</v>
      </c>
    </row>
    <row r="1384" spans="1:19" x14ac:dyDescent="0.35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up'!$A$2:$E$44,5,FALSE)</f>
        <v>Trsf</v>
      </c>
    </row>
    <row r="1385" spans="1:19" x14ac:dyDescent="0.35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up'!$A$2:$E$44,5,FALSE)</f>
        <v>Trsf</v>
      </c>
      <c r="S1385" s="1" t="s">
        <v>1688</v>
      </c>
    </row>
    <row r="1386" spans="1:19" x14ac:dyDescent="0.35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up'!$A$2:$E$44,5,FALSE)</f>
        <v>PD Chq</v>
      </c>
      <c r="S1386" s="1" t="s">
        <v>1782</v>
      </c>
    </row>
    <row r="1387" spans="1:19" x14ac:dyDescent="0.35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up'!$A$2:$E$44,5,FALSE)</f>
        <v>PD Chq</v>
      </c>
      <c r="S1387" s="1" t="s">
        <v>1782</v>
      </c>
    </row>
    <row r="1388" spans="1:19" x14ac:dyDescent="0.35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up'!$A$2:$E$44,5,FALSE)</f>
        <v>PD Chq</v>
      </c>
      <c r="S1388" s="1" t="s">
        <v>1782</v>
      </c>
    </row>
    <row r="1389" spans="1:19" x14ac:dyDescent="0.35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up'!$A$2:$E$44,5,FALSE)</f>
        <v>Trsf</v>
      </c>
    </row>
    <row r="1395" spans="1:19" x14ac:dyDescent="0.35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up'!$A$2:$E$44,5,FALSE)</f>
        <v>Trsf</v>
      </c>
    </row>
    <row r="1396" spans="1:19" x14ac:dyDescent="0.35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up'!$A$2:$E$44,5,FALSE)</f>
        <v>Trsf</v>
      </c>
    </row>
    <row r="1397" spans="1:19" x14ac:dyDescent="0.35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up'!$A$2:$E$44,5,FALSE)</f>
        <v>Trsf</v>
      </c>
    </row>
    <row r="1398" spans="1:19" x14ac:dyDescent="0.35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up'!$A$2:$E$44,5,FALSE)</f>
        <v>Trsf</v>
      </c>
    </row>
    <row r="1399" spans="1:19" x14ac:dyDescent="0.35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up'!$A$2:$E$44,5,FALSE)</f>
        <v>Trsf</v>
      </c>
    </row>
    <row r="1407" spans="1:19" x14ac:dyDescent="0.35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up'!$A$2:$E$44,5,FALSE)</f>
        <v>Trsf</v>
      </c>
    </row>
    <row r="1408" spans="1:19" x14ac:dyDescent="0.35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up'!$A$2:$E$44,5,FALSE)</f>
        <v>Trsf</v>
      </c>
    </row>
    <row r="1409" spans="1:19" x14ac:dyDescent="0.35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up'!$A$2:$E$44,5,FALSE)</f>
        <v>Trsf</v>
      </c>
    </row>
    <row r="1410" spans="1:19" x14ac:dyDescent="0.35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up'!$A$2:$E$44,5,FALSE)</f>
        <v>Trsf</v>
      </c>
    </row>
    <row r="1411" spans="1:19" x14ac:dyDescent="0.35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up'!$A$2:$E$44,5,FALSE)</f>
        <v>Trsf</v>
      </c>
    </row>
    <row r="1412" spans="1:19" x14ac:dyDescent="0.35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up'!$A$2:$E$44,5,FALSE)</f>
        <v>Trsf</v>
      </c>
    </row>
    <row r="1413" spans="1:19" x14ac:dyDescent="0.35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up'!$A$2:$E$44,5,FALSE)</f>
        <v>Trsf</v>
      </c>
    </row>
    <row r="1414" spans="1:19" x14ac:dyDescent="0.35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up'!$A$2:$E$44,5,FALSE)</f>
        <v>Trsf</v>
      </c>
      <c r="S1414" s="1" t="s">
        <v>1689</v>
      </c>
    </row>
    <row r="1415" spans="1:19" x14ac:dyDescent="0.35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up'!$A$2:$E$44,5,FALSE)</f>
        <v>Trsf</v>
      </c>
      <c r="S1415" s="1" t="s">
        <v>1690</v>
      </c>
    </row>
    <row r="1416" spans="1:19" x14ac:dyDescent="0.35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up'!$A$2:$E$44,5,FALSE)</f>
        <v>PD Chq</v>
      </c>
      <c r="S1416" s="1" t="s">
        <v>1693</v>
      </c>
    </row>
    <row r="1417" spans="1:19" x14ac:dyDescent="0.35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up'!$A$2:$E$44,5,FALSE)</f>
        <v>PD Chq</v>
      </c>
      <c r="S1417" s="1" t="s">
        <v>1693</v>
      </c>
    </row>
    <row r="1418" spans="1:19" x14ac:dyDescent="0.35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up'!$A$2:$E$44,5,FALSE)</f>
        <v>PD Chq</v>
      </c>
      <c r="S1418" s="1" t="s">
        <v>1693</v>
      </c>
    </row>
    <row r="1419" spans="1:19" x14ac:dyDescent="0.35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up'!$A$2:$E$44,5,FALSE)</f>
        <v>Chq</v>
      </c>
      <c r="S1419" s="1" t="s">
        <v>1787</v>
      </c>
    </row>
    <row r="1420" spans="1:19" x14ac:dyDescent="0.35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up'!$A$2:$E$44,5,FALSE)</f>
        <v>Trsf</v>
      </c>
    </row>
    <row r="1421" spans="1:19" x14ac:dyDescent="0.35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up'!$A$2:$E$44,5,FALSE)</f>
        <v>Trsf</v>
      </c>
    </row>
    <row r="1422" spans="1:19" x14ac:dyDescent="0.35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up'!$A$2:$E$44,5,FALSE)</f>
        <v>Trsf</v>
      </c>
    </row>
    <row r="1423" spans="1:19" x14ac:dyDescent="0.35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up'!$A$2:$E$44,5,FALSE)</f>
        <v>Trsf</v>
      </c>
    </row>
    <row r="1424" spans="1:19" x14ac:dyDescent="0.35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up'!$A$2:$E$44,5,FALSE)</f>
        <v>Trsf</v>
      </c>
    </row>
    <row r="1428" spans="1:19" x14ac:dyDescent="0.35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up'!$A$2:$E$44,5,FALSE)</f>
        <v>Trsf</v>
      </c>
      <c r="S1431" s="1" t="s">
        <v>1670</v>
      </c>
    </row>
    <row r="1432" spans="1:19" x14ac:dyDescent="0.35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up'!$A$2:$E$44,5,FALSE)</f>
        <v>Trsf</v>
      </c>
      <c r="S1432" s="1" t="s">
        <v>1671</v>
      </c>
    </row>
    <row r="1433" spans="1:19" x14ac:dyDescent="0.35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up'!$A$2:$E$44,5,FALSE)</f>
        <v>Trsf</v>
      </c>
      <c r="S1433" s="1" t="s">
        <v>1989</v>
      </c>
    </row>
    <row r="1434" spans="1:19" x14ac:dyDescent="0.35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up'!$A$2:$E$44,5,FALSE)</f>
        <v>PD Chq</v>
      </c>
      <c r="S1452" s="1" t="s">
        <v>1783</v>
      </c>
    </row>
    <row r="1453" spans="1:19" x14ac:dyDescent="0.35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up'!$A$2:$E$44,5,FALSE)</f>
        <v>PD Chq</v>
      </c>
      <c r="S1453" s="1" t="s">
        <v>1783</v>
      </c>
    </row>
    <row r="1454" spans="1:19" x14ac:dyDescent="0.35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up'!$A$2:$E$44,5,FALSE)</f>
        <v>PD Chq</v>
      </c>
      <c r="S1454" s="1" t="s">
        <v>1783</v>
      </c>
    </row>
    <row r="1455" spans="1:19" x14ac:dyDescent="0.35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up'!$A$2:$E$44,5,FALSE)</f>
        <v>Trsf</v>
      </c>
      <c r="S1455" s="1" t="s">
        <v>1672</v>
      </c>
    </row>
    <row r="1456" spans="1:19" x14ac:dyDescent="0.35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up'!$A$2:$E$44,5,FALSE)</f>
        <v>Trsf</v>
      </c>
      <c r="S1456" s="1" t="s">
        <v>1772</v>
      </c>
    </row>
    <row r="1457" spans="1:19" x14ac:dyDescent="0.35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up'!$A$2:$E$44,5,FALSE)</f>
        <v>Trsf</v>
      </c>
      <c r="S1457" s="1" t="s">
        <v>1773</v>
      </c>
    </row>
    <row r="1458" spans="1:19" x14ac:dyDescent="0.35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up'!$A$2:$E$44,5,FALSE)</f>
        <v>Trsf</v>
      </c>
      <c r="S1458" s="1" t="s">
        <v>1774</v>
      </c>
    </row>
    <row r="1459" spans="1:19" x14ac:dyDescent="0.35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up'!$A$2:$E$44,5,FALSE)</f>
        <v>Trsf</v>
      </c>
      <c r="S1459" s="1" t="s">
        <v>1775</v>
      </c>
    </row>
    <row r="1460" spans="1:19" x14ac:dyDescent="0.35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up'!$A$2:$E$44,5,FALSE)</f>
        <v>Trsf</v>
      </c>
      <c r="S1460" s="1" t="s">
        <v>1776</v>
      </c>
    </row>
    <row r="1461" spans="1:19" x14ac:dyDescent="0.35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up'!$A$2:$E$44,5,FALSE)</f>
        <v>Trsf</v>
      </c>
    </row>
    <row r="1468" spans="1:19" x14ac:dyDescent="0.35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up'!$A$2:$E$44,5,FALSE)</f>
        <v>Trsf</v>
      </c>
    </row>
    <row r="1469" spans="1:19" x14ac:dyDescent="0.35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up'!$A$2:$E$44,5,FALSE)</f>
        <v>Trsf</v>
      </c>
      <c r="S1469" s="1" t="s">
        <v>1697</v>
      </c>
    </row>
    <row r="1470" spans="1:19" x14ac:dyDescent="0.35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up'!$A$2:$E$44,5,FALSE)</f>
        <v>Trsf</v>
      </c>
      <c r="S1470" s="1" t="s">
        <v>1697</v>
      </c>
    </row>
    <row r="1471" spans="1:19" x14ac:dyDescent="0.35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up'!$A$2:$E$44,5,FALSE)</f>
        <v>Trsf</v>
      </c>
      <c r="S1471" s="1" t="s">
        <v>1697</v>
      </c>
    </row>
    <row r="1472" spans="1:19" x14ac:dyDescent="0.35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up'!$A$2:$E$44,5,FALSE)</f>
        <v>Trsf</v>
      </c>
    </row>
    <row r="1473" spans="1:19" x14ac:dyDescent="0.35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up'!$A$2:$E$44,5,FALSE)</f>
        <v>Trsf</v>
      </c>
    </row>
    <row r="1474" spans="1:19" x14ac:dyDescent="0.35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up'!$A$2:$E$44,5,FALSE)</f>
        <v>Trsf</v>
      </c>
    </row>
    <row r="1475" spans="1:19" x14ac:dyDescent="0.35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up'!$A$2:$E$44,5,FALSE)</f>
        <v>Trsf</v>
      </c>
    </row>
    <row r="1476" spans="1:19" x14ac:dyDescent="0.35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up'!$A$2:$E$44,5,FALSE)</f>
        <v>Trsf</v>
      </c>
    </row>
    <row r="1477" spans="1:19" x14ac:dyDescent="0.35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up'!$A$2:$E$44,5,FALSE)</f>
        <v>Trsf</v>
      </c>
    </row>
    <row r="1478" spans="1:19" x14ac:dyDescent="0.35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82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up'!$A$2:$E$44,5,FALSE)</f>
        <v>Trsf</v>
      </c>
      <c r="S1478" s="1" t="s">
        <v>1777</v>
      </c>
    </row>
    <row r="1479" spans="1:19" x14ac:dyDescent="0.35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up'!$A$2:$E$44,5,FALSE)</f>
        <v>Trsf</v>
      </c>
      <c r="S1479" s="1" t="s">
        <v>1778</v>
      </c>
    </row>
    <row r="1480" spans="1:19" x14ac:dyDescent="0.35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O1480" s="6">
        <f t="shared" si="491"/>
        <v>-3344</v>
      </c>
      <c r="P1480" s="6">
        <f t="shared" si="489"/>
        <v>0</v>
      </c>
      <c r="Q1480" s="7">
        <f t="shared" si="490"/>
        <v>2767088.35</v>
      </c>
      <c r="R1480" s="44" t="str">
        <f>VLOOKUP(F1480,'Set up'!$A$2:$E$44,5,FALSE)</f>
        <v>Chq</v>
      </c>
      <c r="S1480" s="1" t="s">
        <v>2046</v>
      </c>
    </row>
    <row r="1481" spans="1:19" x14ac:dyDescent="0.35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O1481" s="6">
        <f t="shared" si="491"/>
        <v>-745.2</v>
      </c>
      <c r="P1481" s="6">
        <f t="shared" si="489"/>
        <v>0</v>
      </c>
      <c r="Q1481" s="7">
        <f t="shared" si="490"/>
        <v>2767833.5500000003</v>
      </c>
      <c r="R1481" s="44" t="str">
        <f>VLOOKUP(F1481,'Set up'!$A$2:$E$44,5,FALSE)</f>
        <v>Chq</v>
      </c>
      <c r="S1481" s="1" t="s">
        <v>2046</v>
      </c>
    </row>
    <row r="1482" spans="1:19" x14ac:dyDescent="0.35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O1482" s="6">
        <f t="shared" si="491"/>
        <v>-372.6</v>
      </c>
      <c r="P1482" s="6">
        <f t="shared" si="489"/>
        <v>0</v>
      </c>
      <c r="Q1482" s="7">
        <f t="shared" si="490"/>
        <v>2768206.1500000004</v>
      </c>
      <c r="R1482" s="44" t="str">
        <f>VLOOKUP(F1482,'Set up'!$A$2:$E$44,5,FALSE)</f>
        <v>Chq</v>
      </c>
      <c r="S1482" s="1" t="s">
        <v>2046</v>
      </c>
    </row>
    <row r="1483" spans="1:19" x14ac:dyDescent="0.35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up'!$A$2:$E$44,5,FALSE)</f>
        <v>PD Chq</v>
      </c>
      <c r="S1483" s="1" t="s">
        <v>1861</v>
      </c>
    </row>
    <row r="1484" spans="1:19" x14ac:dyDescent="0.35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up'!$A$2:$E$44,5,FALSE)</f>
        <v>PD Chq</v>
      </c>
      <c r="S1484" s="1" t="s">
        <v>1861</v>
      </c>
    </row>
    <row r="1485" spans="1:19" x14ac:dyDescent="0.35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up'!$A$2:$E$44,5,FALSE)</f>
        <v>PD Chq</v>
      </c>
      <c r="S1485" s="1" t="s">
        <v>1861</v>
      </c>
    </row>
    <row r="1486" spans="1:19" x14ac:dyDescent="0.35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up'!$A$2:$E$44,5,FALSE)</f>
        <v>PD Chq</v>
      </c>
    </row>
    <row r="1503" spans="1:19" x14ac:dyDescent="0.35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up'!$A$2:$E$44,5,FALSE)</f>
        <v>PD Chq</v>
      </c>
    </row>
    <row r="1504" spans="1:19" x14ac:dyDescent="0.35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up'!$A$2:$E$44,5,FALSE)</f>
        <v>PD Chq</v>
      </c>
    </row>
    <row r="1505" spans="1:19" x14ac:dyDescent="0.35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up'!$A$2:$E$44,5,FALSE)</f>
        <v>Trsf</v>
      </c>
      <c r="S1527" s="1" t="s">
        <v>1990</v>
      </c>
    </row>
    <row r="1528" spans="1:19" x14ac:dyDescent="0.35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up'!$A$2:$E$44,5,FALSE)</f>
        <v>Trsf</v>
      </c>
    </row>
    <row r="1539" spans="1:19" x14ac:dyDescent="0.35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up'!$A$2:$E$44,5,FALSE)</f>
        <v>Trsf</v>
      </c>
    </row>
    <row r="1540" spans="1:19" x14ac:dyDescent="0.35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up'!$A$2:$E$44,5,FALSE)</f>
        <v>Trsf</v>
      </c>
    </row>
    <row r="1541" spans="1:19" x14ac:dyDescent="0.35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up'!$A$2:$E$44,5,FALSE)</f>
        <v>Trsf</v>
      </c>
      <c r="S1547" s="1" t="s">
        <v>1790</v>
      </c>
    </row>
    <row r="1548" spans="1:19" x14ac:dyDescent="0.35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up'!$A$2:$E$44,5,FALSE)</f>
        <v>Trsf</v>
      </c>
      <c r="S1548" s="1" t="s">
        <v>1790</v>
      </c>
    </row>
    <row r="1549" spans="1:19" x14ac:dyDescent="0.35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up'!$A$2:$E$44,5,FALSE)</f>
        <v>Trsf</v>
      </c>
      <c r="S1549" s="1" t="s">
        <v>1790</v>
      </c>
    </row>
    <row r="1550" spans="1:19" x14ac:dyDescent="0.35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up'!$A$2:$E$44,5,FALSE)</f>
        <v>Trsf</v>
      </c>
      <c r="S1550" s="1" t="s">
        <v>1790</v>
      </c>
    </row>
    <row r="1551" spans="1:19" x14ac:dyDescent="0.35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up'!$A$2:$E$44,5,FALSE)</f>
        <v>Trsf</v>
      </c>
      <c r="S1551" s="1" t="s">
        <v>1790</v>
      </c>
    </row>
    <row r="1552" spans="1:19" x14ac:dyDescent="0.35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up'!$A$2:$E$44,5,FALSE)</f>
        <v>Trsf</v>
      </c>
      <c r="S1552" s="1" t="s">
        <v>1790</v>
      </c>
    </row>
    <row r="1553" spans="1:19" x14ac:dyDescent="0.35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up'!$A$2:$E$44,5,FALSE)</f>
        <v>PD Chq</v>
      </c>
    </row>
    <row r="1554" spans="1:19" x14ac:dyDescent="0.35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up'!$A$2:$E$44,5,FALSE)</f>
        <v>PD Chq</v>
      </c>
    </row>
    <row r="1555" spans="1:19" x14ac:dyDescent="0.35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up'!$A$2:$E$44,5,FALSE)</f>
        <v>PD Chq</v>
      </c>
    </row>
    <row r="1556" spans="1:19" x14ac:dyDescent="0.35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up'!$A$2:$E$44,5,FALSE)</f>
        <v>PD Chq</v>
      </c>
    </row>
    <row r="1557" spans="1:19" x14ac:dyDescent="0.35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up'!$A$2:$E$44,5,FALSE)</f>
        <v>PD Chq</v>
      </c>
    </row>
    <row r="1558" spans="1:19" x14ac:dyDescent="0.35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up'!$A$2:$E$44,5,FALSE)</f>
        <v>Chq</v>
      </c>
      <c r="S1564" s="1" t="s">
        <v>1848</v>
      </c>
    </row>
    <row r="1565" spans="1:19" x14ac:dyDescent="0.35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up'!$A$2:$E$44,5,FALSE)</f>
        <v>Trsf</v>
      </c>
      <c r="S1565" s="1" t="s">
        <v>1839</v>
      </c>
    </row>
    <row r="1566" spans="1:19" x14ac:dyDescent="0.35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up'!$A$2:$E$44,5,FALSE)</f>
        <v>Trsf</v>
      </c>
      <c r="S1566" s="1" t="s">
        <v>1840</v>
      </c>
    </row>
    <row r="1567" spans="1:19" x14ac:dyDescent="0.35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up'!$A$2:$E$44,5,FALSE)</f>
        <v>Trsf</v>
      </c>
      <c r="S1567" s="1" t="s">
        <v>1841</v>
      </c>
    </row>
    <row r="1568" spans="1:19" x14ac:dyDescent="0.35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up'!$A$2:$E$44,5,FALSE)</f>
        <v>Trsf</v>
      </c>
      <c r="S1568" s="1" t="s">
        <v>1842</v>
      </c>
    </row>
    <row r="1569" spans="1:19" x14ac:dyDescent="0.35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up'!$A$2:$E$44,5,FALSE)</f>
        <v>Trsf</v>
      </c>
      <c r="S1569" s="1" t="s">
        <v>1843</v>
      </c>
    </row>
    <row r="1570" spans="1:19" x14ac:dyDescent="0.35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up'!$A$2:$E$44,5,FALSE)</f>
        <v>Trsf</v>
      </c>
      <c r="S1570" s="1" t="s">
        <v>1844</v>
      </c>
    </row>
    <row r="1571" spans="1:19" x14ac:dyDescent="0.35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up'!$A$2:$E$44,5,FALSE)</f>
        <v>Trsf</v>
      </c>
      <c r="S1571" s="1" t="s">
        <v>1991</v>
      </c>
    </row>
    <row r="1572" spans="1:19" x14ac:dyDescent="0.35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up'!$A$2:$E$44,5,FALSE)</f>
        <v>Chq</v>
      </c>
      <c r="S1572" s="1" t="s">
        <v>1686</v>
      </c>
    </row>
    <row r="1573" spans="1:19" x14ac:dyDescent="0.35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up'!$A$2:$E$44,5,FALSE)</f>
        <v>Chq</v>
      </c>
      <c r="S1573" s="1" t="s">
        <v>1686</v>
      </c>
    </row>
    <row r="1574" spans="1:19" x14ac:dyDescent="0.35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up'!$A$2:$E$44,5,FALSE)</f>
        <v>PD Chq</v>
      </c>
    </row>
    <row r="1584" spans="1:19" x14ac:dyDescent="0.35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up'!$A$2:$E$44,5,FALSE)</f>
        <v>PD Chq</v>
      </c>
    </row>
    <row r="1585" spans="1:19" x14ac:dyDescent="0.35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up'!$A$2:$E$44,5,FALSE)</f>
        <v>PD Chq</v>
      </c>
    </row>
    <row r="1586" spans="1:19" x14ac:dyDescent="0.35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up'!$A$2:$E$44,5,FALSE)</f>
        <v>Trsf</v>
      </c>
      <c r="S1588" s="1" t="s">
        <v>1992</v>
      </c>
    </row>
    <row r="1589" spans="1:19" x14ac:dyDescent="0.35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up'!$A$2:$E$44,5,FALSE)</f>
        <v>PD Chq</v>
      </c>
    </row>
    <row r="1597" spans="1:19" x14ac:dyDescent="0.35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up'!$A$2:$E$44,5,FALSE)</f>
        <v>PD Chq</v>
      </c>
    </row>
    <row r="1598" spans="1:19" x14ac:dyDescent="0.35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up'!$A$2:$E$44,5,FALSE)</f>
        <v>PD Chq</v>
      </c>
    </row>
    <row r="1599" spans="1:19" x14ac:dyDescent="0.35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up'!$A$2:$E$44,5,FALSE)</f>
        <v>PD Chq</v>
      </c>
    </row>
    <row r="1600" spans="1:19" x14ac:dyDescent="0.35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up'!$A$2:$E$44,5,FALSE)</f>
        <v>Chq</v>
      </c>
      <c r="S1600" s="1" t="s">
        <v>1848</v>
      </c>
    </row>
    <row r="1601" spans="1:19" x14ac:dyDescent="0.35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up'!$A$2:$E$44,5,FALSE)</f>
        <v>Chq</v>
      </c>
      <c r="S1601" s="1" t="s">
        <v>1848</v>
      </c>
    </row>
    <row r="1602" spans="1:19" x14ac:dyDescent="0.35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up'!$A$2:$E$44,5,FALSE)</f>
        <v>Chq</v>
      </c>
      <c r="S1602" s="1" t="s">
        <v>1848</v>
      </c>
    </row>
    <row r="1603" spans="1:19" x14ac:dyDescent="0.35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up'!$A$2:$E$44,5,FALSE)</f>
        <v>Trsf</v>
      </c>
      <c r="S1623" s="1" t="s">
        <v>1972</v>
      </c>
    </row>
    <row r="1624" spans="1:19" x14ac:dyDescent="0.35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up'!$A$2:$E$44,5,FALSE)</f>
        <v>Trsf</v>
      </c>
      <c r="S1624" s="1" t="s">
        <v>1973</v>
      </c>
    </row>
    <row r="1625" spans="1:19" x14ac:dyDescent="0.35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up'!$A$2:$E$44,5,FALSE)</f>
        <v>Trsf</v>
      </c>
      <c r="S1625" s="1" t="s">
        <v>1974</v>
      </c>
    </row>
    <row r="1626" spans="1:19" x14ac:dyDescent="0.35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up'!$A$2:$E$44,5,FALSE)</f>
        <v>Trsf</v>
      </c>
      <c r="S1626" s="1" t="s">
        <v>1975</v>
      </c>
    </row>
    <row r="1627" spans="1:19" x14ac:dyDescent="0.35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up'!$A$2:$E$44,5,FALSE)</f>
        <v>Trsf</v>
      </c>
      <c r="S1627" s="1" t="s">
        <v>1976</v>
      </c>
    </row>
    <row r="1628" spans="1:19" x14ac:dyDescent="0.35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up'!$A$2:$E$44,5,FALSE)</f>
        <v>Trsf</v>
      </c>
      <c r="S1632" s="1" t="s">
        <v>1977</v>
      </c>
    </row>
    <row r="1633" spans="1:19" x14ac:dyDescent="0.35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up'!$A$2:$E$44,5,FALSE)</f>
        <v>Trsf</v>
      </c>
    </row>
    <row r="1634" spans="1:19" x14ac:dyDescent="0.35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O1654" s="6">
        <f t="shared" ref="O1654" si="558">-N1654</f>
        <v>-220</v>
      </c>
      <c r="P1654" s="6">
        <f t="shared" si="546"/>
        <v>0</v>
      </c>
      <c r="Q1654" s="7">
        <f t="shared" si="556"/>
        <v>3010403.2500000009</v>
      </c>
      <c r="R1654" s="44" t="str">
        <f>VLOOKUP(F1654,'Set up'!$A$2:$E$44,5,FALSE)</f>
        <v>Chq</v>
      </c>
      <c r="S1654" s="1" t="s">
        <v>2047</v>
      </c>
    </row>
    <row r="1655" spans="1:19" x14ac:dyDescent="0.35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9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9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9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9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9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9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9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9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up'!$A$2:$E$44,5,FALSE)</f>
        <v>Trsf</v>
      </c>
    </row>
    <row r="1670" spans="1:19" x14ac:dyDescent="0.35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up'!$A$2:$E$44,5,FALSE)</f>
        <v>Trsf</v>
      </c>
    </row>
    <row r="1671" spans="1:19" x14ac:dyDescent="0.35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up'!$A$2:$E$44,5,FALSE)</f>
        <v>Trsf</v>
      </c>
    </row>
    <row r="1672" spans="1:19" x14ac:dyDescent="0.35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up'!$A$2:$E$44,5,FALSE)</f>
        <v>Trsf</v>
      </c>
    </row>
    <row r="1673" spans="1:19" x14ac:dyDescent="0.35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up'!$A$2:$E$44,5,FALSE)</f>
        <v>Trsf</v>
      </c>
    </row>
    <row r="1674" spans="1:19" x14ac:dyDescent="0.35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up'!$A$2:$E$44,5,FALSE)</f>
        <v>Trsf</v>
      </c>
      <c r="S1674" s="1" t="s">
        <v>1862</v>
      </c>
    </row>
    <row r="1675" spans="1:19" x14ac:dyDescent="0.35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up'!$A$2:$E$44,5,FALSE)</f>
        <v>Trsf</v>
      </c>
      <c r="S1675" s="1" t="s">
        <v>1862</v>
      </c>
    </row>
    <row r="1676" spans="1:19" x14ac:dyDescent="0.35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up'!$A$2:$E$44,5,FALSE)</f>
        <v>Trsf</v>
      </c>
      <c r="S1676" s="1" t="s">
        <v>1862</v>
      </c>
    </row>
    <row r="1677" spans="1:19" x14ac:dyDescent="0.35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60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up'!$A$2:$E$44,5,FALSE)</f>
        <v>Chq</v>
      </c>
      <c r="S1677" s="1" t="s">
        <v>1694</v>
      </c>
    </row>
    <row r="1678" spans="1:19" x14ac:dyDescent="0.35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60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up'!$A$2:$E$44,5,FALSE)</f>
        <v>Chq</v>
      </c>
      <c r="S1678" s="1" t="s">
        <v>1694</v>
      </c>
    </row>
    <row r="1679" spans="1:19" x14ac:dyDescent="0.35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60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up'!$A$2:$E$44,5,FALSE)</f>
        <v>Chq</v>
      </c>
      <c r="S1679" s="1" t="s">
        <v>1694</v>
      </c>
    </row>
    <row r="1680" spans="1:19" x14ac:dyDescent="0.35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60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up'!$A$2:$E$44,5,FALSE)</f>
        <v>Chq</v>
      </c>
      <c r="S1680" s="1" t="s">
        <v>1694</v>
      </c>
    </row>
    <row r="1681" spans="1:19" x14ac:dyDescent="0.35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60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up'!$A$2:$E$44,5,FALSE)</f>
        <v>Chq</v>
      </c>
      <c r="S1681" s="1" t="s">
        <v>1694</v>
      </c>
    </row>
    <row r="1682" spans="1:19" x14ac:dyDescent="0.35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60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up'!$A$2:$E$44,5,FALSE)</f>
        <v>Chq</v>
      </c>
      <c r="S1682" s="1" t="s">
        <v>1694</v>
      </c>
    </row>
    <row r="1683" spans="1:19" x14ac:dyDescent="0.35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60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up'!$A$2:$E$44,5,FALSE)</f>
        <v>Chq</v>
      </c>
      <c r="S1683" s="1" t="s">
        <v>1694</v>
      </c>
    </row>
    <row r="1684" spans="1:19" x14ac:dyDescent="0.35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up'!$A$2:$E$44,5,FALSE)</f>
        <v>PD Chq</v>
      </c>
      <c r="S1684" s="1" t="s">
        <v>1780</v>
      </c>
    </row>
    <row r="1685" spans="1:19" x14ac:dyDescent="0.35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1">SUM(N1685+O1685)</f>
        <v>0</v>
      </c>
      <c r="Q1685" s="7">
        <f t="shared" si="556"/>
        <v>3101039.6500000013</v>
      </c>
      <c r="R1685" s="44" t="str">
        <f>VLOOKUP(F1685,'Set up'!$A$2:$E$44,5,FALSE)</f>
        <v>PD Chq</v>
      </c>
      <c r="S1685" s="1" t="s">
        <v>1781</v>
      </c>
    </row>
    <row r="1686" spans="1:19" x14ac:dyDescent="0.35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2">-N1686</f>
        <v>-280</v>
      </c>
      <c r="P1686" s="6">
        <f t="shared" si="561"/>
        <v>0</v>
      </c>
      <c r="Q1686" s="7">
        <f t="shared" si="556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2"/>
        <v>-258</v>
      </c>
      <c r="P1687" s="6">
        <f t="shared" si="561"/>
        <v>0</v>
      </c>
      <c r="Q1687" s="7">
        <f t="shared" si="556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63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2"/>
        <v>-105</v>
      </c>
      <c r="P1688" s="6">
        <f t="shared" si="561"/>
        <v>0</v>
      </c>
      <c r="Q1688" s="7">
        <f t="shared" si="556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63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2"/>
        <v>-55</v>
      </c>
      <c r="P1689" s="6">
        <f t="shared" si="561"/>
        <v>0</v>
      </c>
      <c r="Q1689" s="7">
        <f t="shared" si="556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63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1"/>
        <v>1870</v>
      </c>
      <c r="Q1690" s="7">
        <f t="shared" si="556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63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1"/>
        <v>510</v>
      </c>
      <c r="Q1691" s="7">
        <f t="shared" si="556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63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1"/>
        <v>95</v>
      </c>
      <c r="Q1692" s="7">
        <f t="shared" si="556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63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4">-N1693</f>
        <v>-7304</v>
      </c>
      <c r="P1693" s="6">
        <f t="shared" si="561"/>
        <v>0</v>
      </c>
      <c r="Q1693" s="7">
        <f t="shared" si="556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63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4"/>
        <v>-2133</v>
      </c>
      <c r="P1694" s="6">
        <f t="shared" si="561"/>
        <v>0</v>
      </c>
      <c r="Q1694" s="7">
        <f t="shared" si="556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63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4"/>
        <v>-1279.8000000000002</v>
      </c>
      <c r="P1695" s="6">
        <f t="shared" si="561"/>
        <v>0</v>
      </c>
      <c r="Q1695" s="7">
        <f t="shared" si="556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63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4"/>
        <v>-1290</v>
      </c>
      <c r="P1696" s="6">
        <f t="shared" si="561"/>
        <v>0</v>
      </c>
      <c r="Q1696" s="7">
        <f t="shared" si="556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63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4"/>
        <v>-150</v>
      </c>
      <c r="P1697" s="6">
        <f t="shared" si="561"/>
        <v>0</v>
      </c>
      <c r="Q1697" s="7">
        <f t="shared" si="556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65">MONTH(A1698)</f>
        <v>5</v>
      </c>
      <c r="C1698" s="5">
        <f t="shared" ref="C1698:C1706" si="566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63"/>
        <v>45064</v>
      </c>
      <c r="L1698" s="5">
        <f t="shared" ref="L1698:L1707" si="567">MONTH(K1698)</f>
        <v>5</v>
      </c>
      <c r="M1698" s="5">
        <f t="shared" ref="M1698:M1707" si="568">YEAR(K1698)</f>
        <v>2023</v>
      </c>
      <c r="N1698" s="6">
        <v>1600</v>
      </c>
      <c r="O1698" s="6">
        <f t="shared" si="564"/>
        <v>-1600</v>
      </c>
      <c r="P1698" s="6">
        <f t="shared" si="561"/>
        <v>0</v>
      </c>
      <c r="Q1698" s="7">
        <f t="shared" ref="Q1698:Q1707" si="569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63"/>
        <v>45064</v>
      </c>
      <c r="L1699" s="5">
        <f t="shared" si="567"/>
        <v>5</v>
      </c>
      <c r="M1699" s="5">
        <f t="shared" si="568"/>
        <v>2023</v>
      </c>
      <c r="N1699" s="6">
        <v>1290</v>
      </c>
      <c r="O1699" s="6">
        <f>-963.6-326.4</f>
        <v>-1290</v>
      </c>
      <c r="P1699" s="6">
        <f t="shared" si="561"/>
        <v>0</v>
      </c>
      <c r="Q1699" s="7">
        <f t="shared" si="569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63"/>
        <v>45064</v>
      </c>
      <c r="L1700" s="5">
        <f t="shared" si="567"/>
        <v>5</v>
      </c>
      <c r="M1700" s="5">
        <f t="shared" si="568"/>
        <v>2023</v>
      </c>
      <c r="N1700" s="6">
        <v>660</v>
      </c>
      <c r="O1700" s="6">
        <f t="shared" si="564"/>
        <v>-660</v>
      </c>
      <c r="P1700" s="6">
        <f t="shared" si="561"/>
        <v>0</v>
      </c>
      <c r="Q1700" s="7">
        <f t="shared" si="569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63"/>
        <v>45064</v>
      </c>
      <c r="L1701" s="5">
        <f t="shared" si="567"/>
        <v>5</v>
      </c>
      <c r="M1701" s="5">
        <f t="shared" si="568"/>
        <v>2023</v>
      </c>
      <c r="N1701" s="6">
        <v>1112</v>
      </c>
      <c r="O1701" s="6">
        <f t="shared" ref="O1701:O1703" si="570">-N1701</f>
        <v>-1112</v>
      </c>
      <c r="P1701" s="6">
        <f t="shared" si="561"/>
        <v>0</v>
      </c>
      <c r="Q1701" s="7">
        <f t="shared" si="569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63"/>
        <v>45064</v>
      </c>
      <c r="L1702" s="5">
        <f t="shared" si="567"/>
        <v>5</v>
      </c>
      <c r="M1702" s="5">
        <f t="shared" si="568"/>
        <v>2023</v>
      </c>
      <c r="N1702" s="6">
        <v>62.5</v>
      </c>
      <c r="O1702" s="6">
        <f t="shared" si="570"/>
        <v>-62.5</v>
      </c>
      <c r="P1702" s="6">
        <f t="shared" si="561"/>
        <v>0</v>
      </c>
      <c r="Q1702" s="7">
        <f t="shared" si="569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65"/>
        <v>5</v>
      </c>
      <c r="C1703" s="5">
        <f t="shared" si="566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63"/>
        <v>45066</v>
      </c>
      <c r="L1703" s="5">
        <f t="shared" si="567"/>
        <v>5</v>
      </c>
      <c r="M1703" s="5">
        <f t="shared" si="568"/>
        <v>2023</v>
      </c>
      <c r="N1703" s="6">
        <v>1912.5</v>
      </c>
      <c r="O1703" s="6">
        <f t="shared" si="570"/>
        <v>-1912.5</v>
      </c>
      <c r="P1703" s="6">
        <f t="shared" si="561"/>
        <v>0</v>
      </c>
      <c r="Q1703" s="7">
        <f t="shared" si="569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65"/>
        <v>5</v>
      </c>
      <c r="C1704" s="5">
        <f t="shared" si="566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63"/>
        <v>45066</v>
      </c>
      <c r="L1704" s="5">
        <f t="shared" si="567"/>
        <v>5</v>
      </c>
      <c r="M1704" s="5">
        <f t="shared" si="568"/>
        <v>2023</v>
      </c>
      <c r="N1704" s="6">
        <v>187.5</v>
      </c>
      <c r="P1704" s="6">
        <f t="shared" si="561"/>
        <v>187.5</v>
      </c>
      <c r="Q1704" s="7">
        <f t="shared" si="569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65"/>
        <v>5</v>
      </c>
      <c r="C1705" s="5">
        <f t="shared" si="566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63"/>
        <v>45066</v>
      </c>
      <c r="L1705" s="5">
        <f t="shared" si="567"/>
        <v>5</v>
      </c>
      <c r="M1705" s="5">
        <f t="shared" si="568"/>
        <v>2023</v>
      </c>
      <c r="N1705" s="6">
        <v>5412</v>
      </c>
      <c r="P1705" s="6">
        <f t="shared" si="561"/>
        <v>5412</v>
      </c>
      <c r="Q1705" s="7">
        <f t="shared" si="569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65"/>
        <v>5</v>
      </c>
      <c r="C1706" s="5">
        <f t="shared" si="566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63"/>
        <v>45066</v>
      </c>
      <c r="L1706" s="5">
        <f t="shared" si="567"/>
        <v>5</v>
      </c>
      <c r="M1706" s="5">
        <f t="shared" si="568"/>
        <v>2023</v>
      </c>
      <c r="N1706" s="6">
        <v>2508</v>
      </c>
      <c r="P1706" s="6">
        <f t="shared" si="561"/>
        <v>2508</v>
      </c>
      <c r="Q1706" s="7">
        <f t="shared" si="569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71">MONTH(A1707)</f>
        <v>5</v>
      </c>
      <c r="C1707" s="5">
        <f t="shared" ref="C1707:C1750" si="572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63"/>
        <v>45066</v>
      </c>
      <c r="L1707" s="5">
        <f t="shared" si="567"/>
        <v>5</v>
      </c>
      <c r="M1707" s="5">
        <f t="shared" si="568"/>
        <v>2023</v>
      </c>
      <c r="N1707" s="6">
        <v>793.80000000000007</v>
      </c>
      <c r="P1707" s="6">
        <f t="shared" si="561"/>
        <v>793.80000000000007</v>
      </c>
      <c r="Q1707" s="7">
        <f t="shared" si="569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71"/>
        <v>5</v>
      </c>
      <c r="C1708" s="5">
        <f t="shared" si="572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63"/>
        <v>45066</v>
      </c>
      <c r="L1708" s="5">
        <f t="shared" ref="L1708:L1728" si="573">MONTH(K1708)</f>
        <v>5</v>
      </c>
      <c r="M1708" s="5">
        <f t="shared" ref="M1708:M1728" si="574">YEAR(K1708)</f>
        <v>2023</v>
      </c>
      <c r="N1708" s="6">
        <v>2000</v>
      </c>
      <c r="P1708" s="6">
        <f t="shared" ref="P1708:P1731" si="575">SUM(N1708+O1708)</f>
        <v>2000</v>
      </c>
      <c r="Q1708" s="7">
        <f t="shared" ref="Q1708:Q1728" si="576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71"/>
        <v>5</v>
      </c>
      <c r="C1709" s="5">
        <f t="shared" si="572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63"/>
        <v>45066</v>
      </c>
      <c r="L1709" s="5">
        <f t="shared" si="573"/>
        <v>5</v>
      </c>
      <c r="M1709" s="5">
        <f t="shared" si="574"/>
        <v>2023</v>
      </c>
      <c r="N1709" s="6">
        <v>1804</v>
      </c>
      <c r="O1709" s="6">
        <f t="shared" ref="O1709:O1711" si="577">-N1709</f>
        <v>-1804</v>
      </c>
      <c r="P1709" s="6">
        <f t="shared" si="575"/>
        <v>0</v>
      </c>
      <c r="Q1709" s="7">
        <f t="shared" si="576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71"/>
        <v>5</v>
      </c>
      <c r="C1710" s="5">
        <f t="shared" si="572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63"/>
        <v>45071</v>
      </c>
      <c r="L1710" s="5">
        <f t="shared" si="573"/>
        <v>5</v>
      </c>
      <c r="M1710" s="5">
        <f t="shared" si="574"/>
        <v>2023</v>
      </c>
      <c r="N1710" s="6">
        <v>948</v>
      </c>
      <c r="O1710" s="6">
        <f t="shared" si="577"/>
        <v>-948</v>
      </c>
      <c r="P1710" s="6">
        <f t="shared" si="575"/>
        <v>0</v>
      </c>
      <c r="Q1710" s="7">
        <f t="shared" si="576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71"/>
        <v>5</v>
      </c>
      <c r="C1711" s="5">
        <f t="shared" si="572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63"/>
        <v>45071</v>
      </c>
      <c r="L1711" s="5">
        <f t="shared" si="573"/>
        <v>5</v>
      </c>
      <c r="M1711" s="5">
        <f t="shared" si="574"/>
        <v>2023</v>
      </c>
      <c r="N1711" s="6">
        <v>516</v>
      </c>
      <c r="O1711" s="6">
        <f t="shared" si="577"/>
        <v>-516</v>
      </c>
      <c r="P1711" s="6">
        <f t="shared" si="575"/>
        <v>0</v>
      </c>
      <c r="Q1711" s="7">
        <f t="shared" si="576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71"/>
        <v>5</v>
      </c>
      <c r="C1712" s="5">
        <f t="shared" si="572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63"/>
        <v>45071</v>
      </c>
      <c r="L1712" s="5">
        <f t="shared" si="573"/>
        <v>5</v>
      </c>
      <c r="M1712" s="5">
        <f t="shared" si="574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6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71"/>
        <v>5</v>
      </c>
      <c r="C1713" s="5">
        <f t="shared" si="572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63"/>
        <v>45071</v>
      </c>
      <c r="L1713" s="5">
        <f t="shared" si="573"/>
        <v>5</v>
      </c>
      <c r="M1713" s="5">
        <f t="shared" si="574"/>
        <v>2023</v>
      </c>
      <c r="N1713" s="6">
        <v>350</v>
      </c>
      <c r="O1713" s="6">
        <f t="shared" ref="O1713" si="578">-N1713</f>
        <v>-350</v>
      </c>
      <c r="P1713" s="6">
        <f t="shared" si="575"/>
        <v>0</v>
      </c>
      <c r="Q1713" s="7">
        <f t="shared" si="576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71"/>
        <v>5</v>
      </c>
      <c r="C1714" s="5">
        <f t="shared" si="572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63"/>
        <v>45072</v>
      </c>
      <c r="L1714" s="5">
        <f t="shared" si="573"/>
        <v>5</v>
      </c>
      <c r="M1714" s="5">
        <f t="shared" si="574"/>
        <v>2023</v>
      </c>
      <c r="N1714" s="6">
        <v>1804</v>
      </c>
      <c r="O1714" s="6">
        <f>-N1714</f>
        <v>-1804</v>
      </c>
      <c r="P1714" s="6">
        <f t="shared" si="575"/>
        <v>0</v>
      </c>
      <c r="Q1714" s="7">
        <f t="shared" si="576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71"/>
        <v>5</v>
      </c>
      <c r="C1715" s="5">
        <f t="shared" si="572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63"/>
        <v>45072</v>
      </c>
      <c r="L1715" s="5">
        <f t="shared" si="573"/>
        <v>5</v>
      </c>
      <c r="M1715" s="5">
        <f t="shared" si="574"/>
        <v>2023</v>
      </c>
      <c r="N1715" s="6">
        <v>684</v>
      </c>
      <c r="O1715" s="6">
        <f>-N1715</f>
        <v>-684</v>
      </c>
      <c r="P1715" s="6">
        <f t="shared" si="575"/>
        <v>0</v>
      </c>
      <c r="Q1715" s="7">
        <f t="shared" si="576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71"/>
        <v>5</v>
      </c>
      <c r="C1716" s="5">
        <f t="shared" si="572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63"/>
        <v>45072</v>
      </c>
      <c r="L1716" s="5">
        <f t="shared" si="573"/>
        <v>5</v>
      </c>
      <c r="M1716" s="5">
        <f t="shared" si="574"/>
        <v>2023</v>
      </c>
      <c r="N1716" s="6">
        <v>264.60000000000002</v>
      </c>
      <c r="O1716" s="6">
        <f>-N1716</f>
        <v>-264.60000000000002</v>
      </c>
      <c r="P1716" s="6">
        <f t="shared" si="575"/>
        <v>0</v>
      </c>
      <c r="Q1716" s="7">
        <f t="shared" si="576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71"/>
        <v>5</v>
      </c>
      <c r="C1717" s="5">
        <f t="shared" si="572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63"/>
        <v>45072</v>
      </c>
      <c r="L1717" s="5">
        <f t="shared" si="573"/>
        <v>5</v>
      </c>
      <c r="M1717" s="5">
        <f t="shared" si="574"/>
        <v>2023</v>
      </c>
      <c r="N1717" s="6">
        <v>62.5</v>
      </c>
      <c r="O1717" s="6">
        <f>-N1717</f>
        <v>-62.5</v>
      </c>
      <c r="P1717" s="6">
        <f t="shared" si="575"/>
        <v>0</v>
      </c>
      <c r="Q1717" s="7">
        <f t="shared" si="576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71"/>
        <v>5</v>
      </c>
      <c r="C1718" s="5">
        <f t="shared" si="572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63"/>
        <v>45132</v>
      </c>
      <c r="L1718" s="5">
        <f t="shared" si="573"/>
        <v>7</v>
      </c>
      <c r="M1718" s="5">
        <f t="shared" si="574"/>
        <v>2023</v>
      </c>
      <c r="N1718" s="6">
        <v>3388</v>
      </c>
      <c r="O1718" s="6">
        <f t="shared" ref="O1718:O1720" si="579">-N1718</f>
        <v>-3388</v>
      </c>
      <c r="P1718" s="6">
        <f t="shared" si="575"/>
        <v>0</v>
      </c>
      <c r="Q1718" s="7">
        <f t="shared" si="576"/>
        <v>3144048.850000001</v>
      </c>
      <c r="R1718" s="44" t="str">
        <f>VLOOKUP(F1718,'Set up'!$A$2:$E$44,5,FALSE)</f>
        <v>Chq</v>
      </c>
      <c r="S1718" s="1" t="s">
        <v>2047</v>
      </c>
    </row>
    <row r="1719" spans="1:19" ht="15" customHeight="1" x14ac:dyDescent="0.35">
      <c r="A1719" s="4">
        <v>45072</v>
      </c>
      <c r="B1719" s="5">
        <f t="shared" si="571"/>
        <v>5</v>
      </c>
      <c r="C1719" s="5">
        <f t="shared" si="572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63"/>
        <v>45132</v>
      </c>
      <c r="L1719" s="5">
        <f t="shared" si="573"/>
        <v>7</v>
      </c>
      <c r="M1719" s="5">
        <f t="shared" si="574"/>
        <v>2023</v>
      </c>
      <c r="N1719" s="6">
        <v>745.2</v>
      </c>
      <c r="O1719" s="6">
        <f t="shared" si="579"/>
        <v>-745.2</v>
      </c>
      <c r="P1719" s="6">
        <f t="shared" si="575"/>
        <v>0</v>
      </c>
      <c r="Q1719" s="7">
        <f t="shared" si="576"/>
        <v>3144794.0500000012</v>
      </c>
      <c r="R1719" s="44" t="str">
        <f>VLOOKUP(F1719,'Set up'!$A$2:$E$44,5,FALSE)</f>
        <v>Chq</v>
      </c>
      <c r="S1719" s="1" t="s">
        <v>2047</v>
      </c>
    </row>
    <row r="1720" spans="1:19" ht="15" customHeight="1" x14ac:dyDescent="0.35">
      <c r="A1720" s="4">
        <v>45072</v>
      </c>
      <c r="B1720" s="5">
        <f t="shared" si="571"/>
        <v>5</v>
      </c>
      <c r="C1720" s="5">
        <f t="shared" si="572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63"/>
        <v>45132</v>
      </c>
      <c r="L1720" s="5">
        <f t="shared" si="573"/>
        <v>7</v>
      </c>
      <c r="M1720" s="5">
        <f t="shared" si="574"/>
        <v>2023</v>
      </c>
      <c r="N1720" s="6">
        <v>488</v>
      </c>
      <c r="O1720" s="6">
        <f t="shared" si="579"/>
        <v>-488</v>
      </c>
      <c r="P1720" s="6">
        <f t="shared" si="575"/>
        <v>0</v>
      </c>
      <c r="Q1720" s="7">
        <f t="shared" si="576"/>
        <v>3145282.0500000012</v>
      </c>
      <c r="R1720" s="44" t="str">
        <f>VLOOKUP(F1720,'Set up'!$A$2:$E$44,5,FALSE)</f>
        <v>Chq</v>
      </c>
      <c r="S1720" s="1" t="s">
        <v>2047</v>
      </c>
    </row>
    <row r="1721" spans="1:19" ht="15" customHeight="1" x14ac:dyDescent="0.35">
      <c r="A1721" s="4">
        <v>45072</v>
      </c>
      <c r="B1721" s="5">
        <f t="shared" si="571"/>
        <v>5</v>
      </c>
      <c r="C1721" s="5">
        <f t="shared" si="572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63"/>
        <v>45072</v>
      </c>
      <c r="L1721" s="5">
        <f t="shared" si="573"/>
        <v>5</v>
      </c>
      <c r="M1721" s="5">
        <f t="shared" si="574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6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71"/>
        <v>5</v>
      </c>
      <c r="C1722" s="5">
        <f t="shared" si="572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63"/>
        <v>45076</v>
      </c>
      <c r="L1722" s="5">
        <f t="shared" si="573"/>
        <v>5</v>
      </c>
      <c r="M1722" s="5">
        <f t="shared" si="574"/>
        <v>2023</v>
      </c>
      <c r="N1722" s="6">
        <v>948</v>
      </c>
      <c r="O1722" s="6">
        <f>-N1722</f>
        <v>-948</v>
      </c>
      <c r="P1722" s="6">
        <f t="shared" si="575"/>
        <v>0</v>
      </c>
      <c r="Q1722" s="7">
        <f t="shared" si="576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71"/>
        <v>5</v>
      </c>
      <c r="C1723" s="5">
        <f t="shared" si="572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63"/>
        <v>45076</v>
      </c>
      <c r="L1723" s="5">
        <f t="shared" si="573"/>
        <v>5</v>
      </c>
      <c r="M1723" s="5">
        <f t="shared" si="574"/>
        <v>2023</v>
      </c>
      <c r="N1723" s="6">
        <v>160</v>
      </c>
      <c r="O1723" s="6">
        <f>-N1723</f>
        <v>-160</v>
      </c>
      <c r="P1723" s="6">
        <f t="shared" si="575"/>
        <v>0</v>
      </c>
      <c r="Q1723" s="7">
        <f t="shared" si="576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71"/>
        <v>5</v>
      </c>
      <c r="C1724" s="5">
        <f t="shared" si="572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63"/>
        <v>45076</v>
      </c>
      <c r="L1724" s="5">
        <f t="shared" si="573"/>
        <v>5</v>
      </c>
      <c r="M1724" s="5">
        <f t="shared" si="574"/>
        <v>2023</v>
      </c>
      <c r="N1724" s="6">
        <v>1870</v>
      </c>
      <c r="O1724" s="6">
        <f t="shared" ref="O1724:O1728" si="580">-N1724</f>
        <v>-1870</v>
      </c>
      <c r="P1724" s="6">
        <f t="shared" si="575"/>
        <v>0</v>
      </c>
      <c r="Q1724" s="7">
        <f t="shared" si="576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71"/>
        <v>5</v>
      </c>
      <c r="C1725" s="5">
        <f t="shared" si="572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63"/>
        <v>45076</v>
      </c>
      <c r="L1725" s="5">
        <f t="shared" si="573"/>
        <v>5</v>
      </c>
      <c r="M1725" s="5">
        <f t="shared" si="574"/>
        <v>2023</v>
      </c>
      <c r="N1725" s="6">
        <v>325</v>
      </c>
      <c r="O1725" s="6">
        <f t="shared" si="580"/>
        <v>-325</v>
      </c>
      <c r="P1725" s="6">
        <f t="shared" si="575"/>
        <v>0</v>
      </c>
      <c r="Q1725" s="7">
        <f t="shared" si="576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71"/>
        <v>5</v>
      </c>
      <c r="C1726" s="5">
        <f t="shared" si="572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63"/>
        <v>45077</v>
      </c>
      <c r="L1726" s="5">
        <f t="shared" si="573"/>
        <v>5</v>
      </c>
      <c r="M1726" s="5">
        <f t="shared" si="574"/>
        <v>2023</v>
      </c>
      <c r="N1726" s="6">
        <v>3608</v>
      </c>
      <c r="O1726" s="6">
        <f t="shared" si="580"/>
        <v>-3608</v>
      </c>
      <c r="P1726" s="6">
        <f t="shared" si="575"/>
        <v>0</v>
      </c>
      <c r="Q1726" s="7">
        <f t="shared" si="576"/>
        <v>3153997.0500000012</v>
      </c>
      <c r="R1726" s="44" t="str">
        <f>VLOOKUP(F1726,'Set up'!$A$2:$E$44,5,FALSE)</f>
        <v>Trsf</v>
      </c>
      <c r="S1726" s="1" t="s">
        <v>1684</v>
      </c>
    </row>
    <row r="1727" spans="1:19" ht="15" customHeight="1" x14ac:dyDescent="0.35">
      <c r="A1727" s="4">
        <v>45077</v>
      </c>
      <c r="B1727" s="5">
        <f t="shared" si="571"/>
        <v>5</v>
      </c>
      <c r="C1727" s="5">
        <f t="shared" si="572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63"/>
        <v>45077</v>
      </c>
      <c r="L1727" s="5">
        <f t="shared" si="573"/>
        <v>5</v>
      </c>
      <c r="M1727" s="5">
        <f t="shared" si="574"/>
        <v>2023</v>
      </c>
      <c r="N1727" s="6">
        <v>456</v>
      </c>
      <c r="O1727" s="6">
        <f t="shared" si="580"/>
        <v>-456</v>
      </c>
      <c r="P1727" s="6">
        <f t="shared" si="575"/>
        <v>0</v>
      </c>
      <c r="Q1727" s="7">
        <f t="shared" si="576"/>
        <v>3154453.0500000012</v>
      </c>
      <c r="R1727" s="44" t="str">
        <f>VLOOKUP(F1727,'Set up'!$A$2:$E$44,5,FALSE)</f>
        <v>Trsf</v>
      </c>
      <c r="S1727" s="1" t="s">
        <v>1684</v>
      </c>
    </row>
    <row r="1728" spans="1:19" ht="15" customHeight="1" x14ac:dyDescent="0.35">
      <c r="A1728" s="4">
        <v>45077</v>
      </c>
      <c r="B1728" s="5">
        <f t="shared" si="571"/>
        <v>5</v>
      </c>
      <c r="C1728" s="5">
        <f t="shared" si="572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63"/>
        <v>45077</v>
      </c>
      <c r="L1728" s="5">
        <f t="shared" si="573"/>
        <v>5</v>
      </c>
      <c r="M1728" s="5">
        <f t="shared" si="574"/>
        <v>2023</v>
      </c>
      <c r="N1728" s="6">
        <v>504</v>
      </c>
      <c r="O1728" s="6">
        <f t="shared" si="580"/>
        <v>-504</v>
      </c>
      <c r="P1728" s="6">
        <f t="shared" si="575"/>
        <v>0</v>
      </c>
      <c r="Q1728" s="7">
        <f t="shared" si="576"/>
        <v>3154957.0500000012</v>
      </c>
      <c r="R1728" s="44" t="str">
        <f>VLOOKUP(F1728,'Set up'!$A$2:$E$44,5,FALSE)</f>
        <v>Trsf</v>
      </c>
      <c r="S1728" s="1" t="s">
        <v>1684</v>
      </c>
    </row>
    <row r="1729" spans="1:19" ht="15" customHeight="1" x14ac:dyDescent="0.35">
      <c r="A1729" s="4" t="s">
        <v>1610</v>
      </c>
      <c r="B1729" s="5">
        <f t="shared" si="571"/>
        <v>6</v>
      </c>
      <c r="C1729" s="5">
        <f t="shared" si="572"/>
        <v>2023</v>
      </c>
      <c r="D1729" s="5" t="s">
        <v>1609</v>
      </c>
      <c r="E1729" s="5" t="str">
        <f>VLOOKUP(F1729,'Set up'!$A$2:$C$44,2,FALSE)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63"/>
        <v>45078</v>
      </c>
      <c r="L1729" s="5">
        <f t="shared" ref="L1729:L1751" si="581">MONTH(K1729)</f>
        <v>6</v>
      </c>
      <c r="M1729" s="5">
        <f t="shared" ref="M1729:M1739" si="582">YEAR(K1729)</f>
        <v>2023</v>
      </c>
      <c r="N1729" s="96">
        <v>350</v>
      </c>
      <c r="O1729" s="6">
        <f t="shared" ref="O1729" si="583">-N1729</f>
        <v>-350</v>
      </c>
      <c r="P1729" s="6">
        <f t="shared" si="575"/>
        <v>0</v>
      </c>
      <c r="Q1729" s="7">
        <f t="shared" ref="Q1729:Q1731" si="584">SUM(Q1728+N1729)</f>
        <v>3155307.0500000012</v>
      </c>
      <c r="R1729" s="44" t="str">
        <f>VLOOKUP(F1729,'Set up'!$A$2:$E$44,5,FALSE)</f>
        <v>Trsf</v>
      </c>
      <c r="S1729" s="1" t="s">
        <v>1679</v>
      </c>
    </row>
    <row r="1730" spans="1:19" ht="15" customHeight="1" x14ac:dyDescent="0.35">
      <c r="A1730" s="4" t="s">
        <v>1614</v>
      </c>
      <c r="B1730" s="5">
        <f t="shared" si="571"/>
        <v>6</v>
      </c>
      <c r="C1730" s="5">
        <f t="shared" si="572"/>
        <v>2023</v>
      </c>
      <c r="D1730" s="5" t="s">
        <v>1612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63"/>
        <v>45080</v>
      </c>
      <c r="L1730" s="5">
        <f t="shared" si="581"/>
        <v>6</v>
      </c>
      <c r="M1730" s="5">
        <f t="shared" si="582"/>
        <v>2023</v>
      </c>
      <c r="N1730" s="6">
        <v>3740</v>
      </c>
      <c r="O1730" s="6">
        <f t="shared" ref="O1730:O1731" si="585">-N1730</f>
        <v>-3740</v>
      </c>
      <c r="P1730" s="6">
        <f t="shared" si="575"/>
        <v>0</v>
      </c>
      <c r="Q1730" s="7">
        <f t="shared" si="584"/>
        <v>3159047.0500000012</v>
      </c>
      <c r="R1730" s="44" t="str">
        <f>VLOOKUP(F1730,'Set up'!$A$2:$E$44,5,FALSE)</f>
        <v>Trsf</v>
      </c>
      <c r="S1730" s="1" t="s">
        <v>1673</v>
      </c>
    </row>
    <row r="1731" spans="1:19" ht="15" customHeight="1" x14ac:dyDescent="0.35">
      <c r="A1731" s="4" t="s">
        <v>1614</v>
      </c>
      <c r="B1731" s="5">
        <f t="shared" si="571"/>
        <v>6</v>
      </c>
      <c r="C1731" s="5">
        <f t="shared" si="572"/>
        <v>2023</v>
      </c>
      <c r="D1731" s="5" t="s">
        <v>1612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63"/>
        <v>45080</v>
      </c>
      <c r="L1731" s="5">
        <f t="shared" si="581"/>
        <v>6</v>
      </c>
      <c r="M1731" s="5">
        <f t="shared" si="582"/>
        <v>2023</v>
      </c>
      <c r="N1731" s="6">
        <v>1005</v>
      </c>
      <c r="O1731" s="6">
        <f t="shared" si="585"/>
        <v>-1005</v>
      </c>
      <c r="P1731" s="6">
        <f t="shared" si="575"/>
        <v>0</v>
      </c>
      <c r="Q1731" s="7">
        <f t="shared" si="584"/>
        <v>3160052.0500000012</v>
      </c>
      <c r="R1731" s="44" t="str">
        <f>VLOOKUP(F1731,'Set up'!$A$2:$E$44,5,FALSE)</f>
        <v>Trsf</v>
      </c>
      <c r="S1731" s="1" t="s">
        <v>1673</v>
      </c>
    </row>
    <row r="1732" spans="1:19" ht="15" customHeight="1" x14ac:dyDescent="0.35">
      <c r="A1732" s="4" t="s">
        <v>1614</v>
      </c>
      <c r="B1732" s="5">
        <f t="shared" si="571"/>
        <v>6</v>
      </c>
      <c r="C1732" s="5">
        <f t="shared" si="572"/>
        <v>2023</v>
      </c>
      <c r="D1732" s="5" t="s">
        <v>1613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63"/>
        <v>45080</v>
      </c>
      <c r="L1732" s="5">
        <f t="shared" si="581"/>
        <v>6</v>
      </c>
      <c r="M1732" s="5">
        <f t="shared" si="582"/>
        <v>2023</v>
      </c>
      <c r="N1732" s="6">
        <v>3652</v>
      </c>
      <c r="P1732" s="6">
        <f t="shared" ref="P1732:P1751" si="586">SUM(N1732+O1732)</f>
        <v>3652</v>
      </c>
      <c r="Q1732" s="7">
        <f t="shared" ref="Q1732:Q1751" si="587">SUM(Q1731+N1732)</f>
        <v>3163704.0500000012</v>
      </c>
      <c r="R1732" s="44" t="str">
        <f>VLOOKUP(F1732,'Set up'!$A$2:$E$44,5,FALSE)</f>
        <v>Trsf</v>
      </c>
    </row>
    <row r="1733" spans="1:19" ht="15" customHeight="1" x14ac:dyDescent="0.35">
      <c r="A1733" s="4" t="s">
        <v>1614</v>
      </c>
      <c r="B1733" s="5">
        <f t="shared" si="571"/>
        <v>6</v>
      </c>
      <c r="C1733" s="5">
        <f t="shared" si="572"/>
        <v>2023</v>
      </c>
      <c r="D1733" s="5" t="s">
        <v>1613</v>
      </c>
      <c r="E1733" s="5" t="str">
        <f>VLOOKUP(F1733,'Set up'!$A$2:$C$44,2,FALSE)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63"/>
        <v>45080</v>
      </c>
      <c r="L1733" s="5">
        <f t="shared" si="581"/>
        <v>6</v>
      </c>
      <c r="M1733" s="5">
        <f t="shared" si="582"/>
        <v>2023</v>
      </c>
      <c r="N1733" s="6">
        <v>1045.2</v>
      </c>
      <c r="P1733" s="6">
        <f t="shared" si="586"/>
        <v>1045.2</v>
      </c>
      <c r="Q1733" s="7">
        <f t="shared" si="587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1614</v>
      </c>
      <c r="B1734" s="5">
        <f t="shared" si="571"/>
        <v>6</v>
      </c>
      <c r="C1734" s="5">
        <f t="shared" si="572"/>
        <v>2023</v>
      </c>
      <c r="D1734" s="5" t="s">
        <v>1613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63"/>
        <v>45080</v>
      </c>
      <c r="L1734" s="5">
        <f t="shared" si="581"/>
        <v>6</v>
      </c>
      <c r="M1734" s="5">
        <f t="shared" si="582"/>
        <v>2023</v>
      </c>
      <c r="N1734" s="6">
        <v>187.5</v>
      </c>
      <c r="P1734" s="6">
        <f t="shared" si="586"/>
        <v>187.5</v>
      </c>
      <c r="Q1734" s="7">
        <f t="shared" si="587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1614</v>
      </c>
      <c r="B1735" s="5">
        <f t="shared" si="571"/>
        <v>6</v>
      </c>
      <c r="C1735" s="5">
        <f t="shared" si="572"/>
        <v>2023</v>
      </c>
      <c r="D1735" s="5" t="s">
        <v>1613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63"/>
        <v>45080</v>
      </c>
      <c r="L1735" s="5">
        <f t="shared" si="581"/>
        <v>6</v>
      </c>
      <c r="M1735" s="5">
        <f t="shared" si="582"/>
        <v>2023</v>
      </c>
      <c r="N1735" s="6">
        <v>780</v>
      </c>
      <c r="P1735" s="6">
        <f t="shared" si="586"/>
        <v>780</v>
      </c>
      <c r="Q1735" s="7">
        <f t="shared" si="587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1614</v>
      </c>
      <c r="B1736" s="5">
        <f t="shared" si="571"/>
        <v>6</v>
      </c>
      <c r="C1736" s="5">
        <f t="shared" si="572"/>
        <v>2023</v>
      </c>
      <c r="D1736" s="5" t="s">
        <v>1613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63"/>
        <v>45080</v>
      </c>
      <c r="L1736" s="5">
        <f t="shared" si="581"/>
        <v>6</v>
      </c>
      <c r="M1736" s="5">
        <f t="shared" si="582"/>
        <v>2023</v>
      </c>
      <c r="N1736" s="6">
        <v>210</v>
      </c>
      <c r="P1736" s="6">
        <f t="shared" si="586"/>
        <v>210</v>
      </c>
      <c r="Q1736" s="7">
        <f t="shared" si="587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71"/>
        <v>6</v>
      </c>
      <c r="C1737" s="5">
        <f t="shared" si="572"/>
        <v>2023</v>
      </c>
      <c r="D1737" s="5" t="s">
        <v>1616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63"/>
        <v>45084</v>
      </c>
      <c r="L1737" s="5">
        <f t="shared" si="581"/>
        <v>6</v>
      </c>
      <c r="M1737" s="5">
        <f t="shared" si="582"/>
        <v>2023</v>
      </c>
      <c r="N1737" s="6">
        <v>1804</v>
      </c>
      <c r="O1737" s="6">
        <f t="shared" ref="O1737:O1742" si="588">-N1737</f>
        <v>-1804</v>
      </c>
      <c r="P1737" s="6">
        <f t="shared" si="586"/>
        <v>0</v>
      </c>
      <c r="Q1737" s="7">
        <f t="shared" si="587"/>
        <v>3167730.7500000014</v>
      </c>
      <c r="R1737" s="44" t="str">
        <f>VLOOKUP(F1737,'Set up'!$A$2:$E$44,5,FALSE)</f>
        <v>Trsf</v>
      </c>
      <c r="S1737" s="1" t="s">
        <v>1668</v>
      </c>
    </row>
    <row r="1738" spans="1:19" ht="15" customHeight="1" x14ac:dyDescent="0.35">
      <c r="A1738" s="4">
        <v>45084</v>
      </c>
      <c r="B1738" s="5">
        <f t="shared" si="571"/>
        <v>6</v>
      </c>
      <c r="C1738" s="5">
        <f t="shared" si="572"/>
        <v>2023</v>
      </c>
      <c r="D1738" s="5" t="s">
        <v>1616</v>
      </c>
      <c r="E1738" s="5" t="str">
        <f>VLOOKUP(F1738,'Set up'!$A$2:$C$44,2,FALSE)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63"/>
        <v>45084</v>
      </c>
      <c r="L1738" s="5">
        <f t="shared" si="581"/>
        <v>6</v>
      </c>
      <c r="M1738" s="5">
        <f t="shared" si="582"/>
        <v>2023</v>
      </c>
      <c r="N1738" s="6">
        <v>360</v>
      </c>
      <c r="O1738" s="6">
        <f t="shared" si="588"/>
        <v>-360</v>
      </c>
      <c r="P1738" s="6">
        <f t="shared" si="586"/>
        <v>0</v>
      </c>
      <c r="Q1738" s="7">
        <f t="shared" si="587"/>
        <v>3168090.7500000014</v>
      </c>
      <c r="R1738" s="44" t="str">
        <f>VLOOKUP(F1738,'Set up'!$A$2:$E$44,5,FALSE)</f>
        <v>Trsf</v>
      </c>
      <c r="S1738" s="1" t="s">
        <v>1668</v>
      </c>
    </row>
    <row r="1739" spans="1:19" ht="15" customHeight="1" x14ac:dyDescent="0.35">
      <c r="A1739" s="4">
        <v>45084</v>
      </c>
      <c r="B1739" s="5">
        <f t="shared" si="571"/>
        <v>6</v>
      </c>
      <c r="C1739" s="5">
        <f t="shared" si="572"/>
        <v>2023</v>
      </c>
      <c r="D1739" s="5" t="s">
        <v>1616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63"/>
        <v>45084</v>
      </c>
      <c r="L1739" s="5">
        <f t="shared" si="581"/>
        <v>6</v>
      </c>
      <c r="M1739" s="5">
        <f t="shared" si="582"/>
        <v>2023</v>
      </c>
      <c r="N1739" s="6">
        <v>1140</v>
      </c>
      <c r="O1739" s="6">
        <f t="shared" si="588"/>
        <v>-1140</v>
      </c>
      <c r="P1739" s="6">
        <f t="shared" si="586"/>
        <v>0</v>
      </c>
      <c r="Q1739" s="7">
        <f t="shared" si="587"/>
        <v>3169230.7500000014</v>
      </c>
      <c r="R1739" s="44" t="str">
        <f>VLOOKUP(F1739,'Set up'!$A$2:$E$44,5,FALSE)</f>
        <v>Trsf</v>
      </c>
      <c r="S1739" s="1" t="s">
        <v>1668</v>
      </c>
    </row>
    <row r="1740" spans="1:19" ht="15" customHeight="1" x14ac:dyDescent="0.35">
      <c r="A1740" s="4">
        <v>45084</v>
      </c>
      <c r="B1740" s="5">
        <f t="shared" si="571"/>
        <v>6</v>
      </c>
      <c r="C1740" s="5">
        <f t="shared" si="572"/>
        <v>2023</v>
      </c>
      <c r="D1740" s="5" t="s">
        <v>1616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63"/>
        <v>45084</v>
      </c>
      <c r="L1740" s="5">
        <f t="shared" si="581"/>
        <v>6</v>
      </c>
      <c r="M1740" s="5">
        <f t="shared" ref="M1740:M1751" si="589">YEAR(K1740)</f>
        <v>2023</v>
      </c>
      <c r="N1740" s="6">
        <v>62.5</v>
      </c>
      <c r="O1740" s="6">
        <f t="shared" si="588"/>
        <v>-62.5</v>
      </c>
      <c r="P1740" s="6">
        <f t="shared" si="586"/>
        <v>0</v>
      </c>
      <c r="Q1740" s="7">
        <f t="shared" si="587"/>
        <v>3169293.2500000014</v>
      </c>
      <c r="R1740" s="44" t="str">
        <f>VLOOKUP(F1740,'Set up'!$A$2:$E$44,5,FALSE)</f>
        <v>Trsf</v>
      </c>
      <c r="S1740" s="1" t="s">
        <v>1668</v>
      </c>
    </row>
    <row r="1741" spans="1:19" ht="15" customHeight="1" x14ac:dyDescent="0.35">
      <c r="A1741" s="4">
        <v>45084</v>
      </c>
      <c r="B1741" s="5">
        <f t="shared" si="571"/>
        <v>6</v>
      </c>
      <c r="C1741" s="5">
        <f t="shared" si="572"/>
        <v>2023</v>
      </c>
      <c r="D1741" s="5" t="s">
        <v>1616</v>
      </c>
      <c r="E1741" s="5" t="str">
        <f>VLOOKUP(F1741,'Set up'!$A$2:$C$44,2,FALSE)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63"/>
        <v>45084</v>
      </c>
      <c r="L1741" s="5">
        <f t="shared" si="581"/>
        <v>6</v>
      </c>
      <c r="M1741" s="5">
        <f t="shared" si="589"/>
        <v>2023</v>
      </c>
      <c r="N1741" s="6">
        <v>80</v>
      </c>
      <c r="O1741" s="6">
        <f t="shared" si="588"/>
        <v>-80</v>
      </c>
      <c r="P1741" s="6">
        <f t="shared" si="586"/>
        <v>0</v>
      </c>
      <c r="Q1741" s="7">
        <f t="shared" si="587"/>
        <v>3169373.2500000014</v>
      </c>
      <c r="R1741" s="44" t="str">
        <f>VLOOKUP(F1741,'Set up'!$A$2:$E$44,5,FALSE)</f>
        <v>Trsf</v>
      </c>
      <c r="S1741" s="1" t="s">
        <v>1668</v>
      </c>
    </row>
    <row r="1742" spans="1:19" ht="15" customHeight="1" x14ac:dyDescent="0.35">
      <c r="A1742" s="4">
        <v>45084</v>
      </c>
      <c r="B1742" s="5">
        <f t="shared" si="571"/>
        <v>6</v>
      </c>
      <c r="C1742" s="5">
        <f t="shared" si="572"/>
        <v>2023</v>
      </c>
      <c r="D1742" s="5" t="s">
        <v>1616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63"/>
        <v>45084</v>
      </c>
      <c r="L1742" s="5">
        <f t="shared" si="581"/>
        <v>6</v>
      </c>
      <c r="M1742" s="5">
        <f t="shared" si="589"/>
        <v>2023</v>
      </c>
      <c r="N1742" s="6">
        <v>380</v>
      </c>
      <c r="O1742" s="6">
        <f t="shared" si="588"/>
        <v>-380</v>
      </c>
      <c r="P1742" s="6">
        <f t="shared" si="586"/>
        <v>0</v>
      </c>
      <c r="Q1742" s="7">
        <f t="shared" si="587"/>
        <v>3169753.2500000014</v>
      </c>
      <c r="R1742" s="44" t="str">
        <f>VLOOKUP(F1742,'Set up'!$A$2:$E$44,5,FALSE)</f>
        <v>Trsf</v>
      </c>
      <c r="S1742" s="1" t="s">
        <v>1668</v>
      </c>
    </row>
    <row r="1743" spans="1:19" ht="15" customHeight="1" x14ac:dyDescent="0.35">
      <c r="A1743" s="4">
        <v>45083</v>
      </c>
      <c r="B1743" s="5">
        <f t="shared" si="571"/>
        <v>6</v>
      </c>
      <c r="C1743" s="5">
        <f t="shared" si="572"/>
        <v>2023</v>
      </c>
      <c r="D1743" s="88" t="s">
        <v>1619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63"/>
        <v>45203</v>
      </c>
      <c r="L1743" s="5">
        <f t="shared" si="581"/>
        <v>10</v>
      </c>
      <c r="M1743" s="5">
        <f t="shared" si="589"/>
        <v>2023</v>
      </c>
      <c r="N1743" s="6">
        <v>10032</v>
      </c>
      <c r="O1743" s="6">
        <f>-N1743</f>
        <v>-10032</v>
      </c>
      <c r="P1743" s="6">
        <f t="shared" si="586"/>
        <v>0</v>
      </c>
      <c r="Q1743" s="7">
        <f t="shared" si="587"/>
        <v>3179785.2500000014</v>
      </c>
      <c r="R1743" s="44" t="str">
        <f>VLOOKUP(F1743,'Set up'!$A$2:$E$44,5,FALSE)</f>
        <v>Trsf</v>
      </c>
      <c r="S1743" s="1" t="s">
        <v>1981</v>
      </c>
    </row>
    <row r="1744" spans="1:19" ht="15" customHeight="1" x14ac:dyDescent="0.35">
      <c r="A1744" s="4">
        <v>45083</v>
      </c>
      <c r="B1744" s="5">
        <f t="shared" si="571"/>
        <v>6</v>
      </c>
      <c r="C1744" s="5">
        <f t="shared" si="572"/>
        <v>2023</v>
      </c>
      <c r="D1744" s="88" t="s">
        <v>1619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63"/>
        <v>45203</v>
      </c>
      <c r="L1744" s="5">
        <f t="shared" si="581"/>
        <v>10</v>
      </c>
      <c r="M1744" s="5">
        <f t="shared" si="589"/>
        <v>2023</v>
      </c>
      <c r="N1744" s="6">
        <v>2010</v>
      </c>
      <c r="O1744" s="6">
        <f>-N1744</f>
        <v>-2010</v>
      </c>
      <c r="P1744" s="6">
        <f t="shared" si="586"/>
        <v>0</v>
      </c>
      <c r="Q1744" s="7">
        <f t="shared" si="587"/>
        <v>3181795.2500000014</v>
      </c>
      <c r="R1744" s="44" t="str">
        <f>VLOOKUP(F1744,'Set up'!$A$2:$E$44,5,FALSE)</f>
        <v>Trsf</v>
      </c>
      <c r="S1744" s="1" t="s">
        <v>1981</v>
      </c>
    </row>
    <row r="1745" spans="1:19" ht="15" customHeight="1" x14ac:dyDescent="0.35">
      <c r="A1745" s="4">
        <v>45083</v>
      </c>
      <c r="B1745" s="5">
        <f t="shared" si="571"/>
        <v>6</v>
      </c>
      <c r="C1745" s="5">
        <f t="shared" si="572"/>
        <v>2023</v>
      </c>
      <c r="D1745" s="88" t="s">
        <v>1619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63"/>
        <v>45203</v>
      </c>
      <c r="L1745" s="5">
        <f t="shared" si="581"/>
        <v>10</v>
      </c>
      <c r="M1745" s="5">
        <f t="shared" si="589"/>
        <v>2023</v>
      </c>
      <c r="N1745" s="6">
        <v>575</v>
      </c>
      <c r="O1745" s="6">
        <f>-N1745</f>
        <v>-575</v>
      </c>
      <c r="P1745" s="6">
        <f t="shared" si="586"/>
        <v>0</v>
      </c>
      <c r="Q1745" s="7">
        <f t="shared" si="587"/>
        <v>3182370.2500000014</v>
      </c>
      <c r="R1745" s="44" t="str">
        <f>VLOOKUP(F1745,'Set up'!$A$2:$E$44,5,FALSE)</f>
        <v>Trsf</v>
      </c>
      <c r="S1745" s="1" t="s">
        <v>1981</v>
      </c>
    </row>
    <row r="1746" spans="1:19" ht="15" customHeight="1" x14ac:dyDescent="0.35">
      <c r="A1746" s="4">
        <v>45083</v>
      </c>
      <c r="B1746" s="5">
        <f t="shared" si="571"/>
        <v>6</v>
      </c>
      <c r="C1746" s="5">
        <f t="shared" si="572"/>
        <v>2023</v>
      </c>
      <c r="D1746" s="88" t="s">
        <v>1619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63"/>
        <v>45203</v>
      </c>
      <c r="L1746" s="5">
        <f t="shared" si="581"/>
        <v>10</v>
      </c>
      <c r="M1746" s="5">
        <f t="shared" si="589"/>
        <v>2023</v>
      </c>
      <c r="N1746" s="6">
        <v>420</v>
      </c>
      <c r="O1746" s="6">
        <f>-N1746</f>
        <v>-420</v>
      </c>
      <c r="P1746" s="6">
        <f t="shared" si="586"/>
        <v>0</v>
      </c>
      <c r="Q1746" s="7">
        <f t="shared" si="587"/>
        <v>3182790.2500000014</v>
      </c>
      <c r="R1746" s="44" t="str">
        <f>VLOOKUP(F1746,'Set up'!$A$2:$E$44,5,FALSE)</f>
        <v>Trsf</v>
      </c>
      <c r="S1746" s="1" t="s">
        <v>1981</v>
      </c>
    </row>
    <row r="1747" spans="1:19" ht="15" customHeight="1" x14ac:dyDescent="0.35">
      <c r="A1747" s="4">
        <v>45083</v>
      </c>
      <c r="B1747" s="5">
        <f t="shared" si="571"/>
        <v>6</v>
      </c>
      <c r="C1747" s="5">
        <f t="shared" si="572"/>
        <v>2023</v>
      </c>
      <c r="D1747" s="88" t="s">
        <v>1619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63"/>
        <v>45203</v>
      </c>
      <c r="L1747" s="5">
        <f t="shared" si="581"/>
        <v>10</v>
      </c>
      <c r="M1747" s="5">
        <f t="shared" si="589"/>
        <v>2023</v>
      </c>
      <c r="N1747" s="6">
        <v>420</v>
      </c>
      <c r="O1747" s="6">
        <f>-N1747</f>
        <v>-420</v>
      </c>
      <c r="P1747" s="6">
        <f t="shared" si="586"/>
        <v>0</v>
      </c>
      <c r="Q1747" s="7">
        <f t="shared" si="587"/>
        <v>3183210.2500000014</v>
      </c>
      <c r="R1747" s="44" t="str">
        <f>VLOOKUP(F1747,'Set up'!$A$2:$E$44,5,FALSE)</f>
        <v>Trsf</v>
      </c>
      <c r="S1747" s="1" t="s">
        <v>1981</v>
      </c>
    </row>
    <row r="1748" spans="1:19" ht="15" customHeight="1" x14ac:dyDescent="0.35">
      <c r="A1748" s="4">
        <v>45084</v>
      </c>
      <c r="B1748" s="5">
        <f t="shared" si="571"/>
        <v>6</v>
      </c>
      <c r="C1748" s="5">
        <f t="shared" si="572"/>
        <v>2023</v>
      </c>
      <c r="D1748" s="105" t="s">
        <v>1620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63"/>
        <v>45084</v>
      </c>
      <c r="L1748" s="5">
        <f t="shared" si="581"/>
        <v>6</v>
      </c>
      <c r="M1748" s="5">
        <f t="shared" si="589"/>
        <v>2023</v>
      </c>
      <c r="N1748" s="6">
        <v>3608</v>
      </c>
      <c r="O1748" s="6">
        <f t="shared" ref="O1748:O1755" si="590">-N1748</f>
        <v>-3608</v>
      </c>
      <c r="P1748" s="6">
        <f t="shared" si="586"/>
        <v>0</v>
      </c>
      <c r="Q1748" s="7">
        <f t="shared" si="587"/>
        <v>3186818.2500000014</v>
      </c>
      <c r="R1748" s="44" t="str">
        <f>VLOOKUP(F1748,'Set up'!$A$2:$E$44,5,FALSE)</f>
        <v>Cash</v>
      </c>
      <c r="S1748" s="1" t="s">
        <v>1681</v>
      </c>
    </row>
    <row r="1749" spans="1:19" ht="15" customHeight="1" x14ac:dyDescent="0.35">
      <c r="A1749" s="4">
        <v>45084</v>
      </c>
      <c r="B1749" s="5">
        <f t="shared" si="571"/>
        <v>6</v>
      </c>
      <c r="C1749" s="5">
        <f t="shared" si="572"/>
        <v>2023</v>
      </c>
      <c r="D1749" s="105" t="s">
        <v>1620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63"/>
        <v>45084</v>
      </c>
      <c r="L1749" s="5">
        <f t="shared" si="581"/>
        <v>6</v>
      </c>
      <c r="M1749" s="5">
        <f t="shared" si="589"/>
        <v>2023</v>
      </c>
      <c r="N1749" s="6">
        <v>948</v>
      </c>
      <c r="O1749" s="6">
        <f t="shared" si="590"/>
        <v>-948</v>
      </c>
      <c r="P1749" s="6">
        <f t="shared" si="586"/>
        <v>0</v>
      </c>
      <c r="Q1749" s="7">
        <f t="shared" si="587"/>
        <v>3187766.2500000014</v>
      </c>
      <c r="R1749" s="44" t="str">
        <f>VLOOKUP(F1749,'Set up'!$A$2:$E$44,5,FALSE)</f>
        <v>Cash</v>
      </c>
      <c r="S1749" s="1" t="s">
        <v>1681</v>
      </c>
    </row>
    <row r="1750" spans="1:19" ht="15" customHeight="1" x14ac:dyDescent="0.35">
      <c r="A1750" s="4">
        <v>45084</v>
      </c>
      <c r="B1750" s="5">
        <f t="shared" si="571"/>
        <v>6</v>
      </c>
      <c r="C1750" s="5">
        <f t="shared" si="572"/>
        <v>2023</v>
      </c>
      <c r="D1750" s="105" t="s">
        <v>1620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63"/>
        <v>45084</v>
      </c>
      <c r="L1750" s="5">
        <f t="shared" si="581"/>
        <v>6</v>
      </c>
      <c r="M1750" s="5">
        <f t="shared" si="589"/>
        <v>2023</v>
      </c>
      <c r="N1750" s="6">
        <v>516</v>
      </c>
      <c r="O1750" s="6">
        <f t="shared" si="590"/>
        <v>-516</v>
      </c>
      <c r="P1750" s="6">
        <f t="shared" si="586"/>
        <v>0</v>
      </c>
      <c r="Q1750" s="7">
        <f t="shared" si="587"/>
        <v>3188282.2500000014</v>
      </c>
      <c r="R1750" s="44" t="str">
        <f>VLOOKUP(F1750,'Set up'!$A$2:$E$44,5,FALSE)</f>
        <v>Cash</v>
      </c>
      <c r="S1750" s="1" t="s">
        <v>1681</v>
      </c>
    </row>
    <row r="1751" spans="1:19" ht="15" customHeight="1" x14ac:dyDescent="0.35">
      <c r="A1751" s="4">
        <v>45084</v>
      </c>
      <c r="B1751" s="5">
        <f t="shared" ref="B1751" si="591">MONTH(A1751)</f>
        <v>6</v>
      </c>
      <c r="C1751" s="5">
        <f t="shared" ref="C1751" si="592">YEAR(A1751)</f>
        <v>2023</v>
      </c>
      <c r="D1751" s="105" t="s">
        <v>1620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63"/>
        <v>45084</v>
      </c>
      <c r="L1751" s="5">
        <f t="shared" si="581"/>
        <v>6</v>
      </c>
      <c r="M1751" s="5">
        <f t="shared" si="589"/>
        <v>2023</v>
      </c>
      <c r="N1751" s="6">
        <v>320</v>
      </c>
      <c r="O1751" s="6">
        <f t="shared" si="590"/>
        <v>-320</v>
      </c>
      <c r="P1751" s="6">
        <f t="shared" si="586"/>
        <v>0</v>
      </c>
      <c r="Q1751" s="7">
        <f t="shared" si="587"/>
        <v>3188602.2500000014</v>
      </c>
      <c r="R1751" s="44" t="str">
        <f>VLOOKUP(F1751,'Set up'!$A$2:$E$44,5,FALSE)</f>
        <v>Cash</v>
      </c>
      <c r="S1751" s="1" t="s">
        <v>1681</v>
      </c>
    </row>
    <row r="1752" spans="1:19" ht="15" customHeight="1" x14ac:dyDescent="0.35">
      <c r="A1752" s="4">
        <v>45085</v>
      </c>
      <c r="B1752" s="5">
        <f t="shared" ref="B1752:B1782" si="593">MONTH(A1752)</f>
        <v>6</v>
      </c>
      <c r="C1752" s="5">
        <f t="shared" ref="C1752:C1782" si="594">YEAR(A1752)</f>
        <v>2023</v>
      </c>
      <c r="D1752" s="105" t="s">
        <v>1621</v>
      </c>
      <c r="E1752" s="5" t="str">
        <f>VLOOKUP(F1752,'Set up'!$A$2:$C$44,2,FALSE)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595">A1752+J1752</f>
        <v>45085</v>
      </c>
      <c r="L1752" s="5">
        <f t="shared" ref="L1752:L1803" si="596">MONTH(K1752)</f>
        <v>6</v>
      </c>
      <c r="M1752" s="5">
        <f t="shared" ref="M1752:M1803" si="597">YEAR(K1752)</f>
        <v>2023</v>
      </c>
      <c r="N1752" s="6">
        <v>1804</v>
      </c>
      <c r="O1752" s="6">
        <f t="shared" si="590"/>
        <v>-1804</v>
      </c>
      <c r="P1752" s="6">
        <f t="shared" ref="P1752:P1782" si="598">SUM(N1752+O1752)</f>
        <v>0</v>
      </c>
      <c r="Q1752" s="7">
        <f t="shared" ref="Q1752:Q1782" si="599">SUM(Q1751+N1752)</f>
        <v>3190406.2500000014</v>
      </c>
      <c r="R1752" s="44" t="str">
        <f>VLOOKUP(F1752,'Set up'!$A$2:$E$44,5,FALSE)</f>
        <v>Trsf</v>
      </c>
      <c r="S1752" s="1" t="s">
        <v>1669</v>
      </c>
    </row>
    <row r="1753" spans="1:19" ht="15" customHeight="1" x14ac:dyDescent="0.35">
      <c r="A1753" s="4">
        <v>45085</v>
      </c>
      <c r="B1753" s="5">
        <f t="shared" si="593"/>
        <v>6</v>
      </c>
      <c r="C1753" s="5">
        <f t="shared" si="594"/>
        <v>2023</v>
      </c>
      <c r="D1753" s="105" t="s">
        <v>1621</v>
      </c>
      <c r="E1753" s="5" t="str">
        <f>VLOOKUP(F1753,'Set up'!$A$2:$C$44,2,FALSE)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595"/>
        <v>45085</v>
      </c>
      <c r="L1753" s="5">
        <f t="shared" si="596"/>
        <v>6</v>
      </c>
      <c r="M1753" s="5">
        <f t="shared" si="597"/>
        <v>2023</v>
      </c>
      <c r="N1753" s="6">
        <v>912</v>
      </c>
      <c r="O1753" s="6">
        <f t="shared" si="590"/>
        <v>-912</v>
      </c>
      <c r="P1753" s="6">
        <f t="shared" si="598"/>
        <v>0</v>
      </c>
      <c r="Q1753" s="7">
        <f t="shared" si="599"/>
        <v>3191318.2500000014</v>
      </c>
      <c r="R1753" s="44" t="str">
        <f>VLOOKUP(F1753,'Set up'!$A$2:$E$44,5,FALSE)</f>
        <v>Trsf</v>
      </c>
      <c r="S1753" s="1" t="s">
        <v>1669</v>
      </c>
    </row>
    <row r="1754" spans="1:19" ht="15" customHeight="1" x14ac:dyDescent="0.35">
      <c r="A1754" s="4">
        <v>45085</v>
      </c>
      <c r="B1754" s="5">
        <f t="shared" si="593"/>
        <v>6</v>
      </c>
      <c r="C1754" s="5">
        <f t="shared" si="594"/>
        <v>2023</v>
      </c>
      <c r="D1754" s="105" t="s">
        <v>1621</v>
      </c>
      <c r="E1754" s="5" t="str">
        <f>VLOOKUP(F1754,'Set up'!$A$2:$C$44,2,FALSE)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595"/>
        <v>45085</v>
      </c>
      <c r="L1754" s="5">
        <f t="shared" si="596"/>
        <v>6</v>
      </c>
      <c r="M1754" s="5">
        <f t="shared" si="597"/>
        <v>2023</v>
      </c>
      <c r="N1754" s="6">
        <v>62.5</v>
      </c>
      <c r="O1754" s="6">
        <f t="shared" si="590"/>
        <v>-62.5</v>
      </c>
      <c r="P1754" s="6">
        <f t="shared" si="598"/>
        <v>0</v>
      </c>
      <c r="Q1754" s="7">
        <f t="shared" si="599"/>
        <v>3191380.7500000014</v>
      </c>
      <c r="R1754" s="44" t="str">
        <f>VLOOKUP(F1754,'Set up'!$A$2:$E$44,5,FALSE)</f>
        <v>Trsf</v>
      </c>
      <c r="S1754" s="1" t="s">
        <v>1669</v>
      </c>
    </row>
    <row r="1755" spans="1:19" ht="15" customHeight="1" x14ac:dyDescent="0.35">
      <c r="A1755" s="4">
        <v>45085</v>
      </c>
      <c r="B1755" s="5">
        <f t="shared" si="593"/>
        <v>6</v>
      </c>
      <c r="C1755" s="5">
        <f t="shared" si="594"/>
        <v>2023</v>
      </c>
      <c r="D1755" s="105" t="s">
        <v>1621</v>
      </c>
      <c r="E1755" s="5" t="str">
        <f>VLOOKUP(F1755,'Set up'!$A$2:$C$44,2,FALSE)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595"/>
        <v>45085</v>
      </c>
      <c r="L1755" s="5">
        <f t="shared" si="596"/>
        <v>6</v>
      </c>
      <c r="M1755" s="5">
        <f t="shared" si="597"/>
        <v>2023</v>
      </c>
      <c r="N1755" s="6">
        <v>190</v>
      </c>
      <c r="O1755" s="6">
        <f t="shared" si="590"/>
        <v>-190</v>
      </c>
      <c r="P1755" s="6">
        <f t="shared" si="598"/>
        <v>0</v>
      </c>
      <c r="Q1755" s="7">
        <f t="shared" si="599"/>
        <v>3191570.7500000014</v>
      </c>
      <c r="R1755" s="44" t="str">
        <f>VLOOKUP(F1755,'Set up'!$A$2:$E$44,5,FALSE)</f>
        <v>Trsf</v>
      </c>
      <c r="S1755" s="1" t="s">
        <v>1669</v>
      </c>
    </row>
    <row r="1756" spans="1:19" ht="15" customHeight="1" x14ac:dyDescent="0.35">
      <c r="A1756" s="4">
        <v>45086</v>
      </c>
      <c r="B1756" s="5">
        <f t="shared" si="593"/>
        <v>6</v>
      </c>
      <c r="C1756" s="5">
        <f t="shared" si="594"/>
        <v>2023</v>
      </c>
      <c r="D1756" s="88" t="s">
        <v>1625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595"/>
        <v>45086</v>
      </c>
      <c r="L1756" s="5">
        <f t="shared" si="596"/>
        <v>6</v>
      </c>
      <c r="M1756" s="5">
        <f t="shared" si="597"/>
        <v>2023</v>
      </c>
      <c r="N1756" s="6">
        <v>1870</v>
      </c>
      <c r="O1756" s="6">
        <f t="shared" ref="O1756:O1766" si="600">-N1756</f>
        <v>-1870</v>
      </c>
      <c r="P1756" s="6">
        <f t="shared" si="598"/>
        <v>0</v>
      </c>
      <c r="Q1756" s="7">
        <f t="shared" si="599"/>
        <v>3193440.7500000014</v>
      </c>
      <c r="R1756" s="44" t="str">
        <f>VLOOKUP(F1756,'Set up'!$A$2:$E$44,5,FALSE)</f>
        <v>Trsf</v>
      </c>
      <c r="S1756" s="117" t="s">
        <v>1698</v>
      </c>
    </row>
    <row r="1757" spans="1:19" ht="15" customHeight="1" x14ac:dyDescent="0.35">
      <c r="A1757" s="4">
        <v>45086</v>
      </c>
      <c r="B1757" s="5">
        <f t="shared" si="593"/>
        <v>6</v>
      </c>
      <c r="C1757" s="5">
        <f t="shared" si="594"/>
        <v>2023</v>
      </c>
      <c r="D1757" s="88" t="s">
        <v>1625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595"/>
        <v>45086</v>
      </c>
      <c r="L1757" s="5">
        <f t="shared" si="596"/>
        <v>6</v>
      </c>
      <c r="M1757" s="5">
        <f t="shared" si="597"/>
        <v>2023</v>
      </c>
      <c r="N1757" s="6">
        <v>450</v>
      </c>
      <c r="O1757" s="6">
        <f t="shared" si="600"/>
        <v>-450</v>
      </c>
      <c r="P1757" s="6">
        <f t="shared" si="598"/>
        <v>0</v>
      </c>
      <c r="Q1757" s="7">
        <f t="shared" si="599"/>
        <v>3193890.7500000014</v>
      </c>
      <c r="R1757" s="44" t="str">
        <f>VLOOKUP(F1757,'Set up'!$A$2:$E$44,5,FALSE)</f>
        <v>Trsf</v>
      </c>
      <c r="S1757" s="117" t="s">
        <v>1698</v>
      </c>
    </row>
    <row r="1758" spans="1:19" ht="15" customHeight="1" x14ac:dyDescent="0.35">
      <c r="A1758" s="4">
        <v>45086</v>
      </c>
      <c r="B1758" s="5">
        <f t="shared" si="593"/>
        <v>6</v>
      </c>
      <c r="C1758" s="5">
        <f t="shared" si="594"/>
        <v>2023</v>
      </c>
      <c r="D1758" s="88" t="s">
        <v>1625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595"/>
        <v>45086</v>
      </c>
      <c r="L1758" s="5">
        <f t="shared" si="596"/>
        <v>6</v>
      </c>
      <c r="M1758" s="5">
        <f t="shared" si="597"/>
        <v>2023</v>
      </c>
      <c r="N1758" s="6">
        <v>225</v>
      </c>
      <c r="O1758" s="6">
        <f t="shared" si="600"/>
        <v>-225</v>
      </c>
      <c r="P1758" s="6">
        <f t="shared" si="598"/>
        <v>0</v>
      </c>
      <c r="Q1758" s="7">
        <f t="shared" si="599"/>
        <v>3194115.7500000014</v>
      </c>
      <c r="R1758" s="44" t="str">
        <f>VLOOKUP(F1758,'Set up'!$A$2:$E$44,5,FALSE)</f>
        <v>Trsf</v>
      </c>
      <c r="S1758" s="117" t="s">
        <v>1698</v>
      </c>
    </row>
    <row r="1759" spans="1:19" ht="15" customHeight="1" x14ac:dyDescent="0.35">
      <c r="A1759" s="4">
        <v>45086</v>
      </c>
      <c r="B1759" s="5">
        <f t="shared" si="593"/>
        <v>6</v>
      </c>
      <c r="C1759" s="5">
        <f t="shared" si="594"/>
        <v>2023</v>
      </c>
      <c r="D1759" s="88" t="s">
        <v>1625</v>
      </c>
      <c r="E1759" s="5" t="str">
        <f>VLOOKUP(F1759,'Set up'!$A$2:$C$44,2,FALSE)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595"/>
        <v>45086</v>
      </c>
      <c r="L1759" s="5">
        <f t="shared" si="596"/>
        <v>6</v>
      </c>
      <c r="M1759" s="5">
        <f t="shared" si="597"/>
        <v>2023</v>
      </c>
      <c r="N1759" s="6">
        <v>247.8</v>
      </c>
      <c r="O1759" s="91">
        <f>-247.8</f>
        <v>-247.8</v>
      </c>
      <c r="P1759" s="91">
        <f t="shared" si="598"/>
        <v>0</v>
      </c>
      <c r="Q1759" s="7">
        <f t="shared" si="599"/>
        <v>3194363.5500000012</v>
      </c>
      <c r="R1759" s="44" t="str">
        <f>VLOOKUP(F1759,'Set up'!$A$2:$E$44,5,FALSE)</f>
        <v>Trsf</v>
      </c>
      <c r="S1759" s="117" t="s">
        <v>1698</v>
      </c>
    </row>
    <row r="1760" spans="1:19" ht="15" customHeight="1" x14ac:dyDescent="0.35">
      <c r="A1760" s="4" t="s">
        <v>1628</v>
      </c>
      <c r="B1760" s="5">
        <f t="shared" si="593"/>
        <v>6</v>
      </c>
      <c r="C1760" s="5">
        <f t="shared" si="594"/>
        <v>2023</v>
      </c>
      <c r="D1760" s="88" t="s">
        <v>1626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595"/>
        <v>45089</v>
      </c>
      <c r="L1760" s="5">
        <f t="shared" si="596"/>
        <v>6</v>
      </c>
      <c r="M1760" s="5">
        <f t="shared" si="597"/>
        <v>2023</v>
      </c>
      <c r="N1760" s="6">
        <v>1870</v>
      </c>
      <c r="O1760" s="6">
        <f t="shared" si="600"/>
        <v>-1870</v>
      </c>
      <c r="P1760" s="6">
        <f t="shared" si="598"/>
        <v>0</v>
      </c>
      <c r="Q1760" s="7">
        <f t="shared" si="599"/>
        <v>3196233.5500000012</v>
      </c>
      <c r="R1760" s="44" t="str">
        <f>VLOOKUP(F1760,'Set up'!$A$2:$E$44,5,FALSE)</f>
        <v>Trsf</v>
      </c>
      <c r="S1760" s="1" t="s">
        <v>1674</v>
      </c>
    </row>
    <row r="1761" spans="1:19" ht="15" customHeight="1" x14ac:dyDescent="0.35">
      <c r="A1761" s="4" t="s">
        <v>1628</v>
      </c>
      <c r="B1761" s="5">
        <f t="shared" si="593"/>
        <v>6</v>
      </c>
      <c r="C1761" s="5">
        <f t="shared" si="594"/>
        <v>2023</v>
      </c>
      <c r="D1761" s="88" t="s">
        <v>1626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595"/>
        <v>45089</v>
      </c>
      <c r="L1761" s="5">
        <f t="shared" si="596"/>
        <v>6</v>
      </c>
      <c r="M1761" s="5">
        <f t="shared" si="597"/>
        <v>2023</v>
      </c>
      <c r="N1761" s="6">
        <v>450</v>
      </c>
      <c r="O1761" s="6">
        <f t="shared" si="600"/>
        <v>-450</v>
      </c>
      <c r="P1761" s="6">
        <f t="shared" si="598"/>
        <v>0</v>
      </c>
      <c r="Q1761" s="7">
        <f t="shared" si="599"/>
        <v>3196683.5500000012</v>
      </c>
      <c r="R1761" s="44" t="str">
        <f>VLOOKUP(F1761,'Set up'!$A$2:$E$44,5,FALSE)</f>
        <v>Trsf</v>
      </c>
      <c r="S1761" s="1" t="s">
        <v>1674</v>
      </c>
    </row>
    <row r="1762" spans="1:19" ht="15" customHeight="1" x14ac:dyDescent="0.35">
      <c r="A1762" s="4" t="s">
        <v>1628</v>
      </c>
      <c r="B1762" s="5">
        <f t="shared" si="593"/>
        <v>6</v>
      </c>
      <c r="C1762" s="5">
        <f t="shared" si="594"/>
        <v>2023</v>
      </c>
      <c r="D1762" s="88" t="s">
        <v>1626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595"/>
        <v>45089</v>
      </c>
      <c r="L1762" s="5">
        <f t="shared" si="596"/>
        <v>6</v>
      </c>
      <c r="M1762" s="5">
        <f t="shared" si="597"/>
        <v>2023</v>
      </c>
      <c r="N1762" s="6">
        <v>225</v>
      </c>
      <c r="O1762" s="6">
        <f t="shared" si="600"/>
        <v>-225</v>
      </c>
      <c r="P1762" s="6">
        <f t="shared" si="598"/>
        <v>0</v>
      </c>
      <c r="Q1762" s="7">
        <f t="shared" si="599"/>
        <v>3196908.5500000012</v>
      </c>
      <c r="R1762" s="44" t="str">
        <f>VLOOKUP(F1762,'Set up'!$A$2:$E$44,5,FALSE)</f>
        <v>Trsf</v>
      </c>
      <c r="S1762" s="1" t="s">
        <v>1674</v>
      </c>
    </row>
    <row r="1763" spans="1:19" ht="15" customHeight="1" x14ac:dyDescent="0.35">
      <c r="A1763" s="4" t="s">
        <v>1628</v>
      </c>
      <c r="B1763" s="5">
        <f t="shared" si="593"/>
        <v>6</v>
      </c>
      <c r="C1763" s="5">
        <f t="shared" si="594"/>
        <v>2023</v>
      </c>
      <c r="D1763" s="88" t="s">
        <v>1626</v>
      </c>
      <c r="E1763" s="5" t="str">
        <f>VLOOKUP(F1763,'Set up'!$A$2:$C$44,2,FALSE)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595"/>
        <v>45089</v>
      </c>
      <c r="L1763" s="5">
        <f t="shared" si="596"/>
        <v>6</v>
      </c>
      <c r="M1763" s="5">
        <f t="shared" si="597"/>
        <v>2023</v>
      </c>
      <c r="N1763" s="6">
        <v>236</v>
      </c>
      <c r="O1763" s="6">
        <f t="shared" si="600"/>
        <v>-236</v>
      </c>
      <c r="P1763" s="6">
        <f t="shared" si="598"/>
        <v>0</v>
      </c>
      <c r="Q1763" s="7">
        <f t="shared" si="599"/>
        <v>3197144.5500000012</v>
      </c>
      <c r="R1763" s="44" t="str">
        <f>VLOOKUP(F1763,'Set up'!$A$2:$E$44,5,FALSE)</f>
        <v>Trsf</v>
      </c>
      <c r="S1763" s="1" t="s">
        <v>1674</v>
      </c>
    </row>
    <row r="1764" spans="1:19" ht="15" customHeight="1" x14ac:dyDescent="0.35">
      <c r="A1764" s="4" t="s">
        <v>1628</v>
      </c>
      <c r="B1764" s="5">
        <f t="shared" si="593"/>
        <v>6</v>
      </c>
      <c r="C1764" s="5">
        <f t="shared" si="594"/>
        <v>2023</v>
      </c>
      <c r="D1764" s="88" t="s">
        <v>1626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595"/>
        <v>45089</v>
      </c>
      <c r="L1764" s="5">
        <f t="shared" si="596"/>
        <v>6</v>
      </c>
      <c r="M1764" s="5">
        <f t="shared" si="597"/>
        <v>2023</v>
      </c>
      <c r="N1764" s="6">
        <v>1390</v>
      </c>
      <c r="O1764" s="6">
        <f t="shared" si="600"/>
        <v>-1390</v>
      </c>
      <c r="P1764" s="6">
        <f t="shared" si="598"/>
        <v>0</v>
      </c>
      <c r="Q1764" s="7">
        <f t="shared" si="599"/>
        <v>3198534.5500000012</v>
      </c>
      <c r="R1764" s="44" t="str">
        <f>VLOOKUP(F1764,'Set up'!$A$2:$E$44,5,FALSE)</f>
        <v>Trsf</v>
      </c>
      <c r="S1764" s="1" t="s">
        <v>1674</v>
      </c>
    </row>
    <row r="1765" spans="1:19" ht="15" customHeight="1" x14ac:dyDescent="0.35">
      <c r="A1765" s="4" t="s">
        <v>1628</v>
      </c>
      <c r="B1765" s="5">
        <f t="shared" si="593"/>
        <v>6</v>
      </c>
      <c r="C1765" s="5">
        <f t="shared" si="594"/>
        <v>2023</v>
      </c>
      <c r="D1765" s="88" t="s">
        <v>1626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595"/>
        <v>45089</v>
      </c>
      <c r="L1765" s="5">
        <f t="shared" si="596"/>
        <v>6</v>
      </c>
      <c r="M1765" s="5">
        <f t="shared" si="597"/>
        <v>2023</v>
      </c>
      <c r="N1765" s="6">
        <v>187.5</v>
      </c>
      <c r="O1765" s="6">
        <f t="shared" si="600"/>
        <v>-187.5</v>
      </c>
      <c r="P1765" s="6">
        <f t="shared" si="598"/>
        <v>0</v>
      </c>
      <c r="Q1765" s="7">
        <f t="shared" si="599"/>
        <v>3198722.0500000012</v>
      </c>
      <c r="R1765" s="44" t="str">
        <f>VLOOKUP(F1765,'Set up'!$A$2:$E$44,5,FALSE)</f>
        <v>Trsf</v>
      </c>
      <c r="S1765" s="1" t="s">
        <v>1674</v>
      </c>
    </row>
    <row r="1766" spans="1:19" ht="15" customHeight="1" x14ac:dyDescent="0.35">
      <c r="A1766" s="4" t="s">
        <v>1628</v>
      </c>
      <c r="B1766" s="5">
        <f t="shared" si="593"/>
        <v>6</v>
      </c>
      <c r="C1766" s="5">
        <f t="shared" si="594"/>
        <v>2023</v>
      </c>
      <c r="D1766" s="88" t="s">
        <v>1626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595"/>
        <v>45089</v>
      </c>
      <c r="L1766" s="5">
        <f t="shared" si="596"/>
        <v>6</v>
      </c>
      <c r="M1766" s="5">
        <f t="shared" si="597"/>
        <v>2023</v>
      </c>
      <c r="N1766" s="6">
        <v>95</v>
      </c>
      <c r="O1766" s="6">
        <f t="shared" si="600"/>
        <v>-95</v>
      </c>
      <c r="P1766" s="6">
        <f t="shared" si="598"/>
        <v>0</v>
      </c>
      <c r="Q1766" s="7">
        <f t="shared" si="599"/>
        <v>3198817.0500000012</v>
      </c>
      <c r="R1766" s="44" t="str">
        <f>VLOOKUP(F1766,'Set up'!$A$2:$E$44,5,FALSE)</f>
        <v>Trsf</v>
      </c>
      <c r="S1766" s="1" t="s">
        <v>1674</v>
      </c>
    </row>
    <row r="1767" spans="1:19" ht="15" customHeight="1" x14ac:dyDescent="0.35">
      <c r="A1767" s="4">
        <v>45091</v>
      </c>
      <c r="B1767" s="5">
        <f t="shared" si="593"/>
        <v>6</v>
      </c>
      <c r="C1767" s="5">
        <f t="shared" si="594"/>
        <v>2023</v>
      </c>
      <c r="D1767" s="5" t="s">
        <v>1629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595"/>
        <v>45091</v>
      </c>
      <c r="L1767" s="5">
        <f t="shared" si="596"/>
        <v>6</v>
      </c>
      <c r="M1767" s="5">
        <f t="shared" si="597"/>
        <v>2023</v>
      </c>
      <c r="N1767" s="6">
        <v>150</v>
      </c>
      <c r="P1767" s="6">
        <f t="shared" si="598"/>
        <v>150</v>
      </c>
      <c r="Q1767" s="7">
        <f t="shared" si="599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593"/>
        <v>6</v>
      </c>
      <c r="C1768" s="5">
        <f t="shared" si="594"/>
        <v>2023</v>
      </c>
      <c r="D1768" s="5" t="s">
        <v>1629</v>
      </c>
      <c r="E1768" s="5" t="str">
        <f>VLOOKUP(F1768,'Set up'!$A$2:$C$44,2,FALSE)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595"/>
        <v>45091</v>
      </c>
      <c r="L1768" s="5">
        <f t="shared" si="596"/>
        <v>6</v>
      </c>
      <c r="M1768" s="5">
        <f t="shared" si="597"/>
        <v>2023</v>
      </c>
      <c r="N1768" s="6">
        <v>260</v>
      </c>
      <c r="P1768" s="6">
        <f t="shared" si="598"/>
        <v>260</v>
      </c>
      <c r="Q1768" s="7">
        <f t="shared" si="599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593"/>
        <v>6</v>
      </c>
      <c r="C1769" s="5">
        <f t="shared" si="594"/>
        <v>2023</v>
      </c>
      <c r="D1769" s="5" t="s">
        <v>1631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595"/>
        <v>45092</v>
      </c>
      <c r="L1769" s="5">
        <f t="shared" si="596"/>
        <v>6</v>
      </c>
      <c r="M1769" s="5">
        <f t="shared" si="597"/>
        <v>2023</v>
      </c>
      <c r="N1769" s="6">
        <v>3608</v>
      </c>
      <c r="O1769" s="6">
        <f>-N1769</f>
        <v>-3608</v>
      </c>
      <c r="P1769" s="6">
        <f t="shared" si="598"/>
        <v>0</v>
      </c>
      <c r="Q1769" s="7">
        <f t="shared" si="599"/>
        <v>3202835.0500000012</v>
      </c>
      <c r="R1769" s="44" t="str">
        <f>VLOOKUP(F1769,'Set up'!$A$2:$E$44,5,FALSE)</f>
        <v>Cash</v>
      </c>
      <c r="S1769" s="1" t="s">
        <v>1682</v>
      </c>
    </row>
    <row r="1770" spans="1:19" ht="15" customHeight="1" x14ac:dyDescent="0.35">
      <c r="A1770" s="4">
        <v>45092</v>
      </c>
      <c r="B1770" s="5">
        <f t="shared" si="593"/>
        <v>6</v>
      </c>
      <c r="C1770" s="5">
        <f t="shared" si="594"/>
        <v>2023</v>
      </c>
      <c r="D1770" s="5" t="s">
        <v>1631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595"/>
        <v>45092</v>
      </c>
      <c r="L1770" s="5">
        <f t="shared" si="596"/>
        <v>6</v>
      </c>
      <c r="M1770" s="5">
        <f t="shared" si="597"/>
        <v>2023</v>
      </c>
      <c r="N1770" s="6">
        <v>474</v>
      </c>
      <c r="O1770" s="6">
        <f>-N1770</f>
        <v>-474</v>
      </c>
      <c r="P1770" s="6">
        <f t="shared" si="598"/>
        <v>0</v>
      </c>
      <c r="Q1770" s="7">
        <f t="shared" si="599"/>
        <v>3203309.0500000012</v>
      </c>
      <c r="R1770" s="44" t="str">
        <f>VLOOKUP(F1770,'Set up'!$A$2:$E$44,5,FALSE)</f>
        <v>Cash</v>
      </c>
      <c r="S1770" s="1" t="s">
        <v>1682</v>
      </c>
    </row>
    <row r="1771" spans="1:19" ht="15" customHeight="1" x14ac:dyDescent="0.35">
      <c r="A1771" s="4">
        <v>45092</v>
      </c>
      <c r="B1771" s="5">
        <f t="shared" si="593"/>
        <v>6</v>
      </c>
      <c r="C1771" s="5">
        <f t="shared" si="594"/>
        <v>2023</v>
      </c>
      <c r="D1771" s="5" t="s">
        <v>1631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595"/>
        <v>45092</v>
      </c>
      <c r="L1771" s="5">
        <f t="shared" si="596"/>
        <v>6</v>
      </c>
      <c r="M1771" s="5">
        <f t="shared" si="597"/>
        <v>2023</v>
      </c>
      <c r="N1771" s="6">
        <v>516</v>
      </c>
      <c r="O1771" s="6">
        <f>-N1771</f>
        <v>-516</v>
      </c>
      <c r="P1771" s="6">
        <f t="shared" si="598"/>
        <v>0</v>
      </c>
      <c r="Q1771" s="7">
        <f t="shared" si="599"/>
        <v>3203825.0500000012</v>
      </c>
      <c r="R1771" s="44" t="str">
        <f>VLOOKUP(F1771,'Set up'!$A$2:$E$44,5,FALSE)</f>
        <v>Cash</v>
      </c>
      <c r="S1771" s="1" t="s">
        <v>1682</v>
      </c>
    </row>
    <row r="1772" spans="1:19" ht="15" customHeight="1" x14ac:dyDescent="0.35">
      <c r="A1772" s="4">
        <v>45092</v>
      </c>
      <c r="B1772" s="5">
        <f t="shared" si="593"/>
        <v>6</v>
      </c>
      <c r="C1772" s="5">
        <f t="shared" si="594"/>
        <v>2023</v>
      </c>
      <c r="D1772" s="5" t="s">
        <v>1631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595"/>
        <v>45092</v>
      </c>
      <c r="L1772" s="5">
        <f t="shared" si="596"/>
        <v>6</v>
      </c>
      <c r="M1772" s="5">
        <f t="shared" si="597"/>
        <v>2023</v>
      </c>
      <c r="N1772" s="6">
        <v>320</v>
      </c>
      <c r="O1772" s="6">
        <f>-N1772</f>
        <v>-320</v>
      </c>
      <c r="P1772" s="6">
        <f t="shared" si="598"/>
        <v>0</v>
      </c>
      <c r="Q1772" s="7">
        <f t="shared" si="599"/>
        <v>3204145.0500000012</v>
      </c>
      <c r="R1772" s="44" t="str">
        <f>VLOOKUP(F1772,'Set up'!$A$2:$E$44,5,FALSE)</f>
        <v>Cash</v>
      </c>
      <c r="S1772" s="1" t="s">
        <v>1682</v>
      </c>
    </row>
    <row r="1773" spans="1:19" ht="15" customHeight="1" x14ac:dyDescent="0.35">
      <c r="A1773" s="4">
        <v>45092</v>
      </c>
      <c r="B1773" s="5">
        <f t="shared" si="593"/>
        <v>6</v>
      </c>
      <c r="C1773" s="5">
        <f t="shared" si="594"/>
        <v>2023</v>
      </c>
      <c r="D1773" s="5" t="s">
        <v>1632</v>
      </c>
      <c r="E1773" s="5" t="str">
        <f>VLOOKUP(F1773,'Set up'!$A$2:$C$44,2,FALSE)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595"/>
        <v>45092</v>
      </c>
      <c r="L1773" s="5">
        <f t="shared" si="596"/>
        <v>6</v>
      </c>
      <c r="M1773" s="5">
        <f t="shared" si="597"/>
        <v>2023</v>
      </c>
      <c r="N1773" s="6">
        <v>350</v>
      </c>
      <c r="O1773" s="6">
        <f t="shared" ref="O1773:O1776" si="601">-N1773</f>
        <v>-350</v>
      </c>
      <c r="P1773" s="6">
        <f t="shared" si="598"/>
        <v>0</v>
      </c>
      <c r="Q1773" s="7">
        <f t="shared" si="599"/>
        <v>3204495.0500000012</v>
      </c>
      <c r="R1773" s="44" t="str">
        <f>VLOOKUP(F1773,'Set up'!$A$2:$E$44,5,FALSE)</f>
        <v>Trsf</v>
      </c>
      <c r="S1773" s="1" t="s">
        <v>1680</v>
      </c>
    </row>
    <row r="1774" spans="1:19" ht="15" customHeight="1" x14ac:dyDescent="0.35">
      <c r="A1774" s="4">
        <v>45092</v>
      </c>
      <c r="B1774" s="5">
        <f t="shared" si="593"/>
        <v>6</v>
      </c>
      <c r="C1774" s="5">
        <f t="shared" si="594"/>
        <v>2023</v>
      </c>
      <c r="D1774" s="5" t="s">
        <v>1632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595"/>
        <v>45092</v>
      </c>
      <c r="L1774" s="5">
        <f t="shared" si="596"/>
        <v>6</v>
      </c>
      <c r="M1774" s="5">
        <f t="shared" si="597"/>
        <v>2023</v>
      </c>
      <c r="N1774" s="6">
        <v>105</v>
      </c>
      <c r="O1774" s="6">
        <f t="shared" si="601"/>
        <v>-105</v>
      </c>
      <c r="P1774" s="6">
        <f t="shared" si="598"/>
        <v>0</v>
      </c>
      <c r="Q1774" s="7">
        <f t="shared" si="599"/>
        <v>3204600.0500000012</v>
      </c>
      <c r="R1774" s="44" t="str">
        <f>VLOOKUP(F1774,'Set up'!$A$2:$E$44,5,FALSE)</f>
        <v>Trsf</v>
      </c>
      <c r="S1774" s="1" t="s">
        <v>1680</v>
      </c>
    </row>
    <row r="1775" spans="1:19" ht="15" customHeight="1" x14ac:dyDescent="0.35">
      <c r="A1775" s="4">
        <v>45092</v>
      </c>
      <c r="B1775" s="5">
        <f t="shared" si="593"/>
        <v>6</v>
      </c>
      <c r="C1775" s="5">
        <f t="shared" si="594"/>
        <v>2023</v>
      </c>
      <c r="D1775" s="5" t="s">
        <v>1632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595"/>
        <v>45092</v>
      </c>
      <c r="L1775" s="5">
        <f t="shared" si="596"/>
        <v>6</v>
      </c>
      <c r="M1775" s="5">
        <f t="shared" si="597"/>
        <v>2023</v>
      </c>
      <c r="N1775" s="6">
        <v>55</v>
      </c>
      <c r="O1775" s="6">
        <f t="shared" si="601"/>
        <v>-55</v>
      </c>
      <c r="P1775" s="6">
        <f t="shared" si="598"/>
        <v>0</v>
      </c>
      <c r="Q1775" s="7">
        <f t="shared" si="599"/>
        <v>3204655.0500000012</v>
      </c>
      <c r="R1775" s="44" t="str">
        <f>VLOOKUP(F1775,'Set up'!$A$2:$E$44,5,FALSE)</f>
        <v>Trsf</v>
      </c>
      <c r="S1775" s="1" t="s">
        <v>1680</v>
      </c>
    </row>
    <row r="1776" spans="1:19" ht="15" customHeight="1" x14ac:dyDescent="0.35">
      <c r="A1776" s="4">
        <v>45092</v>
      </c>
      <c r="B1776" s="5">
        <f t="shared" si="593"/>
        <v>6</v>
      </c>
      <c r="C1776" s="5">
        <f t="shared" si="594"/>
        <v>2023</v>
      </c>
      <c r="D1776" s="5" t="s">
        <v>1632</v>
      </c>
      <c r="E1776" s="5" t="str">
        <f>VLOOKUP(F1776,'Set up'!$A$2:$C$44,2,FALSE)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595"/>
        <v>45092</v>
      </c>
      <c r="L1776" s="5">
        <f t="shared" si="596"/>
        <v>6</v>
      </c>
      <c r="M1776" s="5">
        <f t="shared" si="597"/>
        <v>2023</v>
      </c>
      <c r="N1776" s="6">
        <v>80</v>
      </c>
      <c r="O1776" s="6">
        <f t="shared" si="601"/>
        <v>-80</v>
      </c>
      <c r="P1776" s="6">
        <f t="shared" si="598"/>
        <v>0</v>
      </c>
      <c r="Q1776" s="7">
        <f t="shared" si="599"/>
        <v>3204735.0500000012</v>
      </c>
      <c r="R1776" s="44" t="str">
        <f>VLOOKUP(F1776,'Set up'!$A$2:$E$44,5,FALSE)</f>
        <v>Trsf</v>
      </c>
      <c r="S1776" s="1" t="s">
        <v>1680</v>
      </c>
    </row>
    <row r="1777" spans="1:19" ht="15" customHeight="1" x14ac:dyDescent="0.35">
      <c r="A1777" s="4">
        <v>45092</v>
      </c>
      <c r="B1777" s="5">
        <f t="shared" si="593"/>
        <v>6</v>
      </c>
      <c r="C1777" s="5">
        <f t="shared" si="594"/>
        <v>2023</v>
      </c>
      <c r="D1777" s="5" t="s">
        <v>1635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595"/>
        <v>45092</v>
      </c>
      <c r="L1777" s="5">
        <f t="shared" si="596"/>
        <v>6</v>
      </c>
      <c r="M1777" s="5">
        <f t="shared" si="597"/>
        <v>2023</v>
      </c>
      <c r="N1777" s="6">
        <v>1870</v>
      </c>
      <c r="O1777" s="6">
        <f t="shared" ref="O1777:O1781" si="602">-N1777</f>
        <v>-1870</v>
      </c>
      <c r="P1777" s="6">
        <f t="shared" si="598"/>
        <v>0</v>
      </c>
      <c r="Q1777" s="7">
        <f t="shared" si="599"/>
        <v>3206605.0500000012</v>
      </c>
      <c r="R1777" s="44" t="str">
        <f>VLOOKUP(F1777,'Set up'!$A$2:$E$44,5,FALSE)</f>
        <v>Trsf</v>
      </c>
      <c r="S1777" s="1" t="s">
        <v>1675</v>
      </c>
    </row>
    <row r="1778" spans="1:19" ht="15" customHeight="1" x14ac:dyDescent="0.35">
      <c r="A1778" s="4">
        <v>45092</v>
      </c>
      <c r="B1778" s="5">
        <f t="shared" si="593"/>
        <v>6</v>
      </c>
      <c r="C1778" s="5">
        <f t="shared" si="594"/>
        <v>2023</v>
      </c>
      <c r="D1778" s="5" t="s">
        <v>1635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595"/>
        <v>45092</v>
      </c>
      <c r="L1778" s="5">
        <f t="shared" si="596"/>
        <v>6</v>
      </c>
      <c r="M1778" s="5">
        <f t="shared" si="597"/>
        <v>2023</v>
      </c>
      <c r="N1778" s="6">
        <v>450</v>
      </c>
      <c r="O1778" s="6">
        <f t="shared" si="602"/>
        <v>-450</v>
      </c>
      <c r="P1778" s="6">
        <f t="shared" si="598"/>
        <v>0</v>
      </c>
      <c r="Q1778" s="7">
        <f t="shared" si="599"/>
        <v>3207055.0500000012</v>
      </c>
      <c r="R1778" s="44" t="str">
        <f>VLOOKUP(F1778,'Set up'!$A$2:$E$44,5,FALSE)</f>
        <v>Trsf</v>
      </c>
      <c r="S1778" s="1" t="s">
        <v>1675</v>
      </c>
    </row>
    <row r="1779" spans="1:19" ht="15" customHeight="1" x14ac:dyDescent="0.35">
      <c r="A1779" s="4">
        <v>45092</v>
      </c>
      <c r="B1779" s="5">
        <f t="shared" si="593"/>
        <v>6</v>
      </c>
      <c r="C1779" s="5">
        <f t="shared" si="594"/>
        <v>2023</v>
      </c>
      <c r="D1779" s="5" t="s">
        <v>1635</v>
      </c>
      <c r="E1779" s="5" t="str">
        <f>VLOOKUP(F1779,'Set up'!$A$2:$C$44,2,FALSE)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595"/>
        <v>45092</v>
      </c>
      <c r="L1779" s="5">
        <f t="shared" si="596"/>
        <v>6</v>
      </c>
      <c r="M1779" s="5">
        <f t="shared" si="597"/>
        <v>2023</v>
      </c>
      <c r="N1779" s="6">
        <v>236</v>
      </c>
      <c r="O1779" s="6">
        <f t="shared" si="602"/>
        <v>-236</v>
      </c>
      <c r="P1779" s="6">
        <f t="shared" si="598"/>
        <v>0</v>
      </c>
      <c r="Q1779" s="7">
        <f t="shared" si="599"/>
        <v>3207291.0500000012</v>
      </c>
      <c r="R1779" s="44" t="str">
        <f>VLOOKUP(F1779,'Set up'!$A$2:$E$44,5,FALSE)</f>
        <v>Trsf</v>
      </c>
      <c r="S1779" s="1" t="s">
        <v>1675</v>
      </c>
    </row>
    <row r="1780" spans="1:19" ht="15" customHeight="1" x14ac:dyDescent="0.35">
      <c r="A1780" s="4">
        <v>45092</v>
      </c>
      <c r="B1780" s="5">
        <f t="shared" si="593"/>
        <v>6</v>
      </c>
      <c r="C1780" s="5">
        <f t="shared" si="594"/>
        <v>2023</v>
      </c>
      <c r="D1780" s="5" t="s">
        <v>1635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595"/>
        <v>45092</v>
      </c>
      <c r="L1780" s="5">
        <f t="shared" si="596"/>
        <v>6</v>
      </c>
      <c r="M1780" s="5">
        <f t="shared" si="597"/>
        <v>2023</v>
      </c>
      <c r="N1780" s="6">
        <v>1390</v>
      </c>
      <c r="O1780" s="6">
        <f t="shared" si="602"/>
        <v>-1390</v>
      </c>
      <c r="P1780" s="6">
        <f t="shared" si="598"/>
        <v>0</v>
      </c>
      <c r="Q1780" s="7">
        <f t="shared" si="599"/>
        <v>3208681.0500000012</v>
      </c>
      <c r="R1780" s="44" t="str">
        <f>VLOOKUP(F1780,'Set up'!$A$2:$E$44,5,FALSE)</f>
        <v>Trsf</v>
      </c>
      <c r="S1780" s="1" t="s">
        <v>1675</v>
      </c>
    </row>
    <row r="1781" spans="1:19" ht="15" customHeight="1" x14ac:dyDescent="0.35">
      <c r="A1781" s="4">
        <v>45092</v>
      </c>
      <c r="B1781" s="5">
        <f t="shared" si="593"/>
        <v>6</v>
      </c>
      <c r="C1781" s="5">
        <f t="shared" si="594"/>
        <v>2023</v>
      </c>
      <c r="D1781" s="5" t="s">
        <v>1635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595"/>
        <v>45092</v>
      </c>
      <c r="L1781" s="5">
        <f t="shared" si="596"/>
        <v>6</v>
      </c>
      <c r="M1781" s="5">
        <f t="shared" si="597"/>
        <v>2023</v>
      </c>
      <c r="N1781" s="6">
        <v>187.5</v>
      </c>
      <c r="O1781" s="6">
        <f t="shared" si="602"/>
        <v>-187.5</v>
      </c>
      <c r="P1781" s="6">
        <f t="shared" si="598"/>
        <v>0</v>
      </c>
      <c r="Q1781" s="7">
        <f t="shared" si="599"/>
        <v>3208868.5500000012</v>
      </c>
      <c r="R1781" s="44" t="str">
        <f>VLOOKUP(F1781,'Set up'!$A$2:$E$44,5,FALSE)</f>
        <v>Trsf</v>
      </c>
      <c r="S1781" s="1" t="s">
        <v>1675</v>
      </c>
    </row>
    <row r="1782" spans="1:19" ht="15" customHeight="1" x14ac:dyDescent="0.35">
      <c r="A1782" s="4" t="s">
        <v>1639</v>
      </c>
      <c r="B1782" s="5">
        <f t="shared" si="593"/>
        <v>6</v>
      </c>
      <c r="C1782" s="5">
        <f t="shared" si="594"/>
        <v>2023</v>
      </c>
      <c r="D1782" s="5" t="s">
        <v>1636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595"/>
        <v>45093</v>
      </c>
      <c r="L1782" s="5">
        <f t="shared" si="596"/>
        <v>6</v>
      </c>
      <c r="M1782" s="5">
        <f t="shared" si="597"/>
        <v>2023</v>
      </c>
      <c r="N1782" s="96">
        <v>375</v>
      </c>
      <c r="P1782" s="6">
        <f t="shared" si="598"/>
        <v>375</v>
      </c>
      <c r="Q1782" s="7">
        <f t="shared" si="599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1639</v>
      </c>
      <c r="B1783" s="5">
        <f t="shared" ref="B1783:B1803" si="603">MONTH(A1783)</f>
        <v>6</v>
      </c>
      <c r="C1783" s="5">
        <f t="shared" ref="C1783:C1803" si="604">YEAR(A1783)</f>
        <v>2023</v>
      </c>
      <c r="D1783" s="5" t="s">
        <v>1637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595"/>
        <v>45093</v>
      </c>
      <c r="L1783" s="5">
        <f t="shared" si="596"/>
        <v>6</v>
      </c>
      <c r="M1783" s="5">
        <f t="shared" si="597"/>
        <v>2023</v>
      </c>
      <c r="N1783" s="6">
        <v>10692</v>
      </c>
      <c r="P1783" s="6">
        <f t="shared" ref="P1783:P1825" si="605">SUM(N1783+O1783)</f>
        <v>10692</v>
      </c>
      <c r="Q1783" s="7">
        <f t="shared" ref="Q1783:Q1825" si="606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1639</v>
      </c>
      <c r="B1784" s="5">
        <f t="shared" si="603"/>
        <v>6</v>
      </c>
      <c r="C1784" s="5">
        <f t="shared" si="604"/>
        <v>2023</v>
      </c>
      <c r="D1784" s="5" t="s">
        <v>1637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595"/>
        <v>45093</v>
      </c>
      <c r="L1784" s="5">
        <f t="shared" si="596"/>
        <v>6</v>
      </c>
      <c r="M1784" s="5">
        <f t="shared" si="597"/>
        <v>2023</v>
      </c>
      <c r="N1784" s="6">
        <v>1575</v>
      </c>
      <c r="P1784" s="6">
        <f t="shared" si="605"/>
        <v>1575</v>
      </c>
      <c r="Q1784" s="7">
        <f t="shared" si="606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1639</v>
      </c>
      <c r="B1785" s="5">
        <f t="shared" si="603"/>
        <v>6</v>
      </c>
      <c r="C1785" s="5">
        <f t="shared" si="604"/>
        <v>2023</v>
      </c>
      <c r="D1785" s="5" t="s">
        <v>1637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595"/>
        <v>45093</v>
      </c>
      <c r="L1785" s="5">
        <f t="shared" si="596"/>
        <v>6</v>
      </c>
      <c r="M1785" s="5">
        <f t="shared" si="597"/>
        <v>2023</v>
      </c>
      <c r="N1785" s="6">
        <v>1620</v>
      </c>
      <c r="P1785" s="6">
        <f t="shared" si="605"/>
        <v>1620</v>
      </c>
      <c r="Q1785" s="7">
        <f t="shared" si="606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1639</v>
      </c>
      <c r="B1786" s="5">
        <f t="shared" si="603"/>
        <v>6</v>
      </c>
      <c r="C1786" s="5">
        <f t="shared" si="604"/>
        <v>2023</v>
      </c>
      <c r="D1786" s="5" t="s">
        <v>1637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595"/>
        <v>45093</v>
      </c>
      <c r="L1786" s="5">
        <f t="shared" si="596"/>
        <v>6</v>
      </c>
      <c r="M1786" s="5">
        <f t="shared" si="597"/>
        <v>2023</v>
      </c>
      <c r="N1786" s="6">
        <v>2480</v>
      </c>
      <c r="P1786" s="6">
        <f t="shared" si="605"/>
        <v>2480</v>
      </c>
      <c r="Q1786" s="7">
        <f t="shared" si="606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1639</v>
      </c>
      <c r="B1787" s="5">
        <f t="shared" si="603"/>
        <v>6</v>
      </c>
      <c r="C1787" s="5">
        <f t="shared" si="604"/>
        <v>2023</v>
      </c>
      <c r="D1787" s="5" t="s">
        <v>1638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595"/>
        <v>45093</v>
      </c>
      <c r="L1787" s="5">
        <f t="shared" si="596"/>
        <v>6</v>
      </c>
      <c r="M1787" s="5">
        <f t="shared" si="597"/>
        <v>2023</v>
      </c>
      <c r="N1787" s="6">
        <v>16434</v>
      </c>
      <c r="O1787" s="6">
        <f t="shared" ref="O1787:O1807" si="607">-N1787</f>
        <v>-16434</v>
      </c>
      <c r="P1787" s="6">
        <f t="shared" si="605"/>
        <v>0</v>
      </c>
      <c r="Q1787" s="7">
        <f t="shared" si="606"/>
        <v>3242044.5500000012</v>
      </c>
      <c r="R1787" s="44" t="str">
        <f>VLOOKUP(F1787,'Set up'!$A$2:$E$44,5,FALSE)</f>
        <v>Chq</v>
      </c>
      <c r="S1787" s="1" t="s">
        <v>1691</v>
      </c>
    </row>
    <row r="1788" spans="1:19" ht="15" customHeight="1" x14ac:dyDescent="0.35">
      <c r="A1788" s="4" t="s">
        <v>1643</v>
      </c>
      <c r="B1788" s="5">
        <f t="shared" si="603"/>
        <v>6</v>
      </c>
      <c r="C1788" s="5">
        <f t="shared" si="604"/>
        <v>2023</v>
      </c>
      <c r="D1788" s="105" t="s">
        <v>1638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595"/>
        <v>45096</v>
      </c>
      <c r="L1788" s="5">
        <f t="shared" si="596"/>
        <v>6</v>
      </c>
      <c r="M1788" s="5">
        <f t="shared" si="597"/>
        <v>2023</v>
      </c>
      <c r="N1788" s="6">
        <v>4266</v>
      </c>
      <c r="O1788" s="6">
        <f t="shared" si="607"/>
        <v>-4266</v>
      </c>
      <c r="P1788" s="6">
        <f t="shared" si="605"/>
        <v>0</v>
      </c>
      <c r="Q1788" s="7">
        <f t="shared" si="606"/>
        <v>3246310.5500000012</v>
      </c>
      <c r="R1788" s="44" t="str">
        <f>VLOOKUP(F1788,'Set up'!$A$2:$E$44,5,FALSE)</f>
        <v>Chq</v>
      </c>
      <c r="S1788" s="1" t="s">
        <v>1691</v>
      </c>
    </row>
    <row r="1789" spans="1:19" ht="15" customHeight="1" x14ac:dyDescent="0.35">
      <c r="A1789" s="4" t="s">
        <v>1643</v>
      </c>
      <c r="B1789" s="5">
        <f t="shared" si="603"/>
        <v>6</v>
      </c>
      <c r="C1789" s="5">
        <f t="shared" si="604"/>
        <v>2023</v>
      </c>
      <c r="D1789" s="105" t="s">
        <v>1638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595"/>
        <v>45096</v>
      </c>
      <c r="L1789" s="5">
        <f t="shared" si="596"/>
        <v>6</v>
      </c>
      <c r="M1789" s="5">
        <f t="shared" si="597"/>
        <v>2023</v>
      </c>
      <c r="N1789" s="6">
        <v>2559.6000000000004</v>
      </c>
      <c r="O1789" s="6">
        <f t="shared" si="607"/>
        <v>-2559.6000000000004</v>
      </c>
      <c r="P1789" s="6">
        <f t="shared" si="605"/>
        <v>0</v>
      </c>
      <c r="Q1789" s="7">
        <f t="shared" si="606"/>
        <v>3248870.1500000013</v>
      </c>
      <c r="R1789" s="44" t="str">
        <f>VLOOKUP(F1789,'Set up'!$A$2:$E$44,5,FALSE)</f>
        <v>Chq</v>
      </c>
      <c r="S1789" s="1" t="s">
        <v>1691</v>
      </c>
    </row>
    <row r="1790" spans="1:19" ht="15" customHeight="1" x14ac:dyDescent="0.35">
      <c r="A1790" s="4" t="s">
        <v>1643</v>
      </c>
      <c r="B1790" s="5">
        <f t="shared" si="603"/>
        <v>6</v>
      </c>
      <c r="C1790" s="5">
        <f t="shared" si="604"/>
        <v>2023</v>
      </c>
      <c r="D1790" s="105" t="s">
        <v>1638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595"/>
        <v>45096</v>
      </c>
      <c r="L1790" s="5">
        <f t="shared" si="596"/>
        <v>6</v>
      </c>
      <c r="M1790" s="5">
        <f t="shared" si="597"/>
        <v>2023</v>
      </c>
      <c r="N1790" s="6">
        <v>4128</v>
      </c>
      <c r="O1790" s="6">
        <f t="shared" si="607"/>
        <v>-4128</v>
      </c>
      <c r="P1790" s="6">
        <f t="shared" si="605"/>
        <v>0</v>
      </c>
      <c r="Q1790" s="7">
        <f t="shared" si="606"/>
        <v>3252998.1500000013</v>
      </c>
      <c r="R1790" s="44" t="str">
        <f>VLOOKUP(F1790,'Set up'!$A$2:$E$44,5,FALSE)</f>
        <v>Chq</v>
      </c>
      <c r="S1790" s="1" t="s">
        <v>1691</v>
      </c>
    </row>
    <row r="1791" spans="1:19" ht="15" customHeight="1" x14ac:dyDescent="0.35">
      <c r="A1791" s="4" t="s">
        <v>1643</v>
      </c>
      <c r="B1791" s="5">
        <f t="shared" si="603"/>
        <v>6</v>
      </c>
      <c r="C1791" s="5">
        <f t="shared" si="604"/>
        <v>2023</v>
      </c>
      <c r="D1791" s="105" t="s">
        <v>1638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595"/>
        <v>45096</v>
      </c>
      <c r="L1791" s="5">
        <f t="shared" si="596"/>
        <v>6</v>
      </c>
      <c r="M1791" s="5">
        <f t="shared" si="597"/>
        <v>2023</v>
      </c>
      <c r="N1791" s="6">
        <v>750</v>
      </c>
      <c r="O1791" s="6">
        <f t="shared" si="607"/>
        <v>-750</v>
      </c>
      <c r="P1791" s="6">
        <f t="shared" si="605"/>
        <v>0</v>
      </c>
      <c r="Q1791" s="7">
        <f t="shared" si="606"/>
        <v>3253748.1500000013</v>
      </c>
      <c r="R1791" s="44" t="str">
        <f>VLOOKUP(F1791,'Set up'!$A$2:$E$44,5,FALSE)</f>
        <v>Chq</v>
      </c>
      <c r="S1791" s="1" t="s">
        <v>1691</v>
      </c>
    </row>
    <row r="1792" spans="1:19" ht="15" customHeight="1" x14ac:dyDescent="0.35">
      <c r="A1792" s="4" t="s">
        <v>1643</v>
      </c>
      <c r="B1792" s="5">
        <f t="shared" si="603"/>
        <v>6</v>
      </c>
      <c r="C1792" s="5">
        <f t="shared" si="604"/>
        <v>2023</v>
      </c>
      <c r="D1792" s="105" t="s">
        <v>1638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595"/>
        <v>45096</v>
      </c>
      <c r="L1792" s="5">
        <f t="shared" si="596"/>
        <v>6</v>
      </c>
      <c r="M1792" s="5">
        <f t="shared" si="597"/>
        <v>2023</v>
      </c>
      <c r="N1792" s="6">
        <v>2400</v>
      </c>
      <c r="O1792" s="6">
        <f t="shared" si="607"/>
        <v>-2400</v>
      </c>
      <c r="P1792" s="6">
        <f t="shared" si="605"/>
        <v>0</v>
      </c>
      <c r="Q1792" s="7">
        <f t="shared" si="606"/>
        <v>3256148.1500000013</v>
      </c>
      <c r="R1792" s="44" t="str">
        <f>VLOOKUP(F1792,'Set up'!$A$2:$E$44,5,FALSE)</f>
        <v>Chq</v>
      </c>
      <c r="S1792" s="1" t="s">
        <v>1691</v>
      </c>
    </row>
    <row r="1793" spans="1:19" ht="15" customHeight="1" x14ac:dyDescent="0.35">
      <c r="A1793" s="4" t="s">
        <v>1643</v>
      </c>
      <c r="B1793" s="5">
        <f t="shared" si="603"/>
        <v>6</v>
      </c>
      <c r="C1793" s="5">
        <f t="shared" si="604"/>
        <v>2023</v>
      </c>
      <c r="D1793" s="105" t="s">
        <v>1638</v>
      </c>
      <c r="E1793" s="5" t="str">
        <f>VLOOKUP(F1793,'Set up'!$A$2:$C$44,2,FALSE)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595"/>
        <v>45096</v>
      </c>
      <c r="L1793" s="5">
        <f t="shared" si="596"/>
        <v>6</v>
      </c>
      <c r="M1793" s="5">
        <f t="shared" si="597"/>
        <v>2023</v>
      </c>
      <c r="N1793" s="6">
        <v>2150</v>
      </c>
      <c r="O1793" s="6">
        <f t="shared" si="607"/>
        <v>-2150</v>
      </c>
      <c r="P1793" s="6">
        <f t="shared" si="605"/>
        <v>0</v>
      </c>
      <c r="Q1793" s="7">
        <f t="shared" si="606"/>
        <v>3258298.1500000013</v>
      </c>
      <c r="R1793" s="44" t="str">
        <f>VLOOKUP(F1793,'Set up'!$A$2:$E$44,5,FALSE)</f>
        <v>Chq</v>
      </c>
      <c r="S1793" s="1" t="s">
        <v>1691</v>
      </c>
    </row>
    <row r="1794" spans="1:19" ht="15" customHeight="1" x14ac:dyDescent="0.35">
      <c r="A1794" s="4" t="s">
        <v>1643</v>
      </c>
      <c r="B1794" s="5">
        <f t="shared" si="603"/>
        <v>6</v>
      </c>
      <c r="C1794" s="5">
        <f t="shared" si="604"/>
        <v>2023</v>
      </c>
      <c r="D1794" s="105" t="s">
        <v>1638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595"/>
        <v>45096</v>
      </c>
      <c r="L1794" s="5">
        <f t="shared" si="596"/>
        <v>6</v>
      </c>
      <c r="M1794" s="5">
        <f t="shared" si="597"/>
        <v>2023</v>
      </c>
      <c r="N1794" s="6">
        <v>1100</v>
      </c>
      <c r="O1794" s="6">
        <f t="shared" si="607"/>
        <v>-1100</v>
      </c>
      <c r="P1794" s="6">
        <f t="shared" si="605"/>
        <v>0</v>
      </c>
      <c r="Q1794" s="7">
        <f t="shared" si="606"/>
        <v>3259398.1500000013</v>
      </c>
      <c r="R1794" s="44" t="str">
        <f>VLOOKUP(F1794,'Set up'!$A$2:$E$44,5,FALSE)</f>
        <v>Chq</v>
      </c>
      <c r="S1794" s="1" t="s">
        <v>1691</v>
      </c>
    </row>
    <row r="1795" spans="1:19" ht="15" customHeight="1" x14ac:dyDescent="0.35">
      <c r="A1795" s="4" t="s">
        <v>1643</v>
      </c>
      <c r="B1795" s="5">
        <f t="shared" si="603"/>
        <v>6</v>
      </c>
      <c r="C1795" s="5">
        <f t="shared" si="604"/>
        <v>2023</v>
      </c>
      <c r="D1795" s="105" t="s">
        <v>1638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595"/>
        <v>45096</v>
      </c>
      <c r="L1795" s="5">
        <f t="shared" si="596"/>
        <v>6</v>
      </c>
      <c r="M1795" s="5">
        <f t="shared" si="597"/>
        <v>2023</v>
      </c>
      <c r="N1795" s="6">
        <v>180</v>
      </c>
      <c r="O1795" s="6">
        <f t="shared" si="607"/>
        <v>-180</v>
      </c>
      <c r="P1795" s="6">
        <f t="shared" si="605"/>
        <v>0</v>
      </c>
      <c r="Q1795" s="7">
        <f t="shared" si="606"/>
        <v>3259578.1500000013</v>
      </c>
      <c r="R1795" s="44" t="str">
        <f>VLOOKUP(F1795,'Set up'!$A$2:$E$44,5,FALSE)</f>
        <v>Chq</v>
      </c>
      <c r="S1795" s="1" t="s">
        <v>1691</v>
      </c>
    </row>
    <row r="1796" spans="1:19" ht="15" customHeight="1" x14ac:dyDescent="0.35">
      <c r="A1796" s="4" t="s">
        <v>1643</v>
      </c>
      <c r="B1796" s="5">
        <f t="shared" si="603"/>
        <v>6</v>
      </c>
      <c r="C1796" s="5">
        <f t="shared" si="604"/>
        <v>2023</v>
      </c>
      <c r="D1796" s="105" t="s">
        <v>1638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595"/>
        <v>45096</v>
      </c>
      <c r="L1796" s="5">
        <f t="shared" si="596"/>
        <v>6</v>
      </c>
      <c r="M1796" s="5">
        <f t="shared" si="597"/>
        <v>2023</v>
      </c>
      <c r="N1796" s="6">
        <v>110.4</v>
      </c>
      <c r="O1796" s="6">
        <f t="shared" si="607"/>
        <v>-110.4</v>
      </c>
      <c r="P1796" s="6">
        <f t="shared" si="605"/>
        <v>0</v>
      </c>
      <c r="Q1796" s="7">
        <f t="shared" si="606"/>
        <v>3259688.5500000012</v>
      </c>
      <c r="R1796" s="44" t="str">
        <f>VLOOKUP(F1796,'Set up'!$A$2:$E$44,5,FALSE)</f>
        <v>Chq</v>
      </c>
      <c r="S1796" s="1" t="s">
        <v>1691</v>
      </c>
    </row>
    <row r="1797" spans="1:19" ht="15" customHeight="1" x14ac:dyDescent="0.35">
      <c r="A1797" s="4" t="s">
        <v>1643</v>
      </c>
      <c r="B1797" s="5">
        <f t="shared" si="603"/>
        <v>6</v>
      </c>
      <c r="C1797" s="5">
        <f t="shared" si="604"/>
        <v>2023</v>
      </c>
      <c r="D1797" s="105" t="s">
        <v>1638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595"/>
        <v>45096</v>
      </c>
      <c r="L1797" s="5">
        <f t="shared" si="596"/>
        <v>6</v>
      </c>
      <c r="M1797" s="5">
        <f t="shared" si="597"/>
        <v>2023</v>
      </c>
      <c r="N1797" s="6">
        <v>1108.4000000000001</v>
      </c>
      <c r="O1797" s="6">
        <f t="shared" si="607"/>
        <v>-1108.4000000000001</v>
      </c>
      <c r="P1797" s="6">
        <f t="shared" si="605"/>
        <v>0</v>
      </c>
      <c r="Q1797" s="7">
        <f t="shared" si="606"/>
        <v>3260796.9500000011</v>
      </c>
      <c r="R1797" s="44" t="str">
        <f>VLOOKUP(F1797,'Set up'!$A$2:$E$44,5,FALSE)</f>
        <v>Chq</v>
      </c>
      <c r="S1797" s="1" t="s">
        <v>1691</v>
      </c>
    </row>
    <row r="1798" spans="1:19" ht="15" customHeight="1" x14ac:dyDescent="0.35">
      <c r="A1798" s="4" t="s">
        <v>1643</v>
      </c>
      <c r="B1798" s="5">
        <f t="shared" si="603"/>
        <v>6</v>
      </c>
      <c r="C1798" s="5">
        <f t="shared" si="604"/>
        <v>2023</v>
      </c>
      <c r="D1798" s="105" t="s">
        <v>1638</v>
      </c>
      <c r="E1798" s="5" t="str">
        <f>VLOOKUP(F1798,'Set up'!$A$2:$C$44,2,FALSE)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595"/>
        <v>45096</v>
      </c>
      <c r="L1798" s="5">
        <f t="shared" si="596"/>
        <v>6</v>
      </c>
      <c r="M1798" s="5">
        <f t="shared" si="597"/>
        <v>2023</v>
      </c>
      <c r="N1798" s="6">
        <v>525</v>
      </c>
      <c r="O1798" s="6">
        <f t="shared" si="607"/>
        <v>-525</v>
      </c>
      <c r="P1798" s="6">
        <f t="shared" si="605"/>
        <v>0</v>
      </c>
      <c r="Q1798" s="7">
        <f t="shared" si="606"/>
        <v>3261321.9500000011</v>
      </c>
      <c r="R1798" s="44" t="str">
        <f>VLOOKUP(F1798,'Set up'!$A$2:$E$44,5,FALSE)</f>
        <v>Chq</v>
      </c>
      <c r="S1798" s="1" t="s">
        <v>1691</v>
      </c>
    </row>
    <row r="1799" spans="1:19" ht="15" customHeight="1" x14ac:dyDescent="0.35">
      <c r="A1799" s="4" t="s">
        <v>1643</v>
      </c>
      <c r="B1799" s="5">
        <f t="shared" si="603"/>
        <v>6</v>
      </c>
      <c r="C1799" s="5">
        <f t="shared" si="604"/>
        <v>2023</v>
      </c>
      <c r="D1799" s="105" t="s">
        <v>1638</v>
      </c>
      <c r="E1799" s="5" t="str">
        <f>VLOOKUP(F1799,'Set up'!$A$2:$C$44,2,FALSE)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595"/>
        <v>45096</v>
      </c>
      <c r="L1799" s="5">
        <f t="shared" si="596"/>
        <v>6</v>
      </c>
      <c r="M1799" s="5">
        <f t="shared" si="597"/>
        <v>2023</v>
      </c>
      <c r="N1799" s="6">
        <v>280</v>
      </c>
      <c r="O1799" s="6">
        <f t="shared" si="607"/>
        <v>-280</v>
      </c>
      <c r="P1799" s="6">
        <f t="shared" si="605"/>
        <v>0</v>
      </c>
      <c r="Q1799" s="7">
        <f t="shared" si="606"/>
        <v>3261601.9500000011</v>
      </c>
      <c r="R1799" s="44" t="str">
        <f>VLOOKUP(F1799,'Set up'!$A$2:$E$44,5,FALSE)</f>
        <v>Chq</v>
      </c>
      <c r="S1799" s="1" t="s">
        <v>1691</v>
      </c>
    </row>
    <row r="1800" spans="1:19" ht="15" customHeight="1" x14ac:dyDescent="0.35">
      <c r="A1800" s="4" t="s">
        <v>1643</v>
      </c>
      <c r="B1800" s="5">
        <f t="shared" si="603"/>
        <v>6</v>
      </c>
      <c r="C1800" s="5">
        <f t="shared" si="604"/>
        <v>2023</v>
      </c>
      <c r="D1800" s="105" t="s">
        <v>1644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595"/>
        <v>45126</v>
      </c>
      <c r="L1800" s="5">
        <f t="shared" si="596"/>
        <v>7</v>
      </c>
      <c r="M1800" s="5">
        <f t="shared" si="597"/>
        <v>2023</v>
      </c>
      <c r="N1800" s="6">
        <v>7480</v>
      </c>
      <c r="O1800" s="6">
        <f t="shared" si="607"/>
        <v>-7480</v>
      </c>
      <c r="P1800" s="6">
        <f t="shared" si="605"/>
        <v>0</v>
      </c>
      <c r="Q1800" s="7">
        <f t="shared" si="606"/>
        <v>3269081.9500000011</v>
      </c>
      <c r="R1800" s="44" t="str">
        <f>VLOOKUP(F1800,'Set up'!$A$2:$E$44,5,FALSE)</f>
        <v>Chq</v>
      </c>
      <c r="S1800" s="1" t="s">
        <v>1784</v>
      </c>
    </row>
    <row r="1801" spans="1:19" ht="15" customHeight="1" x14ac:dyDescent="0.35">
      <c r="A1801" s="4" t="s">
        <v>1643</v>
      </c>
      <c r="B1801" s="5">
        <f t="shared" si="603"/>
        <v>6</v>
      </c>
      <c r="C1801" s="5">
        <f t="shared" si="604"/>
        <v>2023</v>
      </c>
      <c r="D1801" s="105" t="s">
        <v>1644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595"/>
        <v>45126</v>
      </c>
      <c r="L1801" s="5">
        <f t="shared" si="596"/>
        <v>7</v>
      </c>
      <c r="M1801" s="5">
        <f t="shared" si="597"/>
        <v>2023</v>
      </c>
      <c r="N1801" s="6">
        <v>1263.5999999999999</v>
      </c>
      <c r="O1801" s="6">
        <f t="shared" si="607"/>
        <v>-1263.5999999999999</v>
      </c>
      <c r="P1801" s="6">
        <f t="shared" si="605"/>
        <v>0</v>
      </c>
      <c r="Q1801" s="7">
        <f t="shared" si="606"/>
        <v>3270345.5500000012</v>
      </c>
      <c r="R1801" s="44" t="str">
        <f>VLOOKUP(F1801,'Set up'!$A$2:$E$44,5,FALSE)</f>
        <v>Chq</v>
      </c>
      <c r="S1801" s="1" t="s">
        <v>1784</v>
      </c>
    </row>
    <row r="1802" spans="1:19" ht="15" customHeight="1" x14ac:dyDescent="0.35">
      <c r="A1802" s="4" t="s">
        <v>1643</v>
      </c>
      <c r="B1802" s="5">
        <f t="shared" si="603"/>
        <v>6</v>
      </c>
      <c r="C1802" s="5">
        <f t="shared" si="604"/>
        <v>2023</v>
      </c>
      <c r="D1802" s="105" t="s">
        <v>1644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595"/>
        <v>45126</v>
      </c>
      <c r="L1802" s="5">
        <f t="shared" si="596"/>
        <v>7</v>
      </c>
      <c r="M1802" s="5">
        <f t="shared" si="597"/>
        <v>2023</v>
      </c>
      <c r="N1802" s="6">
        <v>1045.2</v>
      </c>
      <c r="O1802" s="6">
        <f t="shared" si="607"/>
        <v>-1045.2</v>
      </c>
      <c r="P1802" s="6">
        <f t="shared" si="605"/>
        <v>0</v>
      </c>
      <c r="Q1802" s="7">
        <f t="shared" si="606"/>
        <v>3271390.7500000014</v>
      </c>
      <c r="R1802" s="44" t="str">
        <f>VLOOKUP(F1802,'Set up'!$A$2:$E$44,5,FALSE)</f>
        <v>Chq</v>
      </c>
      <c r="S1802" s="1" t="s">
        <v>1784</v>
      </c>
    </row>
    <row r="1803" spans="1:19" ht="15" customHeight="1" x14ac:dyDescent="0.35">
      <c r="A1803" s="4" t="s">
        <v>1643</v>
      </c>
      <c r="B1803" s="5">
        <f t="shared" si="603"/>
        <v>6</v>
      </c>
      <c r="C1803" s="5">
        <f t="shared" si="604"/>
        <v>2023</v>
      </c>
      <c r="D1803" s="105" t="s">
        <v>1644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595"/>
        <v>45126</v>
      </c>
      <c r="L1803" s="5">
        <f t="shared" si="596"/>
        <v>7</v>
      </c>
      <c r="M1803" s="5">
        <f t="shared" si="597"/>
        <v>2023</v>
      </c>
      <c r="N1803" s="6">
        <v>144</v>
      </c>
      <c r="O1803" s="6">
        <f t="shared" si="607"/>
        <v>-144</v>
      </c>
      <c r="P1803" s="6">
        <f t="shared" si="605"/>
        <v>0</v>
      </c>
      <c r="Q1803" s="7">
        <f t="shared" si="606"/>
        <v>3271534.7500000014</v>
      </c>
      <c r="R1803" s="44" t="str">
        <f>VLOOKUP(F1803,'Set up'!$A$2:$E$44,5,FALSE)</f>
        <v>Chq</v>
      </c>
      <c r="S1803" s="1" t="s">
        <v>1784</v>
      </c>
    </row>
    <row r="1804" spans="1:19" ht="15" customHeight="1" x14ac:dyDescent="0.35">
      <c r="A1804" s="4" t="s">
        <v>1643</v>
      </c>
      <c r="B1804" s="5">
        <f t="shared" ref="B1804:B1825" si="608">MONTH(A1804)</f>
        <v>6</v>
      </c>
      <c r="C1804" s="5">
        <f t="shared" ref="C1804:C1825" si="609">YEAR(A1804)</f>
        <v>2023</v>
      </c>
      <c r="D1804" s="105" t="s">
        <v>1644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595"/>
        <v>45126</v>
      </c>
      <c r="L1804" s="5">
        <f t="shared" ref="L1804:L1825" si="610">MONTH(K1804)</f>
        <v>7</v>
      </c>
      <c r="M1804" s="5">
        <f t="shared" ref="M1804:M1825" si="611">YEAR(K1804)</f>
        <v>2023</v>
      </c>
      <c r="N1804" s="6">
        <v>190</v>
      </c>
      <c r="O1804" s="6">
        <f t="shared" si="607"/>
        <v>-190</v>
      </c>
      <c r="P1804" s="6">
        <f t="shared" si="605"/>
        <v>0</v>
      </c>
      <c r="Q1804" s="7">
        <f t="shared" si="606"/>
        <v>3271724.7500000014</v>
      </c>
      <c r="R1804" s="44" t="str">
        <f>VLOOKUP(F1804,'Set up'!$A$2:$E$44,5,FALSE)</f>
        <v>Chq</v>
      </c>
      <c r="S1804" s="1" t="s">
        <v>1784</v>
      </c>
    </row>
    <row r="1805" spans="1:19" ht="15" customHeight="1" x14ac:dyDescent="0.35">
      <c r="A1805" s="4" t="s">
        <v>1643</v>
      </c>
      <c r="B1805" s="5">
        <f t="shared" si="608"/>
        <v>6</v>
      </c>
      <c r="C1805" s="5">
        <f t="shared" si="609"/>
        <v>2023</v>
      </c>
      <c r="D1805" s="105" t="s">
        <v>1644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595"/>
        <v>45126</v>
      </c>
      <c r="L1805" s="5">
        <f t="shared" si="610"/>
        <v>7</v>
      </c>
      <c r="M1805" s="5">
        <f t="shared" si="611"/>
        <v>2023</v>
      </c>
      <c r="N1805" s="6">
        <v>187.5</v>
      </c>
      <c r="O1805" s="6">
        <f t="shared" si="607"/>
        <v>-187.5</v>
      </c>
      <c r="P1805" s="6">
        <f t="shared" si="605"/>
        <v>0</v>
      </c>
      <c r="Q1805" s="7">
        <f t="shared" si="606"/>
        <v>3271912.2500000014</v>
      </c>
      <c r="R1805" s="44" t="str">
        <f>VLOOKUP(F1805,'Set up'!$A$2:$E$44,5,FALSE)</f>
        <v>Chq</v>
      </c>
      <c r="S1805" s="1" t="s">
        <v>1784</v>
      </c>
    </row>
    <row r="1806" spans="1:19" ht="15" customHeight="1" x14ac:dyDescent="0.35">
      <c r="A1806" s="4" t="s">
        <v>1643</v>
      </c>
      <c r="B1806" s="5">
        <f t="shared" si="608"/>
        <v>6</v>
      </c>
      <c r="C1806" s="5">
        <f t="shared" si="609"/>
        <v>2023</v>
      </c>
      <c r="D1806" s="105" t="s">
        <v>1644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595"/>
        <v>45126</v>
      </c>
      <c r="L1806" s="5">
        <f t="shared" si="610"/>
        <v>7</v>
      </c>
      <c r="M1806" s="5">
        <f t="shared" si="611"/>
        <v>2023</v>
      </c>
      <c r="N1806" s="6">
        <v>520</v>
      </c>
      <c r="O1806" s="6">
        <f t="shared" si="607"/>
        <v>-520</v>
      </c>
      <c r="P1806" s="6">
        <f t="shared" si="605"/>
        <v>0</v>
      </c>
      <c r="Q1806" s="7">
        <f t="shared" si="606"/>
        <v>3272432.2500000014</v>
      </c>
      <c r="R1806" s="44" t="str">
        <f>VLOOKUP(F1806,'Set up'!$A$2:$E$44,5,FALSE)</f>
        <v>Chq</v>
      </c>
      <c r="S1806" s="1" t="s">
        <v>1784</v>
      </c>
    </row>
    <row r="1807" spans="1:19" ht="15" customHeight="1" x14ac:dyDescent="0.35">
      <c r="A1807" s="4" t="s">
        <v>1643</v>
      </c>
      <c r="B1807" s="5">
        <f t="shared" si="608"/>
        <v>6</v>
      </c>
      <c r="C1807" s="5">
        <f t="shared" si="609"/>
        <v>2023</v>
      </c>
      <c r="D1807" s="105" t="s">
        <v>1644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595"/>
        <v>45126</v>
      </c>
      <c r="L1807" s="5">
        <f t="shared" si="610"/>
        <v>7</v>
      </c>
      <c r="M1807" s="5">
        <f t="shared" si="611"/>
        <v>2023</v>
      </c>
      <c r="N1807" s="6">
        <v>930</v>
      </c>
      <c r="O1807" s="6">
        <f t="shared" si="607"/>
        <v>-930</v>
      </c>
      <c r="P1807" s="6">
        <f t="shared" si="605"/>
        <v>0</v>
      </c>
      <c r="Q1807" s="7">
        <f t="shared" si="606"/>
        <v>3273362.2500000014</v>
      </c>
      <c r="R1807" s="44" t="str">
        <f>VLOOKUP(F1807,'Set up'!$A$2:$E$44,5,FALSE)</f>
        <v>Chq</v>
      </c>
      <c r="S1807" s="1" t="s">
        <v>1784</v>
      </c>
    </row>
    <row r="1808" spans="1:19" ht="15" customHeight="1" x14ac:dyDescent="0.35">
      <c r="A1808" s="4">
        <v>45097</v>
      </c>
      <c r="B1808" s="5">
        <f t="shared" si="608"/>
        <v>6</v>
      </c>
      <c r="C1808" s="5">
        <f t="shared" si="609"/>
        <v>2023</v>
      </c>
      <c r="D1808" s="105" t="s">
        <v>1649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595"/>
        <v>45097</v>
      </c>
      <c r="L1808" s="5">
        <f t="shared" si="610"/>
        <v>6</v>
      </c>
      <c r="M1808" s="5">
        <f t="shared" si="611"/>
        <v>2023</v>
      </c>
      <c r="N1808" s="6">
        <v>3740</v>
      </c>
      <c r="O1808" s="6">
        <f t="shared" ref="O1808:O1812" si="612">-N1808</f>
        <v>-3740</v>
      </c>
      <c r="P1808" s="6">
        <f t="shared" si="605"/>
        <v>0</v>
      </c>
      <c r="Q1808" s="7">
        <f t="shared" si="606"/>
        <v>3277102.2500000014</v>
      </c>
      <c r="R1808" s="44" t="str">
        <f>VLOOKUP(F1808,'Set up'!$A$2:$E$44,5,FALSE)</f>
        <v>Trsf</v>
      </c>
      <c r="S1808" s="1" t="s">
        <v>1676</v>
      </c>
    </row>
    <row r="1809" spans="1:19" ht="15" customHeight="1" x14ac:dyDescent="0.35">
      <c r="A1809" s="97" t="s">
        <v>1648</v>
      </c>
      <c r="B1809" s="5">
        <f t="shared" si="608"/>
        <v>6</v>
      </c>
      <c r="C1809" s="5">
        <f t="shared" si="609"/>
        <v>2023</v>
      </c>
      <c r="D1809" s="105" t="s">
        <v>1647</v>
      </c>
      <c r="E1809" s="5" t="str">
        <f>VLOOKUP(F1809,'Set up'!$A$2:$C$44,2,FALSE)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595"/>
        <v>45097</v>
      </c>
      <c r="L1809" s="5">
        <f t="shared" si="610"/>
        <v>6</v>
      </c>
      <c r="M1809" s="5">
        <f t="shared" si="611"/>
        <v>2023</v>
      </c>
      <c r="N1809" s="6">
        <v>160</v>
      </c>
      <c r="O1809" s="6">
        <f t="shared" si="612"/>
        <v>-160</v>
      </c>
      <c r="P1809" s="6">
        <f t="shared" si="605"/>
        <v>0</v>
      </c>
      <c r="Q1809" s="7">
        <f t="shared" si="606"/>
        <v>3277262.2500000014</v>
      </c>
      <c r="R1809" s="44" t="str">
        <f>VLOOKUP(F1809,'Set up'!$A$2:$E$44,5,FALSE)</f>
        <v>Trsf</v>
      </c>
      <c r="S1809" s="1" t="s">
        <v>1677</v>
      </c>
    </row>
    <row r="1810" spans="1:19" ht="15" customHeight="1" x14ac:dyDescent="0.35">
      <c r="A1810" s="97" t="s">
        <v>1648</v>
      </c>
      <c r="B1810" s="5">
        <f t="shared" si="608"/>
        <v>6</v>
      </c>
      <c r="C1810" s="5">
        <f t="shared" si="609"/>
        <v>2023</v>
      </c>
      <c r="D1810" s="88" t="s">
        <v>1647</v>
      </c>
      <c r="E1810" s="5" t="str">
        <f>VLOOKUP(F1810,'Set up'!$A$2:$C$44,2,FALSE)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595"/>
        <v>45097</v>
      </c>
      <c r="L1810" s="5">
        <f t="shared" si="610"/>
        <v>6</v>
      </c>
      <c r="M1810" s="5">
        <f t="shared" si="611"/>
        <v>2023</v>
      </c>
      <c r="N1810" s="6">
        <v>165</v>
      </c>
      <c r="O1810" s="6">
        <f t="shared" si="612"/>
        <v>-165</v>
      </c>
      <c r="P1810" s="6">
        <f t="shared" si="605"/>
        <v>0</v>
      </c>
      <c r="Q1810" s="7">
        <f t="shared" si="606"/>
        <v>3277427.2500000014</v>
      </c>
      <c r="R1810" s="44" t="str">
        <f>VLOOKUP(F1810,'Set up'!$A$2:$E$44,5,FALSE)</f>
        <v>Trsf</v>
      </c>
      <c r="S1810" s="1" t="s">
        <v>1677</v>
      </c>
    </row>
    <row r="1811" spans="1:19" ht="15" customHeight="1" x14ac:dyDescent="0.35">
      <c r="A1811" s="97" t="s">
        <v>1648</v>
      </c>
      <c r="B1811" s="5">
        <f t="shared" si="608"/>
        <v>6</v>
      </c>
      <c r="C1811" s="5">
        <f t="shared" si="609"/>
        <v>2023</v>
      </c>
      <c r="D1811" s="105" t="s">
        <v>1647</v>
      </c>
      <c r="E1811" s="5" t="str">
        <f>VLOOKUP(F1811,'Set up'!$A$2:$C$44,2,FALSE)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595"/>
        <v>45097</v>
      </c>
      <c r="L1811" s="5">
        <f t="shared" si="610"/>
        <v>6</v>
      </c>
      <c r="M1811" s="5">
        <f t="shared" si="611"/>
        <v>2023</v>
      </c>
      <c r="N1811" s="6">
        <v>160</v>
      </c>
      <c r="O1811" s="6">
        <f t="shared" si="612"/>
        <v>-160</v>
      </c>
      <c r="P1811" s="6">
        <f t="shared" si="605"/>
        <v>0</v>
      </c>
      <c r="Q1811" s="7">
        <f t="shared" si="606"/>
        <v>3277587.2500000014</v>
      </c>
      <c r="R1811" s="44" t="str">
        <f>VLOOKUP(F1811,'Set up'!$A$2:$E$44,5,FALSE)</f>
        <v>Trsf</v>
      </c>
      <c r="S1811" s="1" t="s">
        <v>1677</v>
      </c>
    </row>
    <row r="1812" spans="1:19" ht="15" customHeight="1" x14ac:dyDescent="0.35">
      <c r="A1812" s="4">
        <v>45098</v>
      </c>
      <c r="B1812" s="5">
        <f t="shared" si="608"/>
        <v>6</v>
      </c>
      <c r="C1812" s="5">
        <f t="shared" si="609"/>
        <v>2023</v>
      </c>
      <c r="D1812" s="105" t="s">
        <v>1650</v>
      </c>
      <c r="E1812" s="5" t="str">
        <f>VLOOKUP(F1812,'Set up'!$A$2:$C$44,2,FALSE)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595"/>
        <v>45128</v>
      </c>
      <c r="L1812" s="5">
        <f t="shared" si="610"/>
        <v>7</v>
      </c>
      <c r="M1812" s="5">
        <f t="shared" si="611"/>
        <v>2023</v>
      </c>
      <c r="N1812" s="6">
        <v>390</v>
      </c>
      <c r="O1812" s="6">
        <f t="shared" si="612"/>
        <v>-390</v>
      </c>
      <c r="P1812" s="6">
        <f t="shared" si="605"/>
        <v>0</v>
      </c>
      <c r="Q1812" s="7">
        <f t="shared" si="606"/>
        <v>3277977.2500000014</v>
      </c>
      <c r="R1812" s="44" t="str">
        <f>VLOOKUP(F1812,'Set up'!$A$2:$E$44,5,FALSE)</f>
        <v>Chq</v>
      </c>
      <c r="S1812" s="1" t="s">
        <v>1786</v>
      </c>
    </row>
    <row r="1813" spans="1:19" ht="15" customHeight="1" x14ac:dyDescent="0.35">
      <c r="A1813" s="4">
        <v>45099</v>
      </c>
      <c r="B1813" s="5">
        <f t="shared" si="608"/>
        <v>6</v>
      </c>
      <c r="C1813" s="5">
        <f t="shared" si="609"/>
        <v>2023</v>
      </c>
      <c r="D1813" s="105" t="s">
        <v>1651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595"/>
        <v>45099</v>
      </c>
      <c r="L1813" s="5">
        <f t="shared" si="610"/>
        <v>6</v>
      </c>
      <c r="M1813" s="5">
        <f t="shared" si="611"/>
        <v>2023</v>
      </c>
      <c r="N1813" s="6">
        <v>1870</v>
      </c>
      <c r="P1813" s="6">
        <f t="shared" si="605"/>
        <v>1870</v>
      </c>
      <c r="Q1813" s="7">
        <f t="shared" si="606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08"/>
        <v>6</v>
      </c>
      <c r="C1814" s="5">
        <f t="shared" si="609"/>
        <v>2023</v>
      </c>
      <c r="D1814" s="105" t="s">
        <v>1651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595"/>
        <v>45099</v>
      </c>
      <c r="L1814" s="5">
        <f t="shared" si="610"/>
        <v>6</v>
      </c>
      <c r="M1814" s="5">
        <f t="shared" si="611"/>
        <v>2023</v>
      </c>
      <c r="N1814" s="6">
        <v>510</v>
      </c>
      <c r="P1814" s="6">
        <f t="shared" si="605"/>
        <v>510</v>
      </c>
      <c r="Q1814" s="7">
        <f t="shared" si="606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08"/>
        <v>6</v>
      </c>
      <c r="C1815" s="5">
        <f t="shared" si="609"/>
        <v>2023</v>
      </c>
      <c r="D1815" s="105" t="s">
        <v>1651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595"/>
        <v>45099</v>
      </c>
      <c r="L1815" s="5">
        <f t="shared" si="610"/>
        <v>6</v>
      </c>
      <c r="M1815" s="5">
        <f t="shared" si="611"/>
        <v>2023</v>
      </c>
      <c r="N1815" s="6">
        <v>95</v>
      </c>
      <c r="P1815" s="6">
        <f t="shared" si="605"/>
        <v>95</v>
      </c>
      <c r="Q1815" s="7">
        <f t="shared" si="606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08"/>
        <v>6</v>
      </c>
      <c r="C1816" s="5">
        <f t="shared" si="609"/>
        <v>2023</v>
      </c>
      <c r="D1816" s="105" t="s">
        <v>1652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13">A1816+J1816</f>
        <v>45099</v>
      </c>
      <c r="L1816" s="5">
        <f t="shared" si="610"/>
        <v>6</v>
      </c>
      <c r="M1816" s="5">
        <f t="shared" si="611"/>
        <v>2023</v>
      </c>
      <c r="N1816" s="6">
        <v>420</v>
      </c>
      <c r="O1816" s="6">
        <f t="shared" ref="O1816:O1817" si="614">-N1816</f>
        <v>-420</v>
      </c>
      <c r="P1816" s="6">
        <f t="shared" si="605"/>
        <v>0</v>
      </c>
      <c r="Q1816" s="7">
        <f t="shared" si="606"/>
        <v>3280872.2500000014</v>
      </c>
      <c r="R1816" s="44" t="str">
        <f>VLOOKUP(F1816,'Set up'!$A$2:$E$44,5,FALSE)</f>
        <v>Trsf</v>
      </c>
      <c r="S1816" s="1" t="s">
        <v>1678</v>
      </c>
    </row>
    <row r="1817" spans="1:19" ht="15" customHeight="1" x14ac:dyDescent="0.35">
      <c r="A1817" s="4">
        <v>45099</v>
      </c>
      <c r="B1817" s="5">
        <f t="shared" si="608"/>
        <v>6</v>
      </c>
      <c r="C1817" s="5">
        <f t="shared" si="609"/>
        <v>2023</v>
      </c>
      <c r="D1817" s="105" t="s">
        <v>1652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13"/>
        <v>45099</v>
      </c>
      <c r="L1817" s="5">
        <f t="shared" si="610"/>
        <v>6</v>
      </c>
      <c r="M1817" s="5">
        <f t="shared" si="611"/>
        <v>2023</v>
      </c>
      <c r="N1817" s="6">
        <v>375</v>
      </c>
      <c r="O1817" s="6">
        <f t="shared" si="614"/>
        <v>-375</v>
      </c>
      <c r="P1817" s="6">
        <f t="shared" si="605"/>
        <v>0</v>
      </c>
      <c r="Q1817" s="7">
        <f t="shared" si="606"/>
        <v>3281247.2500000014</v>
      </c>
      <c r="R1817" s="44" t="str">
        <f>VLOOKUP(F1817,'Set up'!$A$2:$E$44,5,FALSE)</f>
        <v>Trsf</v>
      </c>
      <c r="S1817" s="1" t="s">
        <v>1678</v>
      </c>
    </row>
    <row r="1818" spans="1:19" ht="15" customHeight="1" x14ac:dyDescent="0.35">
      <c r="A1818" s="4">
        <v>45101</v>
      </c>
      <c r="B1818" s="5">
        <f t="shared" si="608"/>
        <v>6</v>
      </c>
      <c r="C1818" s="5">
        <f t="shared" si="609"/>
        <v>2023</v>
      </c>
      <c r="D1818" s="88" t="s">
        <v>1653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13"/>
        <v>45101</v>
      </c>
      <c r="L1818" s="5">
        <f t="shared" si="610"/>
        <v>6</v>
      </c>
      <c r="M1818" s="5">
        <f t="shared" si="611"/>
        <v>2023</v>
      </c>
      <c r="N1818" s="6">
        <v>1032</v>
      </c>
      <c r="O1818" s="6">
        <f>-N1818</f>
        <v>-1032</v>
      </c>
      <c r="P1818" s="6">
        <f t="shared" si="605"/>
        <v>0</v>
      </c>
      <c r="Q1818" s="7">
        <f t="shared" si="606"/>
        <v>3282279.2500000014</v>
      </c>
      <c r="R1818" s="44" t="str">
        <f>VLOOKUP(F1818,'Set up'!$A$2:$E$44,5,FALSE)</f>
        <v>Cash</v>
      </c>
      <c r="S1818" s="1" t="s">
        <v>1683</v>
      </c>
    </row>
    <row r="1819" spans="1:19" ht="15" customHeight="1" x14ac:dyDescent="0.35">
      <c r="A1819" s="4">
        <v>45101</v>
      </c>
      <c r="B1819" s="5">
        <f t="shared" si="608"/>
        <v>6</v>
      </c>
      <c r="C1819" s="5">
        <f t="shared" si="609"/>
        <v>2023</v>
      </c>
      <c r="D1819" s="88" t="s">
        <v>1653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13"/>
        <v>45101</v>
      </c>
      <c r="L1819" s="5">
        <f t="shared" si="610"/>
        <v>6</v>
      </c>
      <c r="M1819" s="5">
        <f t="shared" si="611"/>
        <v>2023</v>
      </c>
      <c r="N1819" s="6">
        <v>160</v>
      </c>
      <c r="O1819" s="6">
        <f>-N1819</f>
        <v>-160</v>
      </c>
      <c r="P1819" s="6">
        <f t="shared" si="605"/>
        <v>0</v>
      </c>
      <c r="Q1819" s="7">
        <f t="shared" si="606"/>
        <v>3282439.2500000014</v>
      </c>
      <c r="R1819" s="44" t="str">
        <f>VLOOKUP(F1819,'Set up'!$A$2:$E$44,5,FALSE)</f>
        <v>Cash</v>
      </c>
      <c r="S1819" s="1" t="s">
        <v>1683</v>
      </c>
    </row>
    <row r="1820" spans="1:19" ht="15" customHeight="1" x14ac:dyDescent="0.35">
      <c r="A1820" s="4">
        <v>45101</v>
      </c>
      <c r="B1820" s="5">
        <f t="shared" si="608"/>
        <v>6</v>
      </c>
      <c r="C1820" s="5">
        <f t="shared" si="609"/>
        <v>2023</v>
      </c>
      <c r="D1820" s="88" t="s">
        <v>1654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13"/>
        <v>45101</v>
      </c>
      <c r="L1820" s="5">
        <f t="shared" si="610"/>
        <v>6</v>
      </c>
      <c r="M1820" s="5">
        <f t="shared" si="611"/>
        <v>2023</v>
      </c>
      <c r="N1820" s="6">
        <v>3652</v>
      </c>
      <c r="P1820" s="6">
        <f t="shared" si="605"/>
        <v>3652</v>
      </c>
      <c r="Q1820" s="7">
        <f t="shared" si="606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08"/>
        <v>6</v>
      </c>
      <c r="C1821" s="5">
        <f t="shared" si="609"/>
        <v>2023</v>
      </c>
      <c r="D1821" s="88" t="s">
        <v>1654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13"/>
        <v>45101</v>
      </c>
      <c r="L1821" s="5">
        <f t="shared" si="610"/>
        <v>6</v>
      </c>
      <c r="M1821" s="5">
        <f t="shared" si="611"/>
        <v>2023</v>
      </c>
      <c r="N1821" s="6">
        <v>842.4</v>
      </c>
      <c r="P1821" s="6">
        <f t="shared" si="605"/>
        <v>842.4</v>
      </c>
      <c r="Q1821" s="7">
        <f t="shared" si="606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08"/>
        <v>6</v>
      </c>
      <c r="C1822" s="5">
        <f t="shared" si="609"/>
        <v>2023</v>
      </c>
      <c r="D1822" s="88" t="s">
        <v>1654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13"/>
        <v>45101</v>
      </c>
      <c r="L1822" s="5">
        <f t="shared" si="610"/>
        <v>6</v>
      </c>
      <c r="M1822" s="5">
        <f t="shared" si="611"/>
        <v>2023</v>
      </c>
      <c r="N1822" s="6">
        <v>187.5</v>
      </c>
      <c r="P1822" s="6">
        <f t="shared" si="605"/>
        <v>187.5</v>
      </c>
      <c r="Q1822" s="7">
        <f t="shared" si="606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08"/>
        <v>6</v>
      </c>
      <c r="C1823" s="5">
        <f t="shared" si="609"/>
        <v>2023</v>
      </c>
      <c r="D1823" s="88" t="s">
        <v>1654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13"/>
        <v>45101</v>
      </c>
      <c r="L1823" s="5">
        <f t="shared" si="610"/>
        <v>6</v>
      </c>
      <c r="M1823" s="5">
        <f t="shared" si="611"/>
        <v>2023</v>
      </c>
      <c r="N1823" s="6">
        <v>390</v>
      </c>
      <c r="P1823" s="6">
        <f t="shared" si="605"/>
        <v>390</v>
      </c>
      <c r="Q1823" s="7">
        <f t="shared" si="606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08"/>
        <v>6</v>
      </c>
      <c r="C1824" s="5">
        <f t="shared" si="609"/>
        <v>2023</v>
      </c>
      <c r="D1824" s="88" t="s">
        <v>1654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13"/>
        <v>45101</v>
      </c>
      <c r="L1824" s="5">
        <f t="shared" si="610"/>
        <v>6</v>
      </c>
      <c r="M1824" s="5">
        <f t="shared" si="611"/>
        <v>2023</v>
      </c>
      <c r="N1824" s="6">
        <v>258</v>
      </c>
      <c r="P1824" s="6">
        <f t="shared" si="605"/>
        <v>258</v>
      </c>
      <c r="Q1824" s="7">
        <f t="shared" si="606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08"/>
        <v>6</v>
      </c>
      <c r="C1825" s="5">
        <f t="shared" si="609"/>
        <v>2023</v>
      </c>
      <c r="D1825" s="88" t="s">
        <v>1655</v>
      </c>
      <c r="E1825" s="5" t="str">
        <f>VLOOKUP(F1825,'Set up'!$A$2:$C$44,2,FALSE)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13"/>
        <v>45103</v>
      </c>
      <c r="L1825" s="5">
        <f t="shared" si="610"/>
        <v>6</v>
      </c>
      <c r="M1825" s="5">
        <f t="shared" si="611"/>
        <v>2023</v>
      </c>
      <c r="N1825" s="6">
        <v>1958</v>
      </c>
      <c r="O1825" s="6">
        <f t="shared" ref="O1825:O1833" si="615">-N1825</f>
        <v>-1958</v>
      </c>
      <c r="P1825" s="6">
        <f t="shared" si="605"/>
        <v>0</v>
      </c>
      <c r="Q1825" s="7">
        <f t="shared" si="606"/>
        <v>3289727.1500000013</v>
      </c>
      <c r="R1825" s="44" t="str">
        <f>VLOOKUP(F1825,'Set up'!$A$2:$E$44,5,FALSE)</f>
        <v>Chq</v>
      </c>
      <c r="S1825" s="1" t="s">
        <v>1692</v>
      </c>
    </row>
    <row r="1826" spans="1:19" ht="15" customHeight="1" x14ac:dyDescent="0.35">
      <c r="A1826" s="4">
        <v>45103</v>
      </c>
      <c r="B1826" s="5">
        <f t="shared" ref="B1826:B1830" si="616">MONTH(A1826)</f>
        <v>6</v>
      </c>
      <c r="C1826" s="5">
        <f t="shared" ref="C1826:C1830" si="617">YEAR(A1826)</f>
        <v>2023</v>
      </c>
      <c r="D1826" s="88" t="s">
        <v>1655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13"/>
        <v>45103</v>
      </c>
      <c r="L1826" s="5">
        <f t="shared" ref="L1826:L1836" si="618">MONTH(K1826)</f>
        <v>6</v>
      </c>
      <c r="M1826" s="5">
        <f t="shared" ref="M1826:M1836" si="619">YEAR(K1826)</f>
        <v>2023</v>
      </c>
      <c r="N1826" s="6">
        <v>237</v>
      </c>
      <c r="O1826" s="6">
        <f t="shared" si="615"/>
        <v>-237</v>
      </c>
      <c r="P1826" s="6">
        <f t="shared" ref="P1826:P1836" si="620">SUM(N1826+O1826)</f>
        <v>0</v>
      </c>
      <c r="Q1826" s="7">
        <f t="shared" ref="Q1826:Q1836" si="621">SUM(Q1825+N1826)</f>
        <v>3289964.1500000013</v>
      </c>
      <c r="R1826" s="44" t="str">
        <f>VLOOKUP(F1826,'Set up'!$A$2:$E$44,5,FALSE)</f>
        <v>Chq</v>
      </c>
      <c r="S1826" s="1" t="s">
        <v>1692</v>
      </c>
    </row>
    <row r="1827" spans="1:19" ht="15" customHeight="1" x14ac:dyDescent="0.35">
      <c r="A1827" s="4">
        <v>45103</v>
      </c>
      <c r="B1827" s="5">
        <f t="shared" si="616"/>
        <v>6</v>
      </c>
      <c r="C1827" s="5">
        <f t="shared" si="617"/>
        <v>2023</v>
      </c>
      <c r="D1827" s="88" t="s">
        <v>1655</v>
      </c>
      <c r="E1827" s="5" t="str">
        <f>VLOOKUP(F1827,'Set up'!$A$2:$C$44,2,FALSE)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13"/>
        <v>45103</v>
      </c>
      <c r="L1827" s="5">
        <f t="shared" si="618"/>
        <v>6</v>
      </c>
      <c r="M1827" s="5">
        <f t="shared" si="619"/>
        <v>2023</v>
      </c>
      <c r="N1827" s="6">
        <v>258</v>
      </c>
      <c r="O1827" s="6">
        <f t="shared" si="615"/>
        <v>-258</v>
      </c>
      <c r="P1827" s="6">
        <f t="shared" si="620"/>
        <v>0</v>
      </c>
      <c r="Q1827" s="7">
        <f t="shared" si="621"/>
        <v>3290222.1500000013</v>
      </c>
      <c r="R1827" s="44" t="str">
        <f>VLOOKUP(F1827,'Set up'!$A$2:$E$44,5,FALSE)</f>
        <v>Chq</v>
      </c>
      <c r="S1827" s="1" t="s">
        <v>1692</v>
      </c>
    </row>
    <row r="1828" spans="1:19" ht="15" customHeight="1" x14ac:dyDescent="0.35">
      <c r="A1828" s="4">
        <v>45103</v>
      </c>
      <c r="B1828" s="5">
        <f t="shared" si="616"/>
        <v>6</v>
      </c>
      <c r="C1828" s="5">
        <f t="shared" si="617"/>
        <v>2023</v>
      </c>
      <c r="D1828" s="88" t="s">
        <v>1655</v>
      </c>
      <c r="E1828" s="5" t="str">
        <f>VLOOKUP(F1828,'Set up'!$A$2:$C$44,2,FALSE)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13"/>
        <v>45103</v>
      </c>
      <c r="L1828" s="5">
        <f t="shared" si="618"/>
        <v>6</v>
      </c>
      <c r="M1828" s="5">
        <f t="shared" si="619"/>
        <v>2023</v>
      </c>
      <c r="N1828" s="6">
        <v>30</v>
      </c>
      <c r="O1828" s="6">
        <f t="shared" si="615"/>
        <v>-30</v>
      </c>
      <c r="P1828" s="6">
        <f t="shared" si="620"/>
        <v>0</v>
      </c>
      <c r="Q1828" s="7">
        <f t="shared" si="621"/>
        <v>3290252.1500000013</v>
      </c>
      <c r="R1828" s="44" t="str">
        <f>VLOOKUP(F1828,'Set up'!$A$2:$E$44,5,FALSE)</f>
        <v>Chq</v>
      </c>
      <c r="S1828" s="1" t="s">
        <v>1692</v>
      </c>
    </row>
    <row r="1829" spans="1:19" ht="15" customHeight="1" x14ac:dyDescent="0.35">
      <c r="A1829" s="4">
        <v>45103</v>
      </c>
      <c r="B1829" s="5">
        <f t="shared" si="616"/>
        <v>6</v>
      </c>
      <c r="C1829" s="5">
        <f t="shared" si="617"/>
        <v>2023</v>
      </c>
      <c r="D1829" s="88" t="s">
        <v>1655</v>
      </c>
      <c r="E1829" s="5" t="str">
        <f>VLOOKUP(F1829,'Set up'!$A$2:$C$44,2,FALSE)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13"/>
        <v>45103</v>
      </c>
      <c r="L1829" s="5">
        <f t="shared" si="618"/>
        <v>6</v>
      </c>
      <c r="M1829" s="5">
        <f t="shared" si="619"/>
        <v>2023</v>
      </c>
      <c r="N1829" s="6">
        <v>27.5</v>
      </c>
      <c r="O1829" s="6">
        <f t="shared" si="615"/>
        <v>-27.5</v>
      </c>
      <c r="P1829" s="6">
        <f t="shared" si="620"/>
        <v>0</v>
      </c>
      <c r="Q1829" s="7">
        <f t="shared" si="621"/>
        <v>3290279.6500000013</v>
      </c>
      <c r="R1829" s="44" t="str">
        <f>VLOOKUP(F1829,'Set up'!$A$2:$E$44,5,FALSE)</f>
        <v>Chq</v>
      </c>
      <c r="S1829" s="1" t="s">
        <v>1692</v>
      </c>
    </row>
    <row r="1830" spans="1:19" ht="15" customHeight="1" x14ac:dyDescent="0.35">
      <c r="A1830" s="4">
        <v>45103</v>
      </c>
      <c r="B1830" s="5">
        <f t="shared" si="616"/>
        <v>6</v>
      </c>
      <c r="C1830" s="5">
        <f t="shared" si="617"/>
        <v>2023</v>
      </c>
      <c r="D1830" s="88" t="s">
        <v>1655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13"/>
        <v>45103</v>
      </c>
      <c r="L1830" s="5">
        <f t="shared" si="618"/>
        <v>6</v>
      </c>
      <c r="M1830" s="5">
        <f t="shared" si="619"/>
        <v>2023</v>
      </c>
      <c r="N1830" s="6">
        <v>50</v>
      </c>
      <c r="O1830" s="6">
        <f t="shared" si="615"/>
        <v>-50</v>
      </c>
      <c r="P1830" s="6">
        <f t="shared" si="620"/>
        <v>0</v>
      </c>
      <c r="Q1830" s="7">
        <f t="shared" si="621"/>
        <v>3290329.6500000013</v>
      </c>
      <c r="R1830" s="44" t="str">
        <f>VLOOKUP(F1830,'Set up'!$A$2:$E$44,5,FALSE)</f>
        <v>Chq</v>
      </c>
      <c r="S1830" s="1" t="s">
        <v>1692</v>
      </c>
    </row>
    <row r="1831" spans="1:19" ht="15" customHeight="1" x14ac:dyDescent="0.35">
      <c r="A1831" s="4">
        <v>45103</v>
      </c>
      <c r="B1831" s="5">
        <f t="shared" ref="B1831:B1839" si="622">MONTH(A1831)</f>
        <v>6</v>
      </c>
      <c r="C1831" s="5">
        <f t="shared" ref="C1831:C1839" si="623">YEAR(A1831)</f>
        <v>2023</v>
      </c>
      <c r="D1831" s="88" t="s">
        <v>1655</v>
      </c>
      <c r="E1831" s="5" t="str">
        <f>VLOOKUP(F1831,'Set up'!$A$2:$C$44,2,FALSE)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13"/>
        <v>45103</v>
      </c>
      <c r="L1831" s="5">
        <f t="shared" si="618"/>
        <v>6</v>
      </c>
      <c r="M1831" s="5">
        <f t="shared" si="619"/>
        <v>2023</v>
      </c>
      <c r="N1831" s="6">
        <v>70</v>
      </c>
      <c r="O1831" s="6">
        <f t="shared" si="615"/>
        <v>-70</v>
      </c>
      <c r="P1831" s="6">
        <f t="shared" si="620"/>
        <v>0</v>
      </c>
      <c r="Q1831" s="7">
        <f t="shared" si="621"/>
        <v>3290399.6500000013</v>
      </c>
      <c r="R1831" s="44" t="str">
        <f>VLOOKUP(F1831,'Set up'!$A$2:$E$44,5,FALSE)</f>
        <v>Chq</v>
      </c>
      <c r="S1831" s="1" t="s">
        <v>1692</v>
      </c>
    </row>
    <row r="1832" spans="1:19" ht="15" customHeight="1" x14ac:dyDescent="0.35">
      <c r="A1832" s="4">
        <v>45103</v>
      </c>
      <c r="B1832" s="5">
        <f t="shared" si="622"/>
        <v>6</v>
      </c>
      <c r="C1832" s="5">
        <f t="shared" si="623"/>
        <v>2023</v>
      </c>
      <c r="D1832" s="88" t="s">
        <v>1655</v>
      </c>
      <c r="E1832" s="5" t="str">
        <f>VLOOKUP(F1832,'Set up'!$A$2:$C$44,2,FALSE)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13"/>
        <v>45103</v>
      </c>
      <c r="L1832" s="5">
        <f t="shared" si="618"/>
        <v>6</v>
      </c>
      <c r="M1832" s="5">
        <f t="shared" si="619"/>
        <v>2023</v>
      </c>
      <c r="N1832" s="6">
        <v>74</v>
      </c>
      <c r="O1832" s="6">
        <f t="shared" si="615"/>
        <v>-74</v>
      </c>
      <c r="P1832" s="6">
        <f t="shared" si="620"/>
        <v>0</v>
      </c>
      <c r="Q1832" s="7">
        <f t="shared" si="621"/>
        <v>3290473.6500000013</v>
      </c>
      <c r="R1832" s="44" t="str">
        <f>VLOOKUP(F1832,'Set up'!$A$2:$E$44,5,FALSE)</f>
        <v>Chq</v>
      </c>
      <c r="S1832" s="1" t="s">
        <v>1692</v>
      </c>
    </row>
    <row r="1833" spans="1:19" ht="15" customHeight="1" x14ac:dyDescent="0.35">
      <c r="A1833" s="4">
        <v>45103</v>
      </c>
      <c r="B1833" s="5">
        <f t="shared" si="622"/>
        <v>6</v>
      </c>
      <c r="C1833" s="5">
        <f t="shared" si="623"/>
        <v>2023</v>
      </c>
      <c r="D1833" s="88" t="s">
        <v>1655</v>
      </c>
      <c r="E1833" s="5" t="str">
        <f>VLOOKUP(F1833,'Set up'!$A$2:$C$44,2,FALSE)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13"/>
        <v>45103</v>
      </c>
      <c r="L1833" s="5">
        <f t="shared" si="618"/>
        <v>6</v>
      </c>
      <c r="M1833" s="5">
        <f t="shared" si="619"/>
        <v>2023</v>
      </c>
      <c r="N1833" s="6">
        <v>116</v>
      </c>
      <c r="O1833" s="6">
        <f t="shared" si="615"/>
        <v>-116</v>
      </c>
      <c r="P1833" s="6">
        <f t="shared" si="620"/>
        <v>0</v>
      </c>
      <c r="Q1833" s="7">
        <f t="shared" si="621"/>
        <v>3290589.6500000013</v>
      </c>
      <c r="R1833" s="44" t="str">
        <f>VLOOKUP(F1833,'Set up'!$A$2:$E$44,5,FALSE)</f>
        <v>Chq</v>
      </c>
      <c r="S1833" s="1" t="s">
        <v>1692</v>
      </c>
    </row>
    <row r="1834" spans="1:19" ht="15" customHeight="1" x14ac:dyDescent="0.35">
      <c r="A1834" s="4" t="s">
        <v>1666</v>
      </c>
      <c r="B1834" s="5">
        <f t="shared" si="622"/>
        <v>6</v>
      </c>
      <c r="C1834" s="5">
        <f t="shared" si="623"/>
        <v>2023</v>
      </c>
      <c r="D1834" s="88" t="s">
        <v>1665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13"/>
        <v>45104</v>
      </c>
      <c r="L1834" s="5">
        <f t="shared" si="618"/>
        <v>6</v>
      </c>
      <c r="M1834" s="5">
        <f t="shared" si="619"/>
        <v>2023</v>
      </c>
      <c r="N1834" s="6">
        <v>3740</v>
      </c>
      <c r="O1834" s="6">
        <f>-3000-740</f>
        <v>-3740</v>
      </c>
      <c r="P1834" s="6">
        <f t="shared" si="620"/>
        <v>0</v>
      </c>
      <c r="Q1834" s="7">
        <f t="shared" si="621"/>
        <v>3294329.6500000013</v>
      </c>
      <c r="R1834" s="44" t="str">
        <f>VLOOKUP(F1834,'Set up'!$A$2:$E$44,5,FALSE)</f>
        <v>Trsf</v>
      </c>
      <c r="S1834" s="1" t="s">
        <v>1751</v>
      </c>
    </row>
    <row r="1835" spans="1:19" ht="15" customHeight="1" x14ac:dyDescent="0.35">
      <c r="A1835" s="4" t="s">
        <v>1666</v>
      </c>
      <c r="B1835" s="5">
        <f t="shared" si="622"/>
        <v>6</v>
      </c>
      <c r="C1835" s="5">
        <f t="shared" si="623"/>
        <v>2023</v>
      </c>
      <c r="D1835" s="88" t="s">
        <v>1665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13"/>
        <v>45104</v>
      </c>
      <c r="L1835" s="5">
        <f t="shared" si="618"/>
        <v>6</v>
      </c>
      <c r="M1835" s="5">
        <f t="shared" si="619"/>
        <v>2023</v>
      </c>
      <c r="N1835" s="6">
        <v>450</v>
      </c>
      <c r="O1835" s="6">
        <f>-393.5-56.5</f>
        <v>-450</v>
      </c>
      <c r="P1835" s="6">
        <f t="shared" si="620"/>
        <v>0</v>
      </c>
      <c r="Q1835" s="7">
        <f t="shared" si="621"/>
        <v>3294779.6500000013</v>
      </c>
      <c r="R1835" s="44" t="str">
        <f>VLOOKUP(F1835,'Set up'!$A$2:$E$44,5,FALSE)</f>
        <v>Trsf</v>
      </c>
      <c r="S1835" s="119" t="s">
        <v>1752</v>
      </c>
    </row>
    <row r="1836" spans="1:19" ht="15" customHeight="1" x14ac:dyDescent="0.35">
      <c r="A1836" s="4" t="s">
        <v>1666</v>
      </c>
      <c r="B1836" s="5">
        <f t="shared" si="622"/>
        <v>6</v>
      </c>
      <c r="C1836" s="5">
        <f t="shared" si="623"/>
        <v>2023</v>
      </c>
      <c r="D1836" s="88" t="s">
        <v>1665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13"/>
        <v>45104</v>
      </c>
      <c r="L1836" s="5">
        <f t="shared" si="618"/>
        <v>6</v>
      </c>
      <c r="M1836" s="5">
        <f t="shared" si="619"/>
        <v>2023</v>
      </c>
      <c r="N1836" s="6">
        <v>225</v>
      </c>
      <c r="O1836" s="6">
        <f t="shared" ref="O1836:O1841" si="624">-N1836</f>
        <v>-225</v>
      </c>
      <c r="P1836" s="6">
        <f t="shared" si="620"/>
        <v>0</v>
      </c>
      <c r="Q1836" s="7">
        <f t="shared" si="621"/>
        <v>3295004.6500000013</v>
      </c>
      <c r="R1836" s="44" t="str">
        <f>VLOOKUP(F1836,'Set up'!$A$2:$E$44,5,FALSE)</f>
        <v>Trsf</v>
      </c>
      <c r="S1836" s="1" t="s">
        <v>1753</v>
      </c>
    </row>
    <row r="1837" spans="1:19" ht="15" customHeight="1" x14ac:dyDescent="0.35">
      <c r="A1837" s="4" t="s">
        <v>1666</v>
      </c>
      <c r="B1837" s="5">
        <f t="shared" si="622"/>
        <v>6</v>
      </c>
      <c r="C1837" s="5">
        <f t="shared" si="623"/>
        <v>2023</v>
      </c>
      <c r="D1837" s="88" t="s">
        <v>1665</v>
      </c>
      <c r="E1837" s="5" t="str">
        <f>VLOOKUP(F1837,'Set up'!$A$2:$C$44,2,FALSE)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13"/>
        <v>45104</v>
      </c>
      <c r="L1837" s="5">
        <f t="shared" ref="L1837:L1844" si="625">MONTH(K1837)</f>
        <v>6</v>
      </c>
      <c r="M1837" s="5">
        <f t="shared" ref="M1837:M1844" si="626">YEAR(K1837)</f>
        <v>2023</v>
      </c>
      <c r="N1837" s="6">
        <v>236</v>
      </c>
      <c r="O1837" s="6">
        <f t="shared" si="624"/>
        <v>-236</v>
      </c>
      <c r="P1837" s="6">
        <f t="shared" ref="P1837:P1844" si="627">SUM(N1837+O1837)</f>
        <v>0</v>
      </c>
      <c r="Q1837" s="7">
        <f t="shared" ref="Q1837:Q1844" si="628">SUM(Q1836+N1837)</f>
        <v>3295240.6500000013</v>
      </c>
      <c r="R1837" s="44" t="str">
        <f>VLOOKUP(F1837,'Set up'!$A$2:$E$44,5,FALSE)</f>
        <v>Trsf</v>
      </c>
      <c r="S1837" s="1" t="s">
        <v>1754</v>
      </c>
    </row>
    <row r="1838" spans="1:19" ht="15" customHeight="1" x14ac:dyDescent="0.35">
      <c r="A1838" s="4" t="s">
        <v>1666</v>
      </c>
      <c r="B1838" s="5">
        <f t="shared" si="622"/>
        <v>6</v>
      </c>
      <c r="C1838" s="5">
        <f t="shared" si="623"/>
        <v>2023</v>
      </c>
      <c r="D1838" s="88" t="s">
        <v>1665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13"/>
        <v>45104</v>
      </c>
      <c r="L1838" s="5">
        <f t="shared" si="625"/>
        <v>6</v>
      </c>
      <c r="M1838" s="5">
        <f t="shared" si="626"/>
        <v>2023</v>
      </c>
      <c r="N1838" s="6">
        <v>95</v>
      </c>
      <c r="O1838" s="6">
        <f t="shared" si="624"/>
        <v>-95</v>
      </c>
      <c r="P1838" s="6">
        <f t="shared" si="627"/>
        <v>0</v>
      </c>
      <c r="Q1838" s="7">
        <f t="shared" si="628"/>
        <v>3295335.6500000013</v>
      </c>
      <c r="R1838" s="44" t="str">
        <f>VLOOKUP(F1838,'Set up'!$A$2:$E$44,5,FALSE)</f>
        <v>Trsf</v>
      </c>
      <c r="S1838" s="1" t="s">
        <v>1755</v>
      </c>
    </row>
    <row r="1839" spans="1:19" ht="15" customHeight="1" x14ac:dyDescent="0.35">
      <c r="A1839" s="4" t="s">
        <v>1666</v>
      </c>
      <c r="B1839" s="5">
        <f t="shared" si="622"/>
        <v>6</v>
      </c>
      <c r="C1839" s="5">
        <f t="shared" si="623"/>
        <v>2023</v>
      </c>
      <c r="D1839" s="88" t="s">
        <v>1665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13"/>
        <v>45104</v>
      </c>
      <c r="L1839" s="5">
        <f t="shared" si="625"/>
        <v>6</v>
      </c>
      <c r="M1839" s="5">
        <f t="shared" si="626"/>
        <v>2023</v>
      </c>
      <c r="N1839" s="6">
        <v>62.5</v>
      </c>
      <c r="O1839" s="6">
        <f t="shared" si="624"/>
        <v>-62.5</v>
      </c>
      <c r="P1839" s="6">
        <f t="shared" si="627"/>
        <v>0</v>
      </c>
      <c r="Q1839" s="7">
        <f t="shared" si="628"/>
        <v>3295398.1500000013</v>
      </c>
      <c r="R1839" s="44" t="str">
        <f>VLOOKUP(F1839,'Set up'!$A$2:$E$44,5,FALSE)</f>
        <v>Trsf</v>
      </c>
      <c r="S1839" s="1" t="s">
        <v>1756</v>
      </c>
    </row>
    <row r="1840" spans="1:19" ht="15" customHeight="1" x14ac:dyDescent="0.35">
      <c r="A1840" s="4" t="s">
        <v>1666</v>
      </c>
      <c r="B1840" s="5">
        <f t="shared" ref="B1840:B1844" si="629">MONTH(A1840)</f>
        <v>6</v>
      </c>
      <c r="C1840" s="5">
        <f t="shared" ref="C1840:C1844" si="630">YEAR(A1840)</f>
        <v>2023</v>
      </c>
      <c r="D1840" s="88" t="s">
        <v>1665</v>
      </c>
      <c r="E1840" s="5" t="str">
        <f>VLOOKUP(F1840,'Set up'!$A$2:$C$44,2,FALSE)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13"/>
        <v>45104</v>
      </c>
      <c r="L1840" s="5">
        <f t="shared" si="625"/>
        <v>6</v>
      </c>
      <c r="M1840" s="5">
        <f t="shared" si="626"/>
        <v>2023</v>
      </c>
      <c r="N1840" s="6">
        <v>165</v>
      </c>
      <c r="O1840" s="6">
        <f t="shared" si="624"/>
        <v>-165</v>
      </c>
      <c r="P1840" s="6">
        <f t="shared" si="627"/>
        <v>0</v>
      </c>
      <c r="Q1840" s="7">
        <f t="shared" si="628"/>
        <v>3295563.1500000013</v>
      </c>
      <c r="R1840" s="44" t="str">
        <f>VLOOKUP(F1840,'Set up'!$A$2:$E$44,5,FALSE)</f>
        <v>Trsf</v>
      </c>
      <c r="S1840" s="1" t="s">
        <v>1757</v>
      </c>
    </row>
    <row r="1841" spans="1:19" ht="15" customHeight="1" x14ac:dyDescent="0.35">
      <c r="A1841" s="4" t="s">
        <v>1666</v>
      </c>
      <c r="B1841" s="5">
        <f t="shared" si="629"/>
        <v>6</v>
      </c>
      <c r="C1841" s="5">
        <f t="shared" si="630"/>
        <v>2023</v>
      </c>
      <c r="D1841" s="88" t="s">
        <v>1665</v>
      </c>
      <c r="E1841" s="5" t="str">
        <f>VLOOKUP(F1841,'Set up'!$A$2:$C$44,2,FALSE)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13"/>
        <v>45104</v>
      </c>
      <c r="L1841" s="5">
        <f t="shared" si="625"/>
        <v>6</v>
      </c>
      <c r="M1841" s="5">
        <f t="shared" si="626"/>
        <v>2023</v>
      </c>
      <c r="N1841" s="6">
        <v>160</v>
      </c>
      <c r="O1841" s="6">
        <f t="shared" si="624"/>
        <v>-160</v>
      </c>
      <c r="P1841" s="6">
        <f t="shared" si="627"/>
        <v>0</v>
      </c>
      <c r="Q1841" s="7">
        <f t="shared" si="628"/>
        <v>3295723.1500000013</v>
      </c>
      <c r="R1841" s="44" t="str">
        <f>VLOOKUP(F1841,'Set up'!$A$2:$E$44,5,FALSE)</f>
        <v>Trsf</v>
      </c>
      <c r="S1841" s="1" t="s">
        <v>1758</v>
      </c>
    </row>
    <row r="1842" spans="1:19" ht="15" customHeight="1" x14ac:dyDescent="0.35">
      <c r="A1842" s="4">
        <v>45105</v>
      </c>
      <c r="B1842" s="5">
        <f t="shared" si="629"/>
        <v>6</v>
      </c>
      <c r="C1842" s="5">
        <f t="shared" si="630"/>
        <v>2023</v>
      </c>
      <c r="D1842" s="88" t="s">
        <v>1667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13"/>
        <v>45105</v>
      </c>
      <c r="L1842" s="5">
        <f t="shared" si="625"/>
        <v>6</v>
      </c>
      <c r="M1842" s="5">
        <f t="shared" si="626"/>
        <v>2023</v>
      </c>
      <c r="N1842" s="6">
        <v>1870</v>
      </c>
      <c r="P1842" s="6">
        <f t="shared" si="627"/>
        <v>1870</v>
      </c>
      <c r="Q1842" s="7">
        <f t="shared" si="628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29"/>
        <v>6</v>
      </c>
      <c r="C1843" s="5">
        <f t="shared" si="630"/>
        <v>2023</v>
      </c>
      <c r="D1843" s="88" t="s">
        <v>1667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13"/>
        <v>45105</v>
      </c>
      <c r="L1843" s="5">
        <f t="shared" si="625"/>
        <v>6</v>
      </c>
      <c r="M1843" s="5">
        <f t="shared" si="626"/>
        <v>2023</v>
      </c>
      <c r="N1843" s="6">
        <v>510</v>
      </c>
      <c r="P1843" s="6">
        <f t="shared" si="627"/>
        <v>510</v>
      </c>
      <c r="Q1843" s="7">
        <f t="shared" si="628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29"/>
        <v>6</v>
      </c>
      <c r="C1844" s="5">
        <f t="shared" si="630"/>
        <v>2023</v>
      </c>
      <c r="D1844" s="88" t="s">
        <v>1667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13"/>
        <v>45105</v>
      </c>
      <c r="L1844" s="5">
        <f t="shared" si="625"/>
        <v>6</v>
      </c>
      <c r="M1844" s="5">
        <f t="shared" si="626"/>
        <v>2023</v>
      </c>
      <c r="N1844" s="6">
        <v>95</v>
      </c>
      <c r="P1844" s="6">
        <f t="shared" si="627"/>
        <v>95</v>
      </c>
      <c r="Q1844" s="7">
        <f t="shared" si="628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1711</v>
      </c>
      <c r="B1845" s="5">
        <f t="shared" ref="B1845:B1908" si="631">MONTH(A1845)</f>
        <v>7</v>
      </c>
      <c r="C1845" s="5">
        <f t="shared" ref="C1845:C1908" si="632">YEAR(A1845)</f>
        <v>2023</v>
      </c>
      <c r="D1845" s="88" t="s">
        <v>1708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33">A1845+J1845</f>
        <v>45168</v>
      </c>
      <c r="L1845" s="5">
        <f t="shared" ref="L1845:L1908" si="634">MONTH(K1845)</f>
        <v>8</v>
      </c>
      <c r="M1845" s="5">
        <f t="shared" ref="M1845:M1908" si="635">YEAR(K1845)</f>
        <v>2023</v>
      </c>
      <c r="N1845" s="6">
        <v>220</v>
      </c>
      <c r="P1845" s="6">
        <f t="shared" ref="P1845:P1908" si="636">SUM(N1845+O1845)</f>
        <v>220</v>
      </c>
      <c r="Q1845" s="7">
        <f t="shared" ref="Q1845:Q1908" si="637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1711</v>
      </c>
      <c r="B1846" s="5">
        <f t="shared" si="631"/>
        <v>7</v>
      </c>
      <c r="C1846" s="5">
        <f t="shared" si="632"/>
        <v>2023</v>
      </c>
      <c r="D1846" s="88" t="s">
        <v>1709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33"/>
        <v>45108</v>
      </c>
      <c r="L1846" s="5">
        <f t="shared" si="634"/>
        <v>7</v>
      </c>
      <c r="M1846" s="5">
        <f t="shared" si="635"/>
        <v>2023</v>
      </c>
      <c r="N1846" s="6">
        <v>62.5</v>
      </c>
      <c r="P1846" s="6">
        <f t="shared" si="636"/>
        <v>62.5</v>
      </c>
      <c r="Q1846" s="7">
        <f t="shared" si="637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1711</v>
      </c>
      <c r="B1847" s="5">
        <f t="shared" si="631"/>
        <v>7</v>
      </c>
      <c r="C1847" s="5">
        <f t="shared" si="632"/>
        <v>2023</v>
      </c>
      <c r="D1847" s="88" t="s">
        <v>1709</v>
      </c>
      <c r="E1847" s="5" t="str">
        <f>VLOOKUP(F1847,'Set up'!$A$2:$C$44,2,FALSE)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33"/>
        <v>45108</v>
      </c>
      <c r="L1847" s="5">
        <f t="shared" si="634"/>
        <v>7</v>
      </c>
      <c r="M1847" s="5">
        <f t="shared" si="635"/>
        <v>2023</v>
      </c>
      <c r="N1847" s="6">
        <v>50.4</v>
      </c>
      <c r="P1847" s="6">
        <f t="shared" si="636"/>
        <v>50.4</v>
      </c>
      <c r="Q1847" s="7">
        <f t="shared" si="637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31"/>
        <v>7</v>
      </c>
      <c r="C1848" s="5">
        <f t="shared" si="632"/>
        <v>2023</v>
      </c>
      <c r="D1848" s="88" t="s">
        <v>1710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33"/>
        <v>45110</v>
      </c>
      <c r="L1848" s="5">
        <f t="shared" si="634"/>
        <v>7</v>
      </c>
      <c r="M1848" s="5">
        <f t="shared" si="635"/>
        <v>2023</v>
      </c>
      <c r="N1848" s="6">
        <v>3652</v>
      </c>
      <c r="O1848" s="6">
        <f t="shared" ref="O1848:O1853" si="638">-N1848</f>
        <v>-3652</v>
      </c>
      <c r="P1848" s="6">
        <f t="shared" si="636"/>
        <v>0</v>
      </c>
      <c r="Q1848" s="7">
        <f t="shared" si="637"/>
        <v>3302183.0500000012</v>
      </c>
      <c r="R1848" s="44" t="str">
        <f>VLOOKUP(F1848,'Set up'!$A$2:$E$44,5,FALSE)</f>
        <v>Trsf</v>
      </c>
      <c r="S1848" s="1" t="s">
        <v>1759</v>
      </c>
    </row>
    <row r="1849" spans="1:19" ht="15" customHeight="1" x14ac:dyDescent="0.35">
      <c r="A1849" s="4">
        <v>45110</v>
      </c>
      <c r="B1849" s="5">
        <f t="shared" si="631"/>
        <v>7</v>
      </c>
      <c r="C1849" s="5">
        <f t="shared" si="632"/>
        <v>2023</v>
      </c>
      <c r="D1849" s="88" t="s">
        <v>1710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33"/>
        <v>45110</v>
      </c>
      <c r="L1849" s="5">
        <f t="shared" si="634"/>
        <v>7</v>
      </c>
      <c r="M1849" s="5">
        <f t="shared" si="635"/>
        <v>2023</v>
      </c>
      <c r="N1849" s="6">
        <v>675</v>
      </c>
      <c r="O1849" s="6">
        <f t="shared" si="638"/>
        <v>-675</v>
      </c>
      <c r="P1849" s="6">
        <f t="shared" si="636"/>
        <v>0</v>
      </c>
      <c r="Q1849" s="7">
        <f t="shared" si="637"/>
        <v>3302858.0500000012</v>
      </c>
      <c r="R1849" s="44" t="str">
        <f>VLOOKUP(F1849,'Set up'!$A$2:$E$44,5,FALSE)</f>
        <v>Trsf</v>
      </c>
      <c r="S1849" s="1" t="s">
        <v>1760</v>
      </c>
    </row>
    <row r="1850" spans="1:19" ht="15" customHeight="1" x14ac:dyDescent="0.35">
      <c r="A1850" s="4">
        <v>45110</v>
      </c>
      <c r="B1850" s="5">
        <f t="shared" si="631"/>
        <v>7</v>
      </c>
      <c r="C1850" s="5">
        <f t="shared" si="632"/>
        <v>2023</v>
      </c>
      <c r="D1850" s="88" t="s">
        <v>1710</v>
      </c>
      <c r="E1850" s="5" t="str">
        <f>VLOOKUP(F1850,'Set up'!$A$2:$C$44,2,FALSE)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33"/>
        <v>45110</v>
      </c>
      <c r="L1850" s="5">
        <f t="shared" si="634"/>
        <v>7</v>
      </c>
      <c r="M1850" s="5">
        <f t="shared" si="635"/>
        <v>2023</v>
      </c>
      <c r="N1850" s="6">
        <v>236</v>
      </c>
      <c r="O1850" s="6">
        <f t="shared" si="638"/>
        <v>-236</v>
      </c>
      <c r="P1850" s="6">
        <f t="shared" si="636"/>
        <v>0</v>
      </c>
      <c r="Q1850" s="7">
        <f t="shared" si="637"/>
        <v>3303094.0500000012</v>
      </c>
      <c r="R1850" s="44" t="str">
        <f>VLOOKUP(F1850,'Set up'!$A$2:$E$44,5,FALSE)</f>
        <v>Trsf</v>
      </c>
      <c r="S1850" s="1" t="s">
        <v>1754</v>
      </c>
    </row>
    <row r="1851" spans="1:19" ht="15" customHeight="1" x14ac:dyDescent="0.35">
      <c r="A1851" s="4">
        <v>45110</v>
      </c>
      <c r="B1851" s="5">
        <f t="shared" si="631"/>
        <v>7</v>
      </c>
      <c r="C1851" s="5">
        <f t="shared" si="632"/>
        <v>2023</v>
      </c>
      <c r="D1851" s="88" t="s">
        <v>1710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33"/>
        <v>45110</v>
      </c>
      <c r="L1851" s="5">
        <f t="shared" si="634"/>
        <v>7</v>
      </c>
      <c r="M1851" s="5">
        <f t="shared" si="635"/>
        <v>2023</v>
      </c>
      <c r="N1851" s="6">
        <v>95</v>
      </c>
      <c r="O1851" s="6">
        <f t="shared" si="638"/>
        <v>-95</v>
      </c>
      <c r="P1851" s="6">
        <f t="shared" si="636"/>
        <v>0</v>
      </c>
      <c r="Q1851" s="7">
        <f t="shared" si="637"/>
        <v>3303189.0500000012</v>
      </c>
      <c r="R1851" s="44" t="str">
        <f>VLOOKUP(F1851,'Set up'!$A$2:$E$44,5,FALSE)</f>
        <v>Trsf</v>
      </c>
      <c r="S1851" s="1" t="s">
        <v>1755</v>
      </c>
    </row>
    <row r="1852" spans="1:19" ht="15" customHeight="1" x14ac:dyDescent="0.35">
      <c r="A1852" s="4">
        <v>45110</v>
      </c>
      <c r="B1852" s="5">
        <f t="shared" si="631"/>
        <v>7</v>
      </c>
      <c r="C1852" s="5">
        <f t="shared" si="632"/>
        <v>2023</v>
      </c>
      <c r="D1852" s="88" t="s">
        <v>1710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33"/>
        <v>45110</v>
      </c>
      <c r="L1852" s="5">
        <f t="shared" si="634"/>
        <v>7</v>
      </c>
      <c r="M1852" s="5">
        <f t="shared" si="635"/>
        <v>2023</v>
      </c>
      <c r="N1852" s="96">
        <v>125</v>
      </c>
      <c r="O1852" s="6">
        <f t="shared" si="638"/>
        <v>-125</v>
      </c>
      <c r="P1852" s="6">
        <f t="shared" si="636"/>
        <v>0</v>
      </c>
      <c r="Q1852" s="7">
        <f t="shared" si="637"/>
        <v>3303314.0500000012</v>
      </c>
      <c r="R1852" s="44" t="str">
        <f>VLOOKUP(F1852,'Set up'!$A$2:$E$44,5,FALSE)</f>
        <v>Trsf</v>
      </c>
      <c r="S1852" s="1" t="s">
        <v>1761</v>
      </c>
    </row>
    <row r="1853" spans="1:19" ht="15" customHeight="1" x14ac:dyDescent="0.35">
      <c r="A1853" s="4">
        <v>45110</v>
      </c>
      <c r="B1853" s="5">
        <f t="shared" si="631"/>
        <v>7</v>
      </c>
      <c r="C1853" s="5">
        <f t="shared" si="632"/>
        <v>2023</v>
      </c>
      <c r="D1853" s="88" t="s">
        <v>1712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33"/>
        <v>45110</v>
      </c>
      <c r="L1853" s="5">
        <f t="shared" si="634"/>
        <v>7</v>
      </c>
      <c r="M1853" s="5">
        <f t="shared" si="635"/>
        <v>2023</v>
      </c>
      <c r="N1853" s="6">
        <v>100</v>
      </c>
      <c r="O1853" s="6">
        <f t="shared" si="638"/>
        <v>-100</v>
      </c>
      <c r="P1853" s="6">
        <f t="shared" si="636"/>
        <v>0</v>
      </c>
      <c r="Q1853" s="7">
        <f t="shared" si="637"/>
        <v>3303414.0500000012</v>
      </c>
      <c r="R1853" s="44" t="str">
        <f>VLOOKUP(F1853,'Set up'!$A$2:$E$44,5,FALSE)</f>
        <v>Trsf</v>
      </c>
      <c r="S1853" s="1" t="s">
        <v>1762</v>
      </c>
    </row>
    <row r="1854" spans="1:19" ht="15" customHeight="1" x14ac:dyDescent="0.35">
      <c r="A1854" s="4">
        <v>45111</v>
      </c>
      <c r="B1854" s="5">
        <f t="shared" si="631"/>
        <v>7</v>
      </c>
      <c r="C1854" s="5">
        <f t="shared" si="632"/>
        <v>2023</v>
      </c>
      <c r="D1854" s="88" t="s">
        <v>1713</v>
      </c>
      <c r="E1854" s="5" t="str">
        <f>VLOOKUP(F1854,'Set up'!$A$2:$C$44,2,FALSE)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33"/>
        <v>45111</v>
      </c>
      <c r="L1854" s="5">
        <f t="shared" si="634"/>
        <v>7</v>
      </c>
      <c r="M1854" s="5">
        <f t="shared" si="635"/>
        <v>2023</v>
      </c>
      <c r="N1854" s="6">
        <v>100</v>
      </c>
      <c r="P1854" s="6">
        <f t="shared" si="636"/>
        <v>100</v>
      </c>
      <c r="Q1854" s="7">
        <f t="shared" si="637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31"/>
        <v>7</v>
      </c>
      <c r="C1855" s="5">
        <f t="shared" si="632"/>
        <v>2023</v>
      </c>
      <c r="D1855" s="88" t="s">
        <v>1714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33"/>
        <v>45113</v>
      </c>
      <c r="L1855" s="5">
        <f t="shared" si="634"/>
        <v>7</v>
      </c>
      <c r="M1855" s="5">
        <f t="shared" si="635"/>
        <v>2023</v>
      </c>
      <c r="N1855" s="6">
        <v>1848</v>
      </c>
      <c r="P1855" s="6">
        <f t="shared" si="636"/>
        <v>1848</v>
      </c>
      <c r="Q1855" s="7">
        <f t="shared" si="637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31"/>
        <v>7</v>
      </c>
      <c r="C1856" s="5">
        <f t="shared" si="632"/>
        <v>2023</v>
      </c>
      <c r="D1856" s="88" t="s">
        <v>1714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33"/>
        <v>45113</v>
      </c>
      <c r="L1856" s="5">
        <f t="shared" si="634"/>
        <v>7</v>
      </c>
      <c r="M1856" s="5">
        <f t="shared" si="635"/>
        <v>2023</v>
      </c>
      <c r="N1856" s="6">
        <v>508</v>
      </c>
      <c r="P1856" s="6">
        <f t="shared" si="636"/>
        <v>508</v>
      </c>
      <c r="Q1856" s="7">
        <f t="shared" si="637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31"/>
        <v>7</v>
      </c>
      <c r="C1857" s="5">
        <f t="shared" si="632"/>
        <v>2023</v>
      </c>
      <c r="D1857" s="88" t="s">
        <v>1714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33"/>
        <v>45113</v>
      </c>
      <c r="L1857" s="5">
        <f t="shared" si="634"/>
        <v>7</v>
      </c>
      <c r="M1857" s="5">
        <f t="shared" si="635"/>
        <v>2023</v>
      </c>
      <c r="N1857" s="6">
        <v>160</v>
      </c>
      <c r="P1857" s="6">
        <f t="shared" si="636"/>
        <v>160</v>
      </c>
      <c r="Q1857" s="7">
        <f t="shared" si="637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31"/>
        <v>7</v>
      </c>
      <c r="C1858" s="5">
        <f t="shared" si="632"/>
        <v>2023</v>
      </c>
      <c r="D1858" s="88" t="s">
        <v>1717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33"/>
        <v>45113</v>
      </c>
      <c r="L1858" s="5">
        <f t="shared" si="634"/>
        <v>7</v>
      </c>
      <c r="M1858" s="5">
        <f t="shared" si="635"/>
        <v>2023</v>
      </c>
      <c r="N1858" s="6">
        <v>5280</v>
      </c>
      <c r="O1858" s="6">
        <f t="shared" ref="O1858:O1863" si="639">-N1858</f>
        <v>-5280</v>
      </c>
      <c r="P1858" s="6">
        <f t="shared" si="636"/>
        <v>0</v>
      </c>
      <c r="Q1858" s="7">
        <f t="shared" si="637"/>
        <v>3311310.0500000012</v>
      </c>
      <c r="R1858" s="44" t="str">
        <f>VLOOKUP(F1858,'Set up'!$A$2:$E$44,5,FALSE)</f>
        <v>Cash</v>
      </c>
      <c r="S1858" s="1" t="s">
        <v>1779</v>
      </c>
    </row>
    <row r="1859" spans="1:19" ht="15" customHeight="1" x14ac:dyDescent="0.35">
      <c r="A1859" s="4">
        <v>45113</v>
      </c>
      <c r="B1859" s="5">
        <f t="shared" si="631"/>
        <v>7</v>
      </c>
      <c r="C1859" s="5">
        <f t="shared" si="632"/>
        <v>2023</v>
      </c>
      <c r="D1859" s="88" t="s">
        <v>1717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33"/>
        <v>45113</v>
      </c>
      <c r="L1859" s="5">
        <f t="shared" si="634"/>
        <v>7</v>
      </c>
      <c r="M1859" s="5">
        <f t="shared" si="635"/>
        <v>2023</v>
      </c>
      <c r="N1859" s="6">
        <v>1185</v>
      </c>
      <c r="O1859" s="6">
        <f t="shared" si="639"/>
        <v>-1185</v>
      </c>
      <c r="P1859" s="6">
        <f t="shared" si="636"/>
        <v>0</v>
      </c>
      <c r="Q1859" s="7">
        <f t="shared" si="637"/>
        <v>3312495.0500000012</v>
      </c>
      <c r="R1859" s="44" t="str">
        <f>VLOOKUP(F1859,'Set up'!$A$2:$E$44,5,FALSE)</f>
        <v>Cash</v>
      </c>
      <c r="S1859" s="1" t="s">
        <v>1779</v>
      </c>
    </row>
    <row r="1860" spans="1:19" ht="15" customHeight="1" x14ac:dyDescent="0.35">
      <c r="A1860" s="4">
        <v>45113</v>
      </c>
      <c r="B1860" s="5">
        <f t="shared" si="631"/>
        <v>7</v>
      </c>
      <c r="C1860" s="5">
        <f t="shared" si="632"/>
        <v>2023</v>
      </c>
      <c r="D1860" s="88" t="s">
        <v>1717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33"/>
        <v>45113</v>
      </c>
      <c r="L1860" s="5">
        <f t="shared" si="634"/>
        <v>7</v>
      </c>
      <c r="M1860" s="5">
        <f t="shared" si="635"/>
        <v>2023</v>
      </c>
      <c r="N1860" s="6">
        <v>190</v>
      </c>
      <c r="O1860" s="6">
        <f t="shared" si="639"/>
        <v>-190</v>
      </c>
      <c r="P1860" s="6">
        <f t="shared" si="636"/>
        <v>0</v>
      </c>
      <c r="Q1860" s="7">
        <f t="shared" si="637"/>
        <v>3312685.0500000012</v>
      </c>
      <c r="R1860" s="44" t="str">
        <f>VLOOKUP(F1860,'Set up'!$A$2:$E$44,5,FALSE)</f>
        <v>Cash</v>
      </c>
      <c r="S1860" s="1" t="s">
        <v>1779</v>
      </c>
    </row>
    <row r="1861" spans="1:19" ht="15" customHeight="1" x14ac:dyDescent="0.35">
      <c r="A1861" s="4">
        <v>45113</v>
      </c>
      <c r="B1861" s="5">
        <f t="shared" si="631"/>
        <v>7</v>
      </c>
      <c r="C1861" s="5">
        <f t="shared" si="632"/>
        <v>2023</v>
      </c>
      <c r="D1861" s="88" t="s">
        <v>1717</v>
      </c>
      <c r="E1861" s="5" t="str">
        <f>VLOOKUP(F1861,'Set up'!$A$2:$C$44,2,FALSE)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33"/>
        <v>45113</v>
      </c>
      <c r="L1861" s="5">
        <f t="shared" si="634"/>
        <v>7</v>
      </c>
      <c r="M1861" s="5">
        <f t="shared" si="635"/>
        <v>2023</v>
      </c>
      <c r="N1861" s="6">
        <v>165</v>
      </c>
      <c r="O1861" s="6">
        <f t="shared" si="639"/>
        <v>-165</v>
      </c>
      <c r="P1861" s="6">
        <f t="shared" si="636"/>
        <v>0</v>
      </c>
      <c r="Q1861" s="7">
        <f t="shared" si="637"/>
        <v>3312850.0500000012</v>
      </c>
      <c r="R1861" s="44" t="str">
        <f>VLOOKUP(F1861,'Set up'!$A$2:$E$44,5,FALSE)</f>
        <v>Cash</v>
      </c>
      <c r="S1861" s="1" t="s">
        <v>1779</v>
      </c>
    </row>
    <row r="1862" spans="1:19" ht="15" customHeight="1" x14ac:dyDescent="0.35">
      <c r="A1862" s="4">
        <v>45113</v>
      </c>
      <c r="B1862" s="5">
        <f t="shared" si="631"/>
        <v>7</v>
      </c>
      <c r="C1862" s="5">
        <f t="shared" si="632"/>
        <v>2023</v>
      </c>
      <c r="D1862" s="88" t="s">
        <v>1717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33"/>
        <v>45113</v>
      </c>
      <c r="L1862" s="5">
        <f t="shared" si="634"/>
        <v>7</v>
      </c>
      <c r="M1862" s="5">
        <f t="shared" si="635"/>
        <v>2023</v>
      </c>
      <c r="N1862" s="6">
        <v>516</v>
      </c>
      <c r="O1862" s="6">
        <f t="shared" si="639"/>
        <v>-516</v>
      </c>
      <c r="P1862" s="6">
        <f t="shared" si="636"/>
        <v>0</v>
      </c>
      <c r="Q1862" s="7">
        <f t="shared" si="637"/>
        <v>3313366.0500000012</v>
      </c>
      <c r="R1862" s="44" t="str">
        <f>VLOOKUP(F1862,'Set up'!$A$2:$E$44,5,FALSE)</f>
        <v>Cash</v>
      </c>
      <c r="S1862" s="1" t="s">
        <v>1779</v>
      </c>
    </row>
    <row r="1863" spans="1:19" ht="15" customHeight="1" x14ac:dyDescent="0.35">
      <c r="A1863" s="4">
        <v>45113</v>
      </c>
      <c r="B1863" s="5">
        <f t="shared" si="631"/>
        <v>7</v>
      </c>
      <c r="C1863" s="5">
        <f t="shared" si="632"/>
        <v>2023</v>
      </c>
      <c r="D1863" s="88" t="s">
        <v>1717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33"/>
        <v>45113</v>
      </c>
      <c r="L1863" s="5">
        <f t="shared" si="634"/>
        <v>7</v>
      </c>
      <c r="M1863" s="5">
        <f t="shared" si="635"/>
        <v>2023</v>
      </c>
      <c r="N1863" s="6">
        <v>200</v>
      </c>
      <c r="O1863" s="6">
        <f t="shared" si="639"/>
        <v>-200</v>
      </c>
      <c r="P1863" s="6">
        <f t="shared" si="636"/>
        <v>0</v>
      </c>
      <c r="Q1863" s="7">
        <f t="shared" si="637"/>
        <v>3313566.0500000012</v>
      </c>
      <c r="R1863" s="44" t="str">
        <f>VLOOKUP(F1863,'Set up'!$A$2:$E$44,5,FALSE)</f>
        <v>Cash</v>
      </c>
      <c r="S1863" s="1" t="s">
        <v>1779</v>
      </c>
    </row>
    <row r="1864" spans="1:19" ht="15" customHeight="1" x14ac:dyDescent="0.35">
      <c r="A1864" s="4">
        <v>45117</v>
      </c>
      <c r="B1864" s="5">
        <f t="shared" si="631"/>
        <v>7</v>
      </c>
      <c r="C1864" s="5">
        <f t="shared" si="632"/>
        <v>2023</v>
      </c>
      <c r="D1864" s="88" t="s">
        <v>1719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33"/>
        <v>45237</v>
      </c>
      <c r="L1864" s="5">
        <f t="shared" si="634"/>
        <v>11</v>
      </c>
      <c r="M1864" s="5">
        <f t="shared" si="635"/>
        <v>2023</v>
      </c>
      <c r="N1864" s="6">
        <v>9636</v>
      </c>
      <c r="P1864" s="6">
        <f t="shared" si="636"/>
        <v>9636</v>
      </c>
      <c r="Q1864" s="7">
        <f t="shared" si="637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31"/>
        <v>7</v>
      </c>
      <c r="C1865" s="5">
        <f t="shared" si="632"/>
        <v>2023</v>
      </c>
      <c r="D1865" s="88" t="s">
        <v>1719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33"/>
        <v>45237</v>
      </c>
      <c r="L1865" s="5">
        <f t="shared" si="634"/>
        <v>11</v>
      </c>
      <c r="M1865" s="5">
        <f t="shared" si="635"/>
        <v>2023</v>
      </c>
      <c r="N1865" s="6">
        <v>1800</v>
      </c>
      <c r="P1865" s="6">
        <f t="shared" si="636"/>
        <v>1800</v>
      </c>
      <c r="Q1865" s="7">
        <f t="shared" si="637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31"/>
        <v>7</v>
      </c>
      <c r="C1866" s="5">
        <f t="shared" si="632"/>
        <v>2023</v>
      </c>
      <c r="D1866" s="88" t="s">
        <v>1719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33"/>
        <v>45237</v>
      </c>
      <c r="L1866" s="5">
        <f t="shared" si="634"/>
        <v>11</v>
      </c>
      <c r="M1866" s="5">
        <f t="shared" si="635"/>
        <v>2023</v>
      </c>
      <c r="N1866" s="6">
        <v>575</v>
      </c>
      <c r="P1866" s="6">
        <f t="shared" si="636"/>
        <v>575</v>
      </c>
      <c r="Q1866" s="7">
        <f t="shared" si="637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31"/>
        <v>7</v>
      </c>
      <c r="C1867" s="5">
        <f t="shared" si="632"/>
        <v>2023</v>
      </c>
      <c r="D1867" s="88" t="s">
        <v>1719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33"/>
        <v>45237</v>
      </c>
      <c r="L1867" s="5">
        <f t="shared" si="634"/>
        <v>11</v>
      </c>
      <c r="M1867" s="5">
        <f t="shared" si="635"/>
        <v>2023</v>
      </c>
      <c r="N1867" s="6">
        <v>840</v>
      </c>
      <c r="P1867" s="6">
        <f t="shared" si="636"/>
        <v>840</v>
      </c>
      <c r="Q1867" s="7">
        <f t="shared" si="637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31"/>
        <v>7</v>
      </c>
      <c r="C1868" s="5">
        <f t="shared" si="632"/>
        <v>2023</v>
      </c>
      <c r="D1868" s="88" t="s">
        <v>1719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33"/>
        <v>45237</v>
      </c>
      <c r="L1868" s="5">
        <f t="shared" si="634"/>
        <v>11</v>
      </c>
      <c r="M1868" s="5">
        <f t="shared" si="635"/>
        <v>2023</v>
      </c>
      <c r="N1868" s="6">
        <v>420</v>
      </c>
      <c r="P1868" s="6">
        <f t="shared" si="636"/>
        <v>420</v>
      </c>
      <c r="Q1868" s="7">
        <f t="shared" si="637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31"/>
        <v>7</v>
      </c>
      <c r="C1869" s="5">
        <f t="shared" si="632"/>
        <v>2023</v>
      </c>
      <c r="D1869" s="88" t="s">
        <v>1719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33"/>
        <v>45237</v>
      </c>
      <c r="L1869" s="5">
        <f t="shared" si="634"/>
        <v>11</v>
      </c>
      <c r="M1869" s="5">
        <f t="shared" si="635"/>
        <v>2023</v>
      </c>
      <c r="N1869" s="6">
        <v>395</v>
      </c>
      <c r="P1869" s="6">
        <f t="shared" si="636"/>
        <v>395</v>
      </c>
      <c r="Q1869" s="7">
        <f t="shared" si="637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31"/>
        <v>7</v>
      </c>
      <c r="C1870" s="5">
        <f t="shared" si="632"/>
        <v>2023</v>
      </c>
      <c r="D1870" s="88" t="s">
        <v>1720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33"/>
        <v>45117</v>
      </c>
      <c r="L1870" s="5">
        <f t="shared" si="634"/>
        <v>7</v>
      </c>
      <c r="M1870" s="5">
        <f t="shared" si="635"/>
        <v>2023</v>
      </c>
      <c r="N1870" s="6">
        <v>1390</v>
      </c>
      <c r="O1870" s="6">
        <f t="shared" ref="O1870" si="640">-N1870</f>
        <v>-1390</v>
      </c>
      <c r="P1870" s="91">
        <f t="shared" si="636"/>
        <v>0</v>
      </c>
      <c r="Q1870" s="7">
        <f t="shared" si="637"/>
        <v>3328622.0500000012</v>
      </c>
      <c r="R1870" s="44" t="str">
        <f>VLOOKUP(F1870,'Set up'!$A$2:$E$44,5,FALSE)</f>
        <v>Trsf</v>
      </c>
      <c r="S1870" s="117" t="s">
        <v>1849</v>
      </c>
    </row>
    <row r="1871" spans="1:19" ht="15" customHeight="1" x14ac:dyDescent="0.35">
      <c r="A1871" s="4">
        <v>45118</v>
      </c>
      <c r="B1871" s="5">
        <f t="shared" si="631"/>
        <v>7</v>
      </c>
      <c r="C1871" s="5">
        <f t="shared" si="632"/>
        <v>2023</v>
      </c>
      <c r="D1871" s="88" t="s">
        <v>1721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33"/>
        <v>45118</v>
      </c>
      <c r="L1871" s="5">
        <f t="shared" si="634"/>
        <v>7</v>
      </c>
      <c r="M1871" s="5">
        <f t="shared" si="635"/>
        <v>2023</v>
      </c>
      <c r="N1871" s="6">
        <v>1826</v>
      </c>
      <c r="P1871" s="6">
        <f t="shared" si="636"/>
        <v>1826</v>
      </c>
      <c r="Q1871" s="7">
        <f t="shared" si="637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31"/>
        <v>7</v>
      </c>
      <c r="C1872" s="5">
        <f t="shared" si="632"/>
        <v>2023</v>
      </c>
      <c r="D1872" s="88" t="s">
        <v>1721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33"/>
        <v>45118</v>
      </c>
      <c r="L1872" s="5">
        <f t="shared" si="634"/>
        <v>7</v>
      </c>
      <c r="M1872" s="5">
        <f t="shared" si="635"/>
        <v>2023</v>
      </c>
      <c r="N1872" s="6">
        <v>747</v>
      </c>
      <c r="P1872" s="6">
        <f t="shared" si="636"/>
        <v>747</v>
      </c>
      <c r="Q1872" s="7">
        <f t="shared" si="637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31"/>
        <v>7</v>
      </c>
      <c r="C1873" s="5">
        <f t="shared" si="632"/>
        <v>2023</v>
      </c>
      <c r="D1873" s="88" t="s">
        <v>1721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33"/>
        <v>45118</v>
      </c>
      <c r="L1873" s="5">
        <f t="shared" si="634"/>
        <v>7</v>
      </c>
      <c r="M1873" s="5">
        <f t="shared" si="635"/>
        <v>2023</v>
      </c>
      <c r="N1873" s="6">
        <v>95</v>
      </c>
      <c r="P1873" s="6">
        <f t="shared" si="636"/>
        <v>95</v>
      </c>
      <c r="Q1873" s="7">
        <f t="shared" si="637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31"/>
        <v>7</v>
      </c>
      <c r="C1874" s="5">
        <f t="shared" si="632"/>
        <v>2023</v>
      </c>
      <c r="D1874" s="88" t="s">
        <v>1722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33"/>
        <v>45148</v>
      </c>
      <c r="L1874" s="5">
        <f t="shared" si="634"/>
        <v>8</v>
      </c>
      <c r="M1874" s="5">
        <f t="shared" si="635"/>
        <v>2023</v>
      </c>
      <c r="N1874" s="6">
        <v>144</v>
      </c>
      <c r="O1874" s="6">
        <f t="shared" ref="O1874" si="641">-N1874</f>
        <v>-144</v>
      </c>
      <c r="P1874" s="6">
        <f t="shared" si="636"/>
        <v>0</v>
      </c>
      <c r="Q1874" s="7">
        <f t="shared" si="637"/>
        <v>3331434.0500000012</v>
      </c>
      <c r="R1874" s="44" t="str">
        <f>VLOOKUP(F1874,'Set up'!$A$2:$E$44,5,FALSE)</f>
        <v>Chq</v>
      </c>
      <c r="S1874" s="1" t="s">
        <v>1785</v>
      </c>
    </row>
    <row r="1875" spans="1:19" ht="15" customHeight="1" x14ac:dyDescent="0.35">
      <c r="A1875" s="4" t="s">
        <v>1724</v>
      </c>
      <c r="B1875" s="5">
        <f t="shared" si="631"/>
        <v>7</v>
      </c>
      <c r="C1875" s="5">
        <f t="shared" si="632"/>
        <v>2023</v>
      </c>
      <c r="D1875" s="88" t="s">
        <v>1723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33"/>
        <v>45122</v>
      </c>
      <c r="L1875" s="5">
        <f t="shared" si="634"/>
        <v>7</v>
      </c>
      <c r="M1875" s="5">
        <f t="shared" si="635"/>
        <v>2023</v>
      </c>
      <c r="N1875" s="6">
        <v>3652</v>
      </c>
      <c r="O1875" s="6">
        <f t="shared" ref="O1875:O1880" si="642">-N1875</f>
        <v>-3652</v>
      </c>
      <c r="P1875" s="6">
        <f t="shared" si="636"/>
        <v>0</v>
      </c>
      <c r="Q1875" s="7">
        <f t="shared" si="637"/>
        <v>3335086.0500000012</v>
      </c>
      <c r="R1875" s="44" t="str">
        <f>VLOOKUP(F1875,'Set up'!$A$2:$E$44,5,FALSE)</f>
        <v>Trsf</v>
      </c>
      <c r="S1875" s="117" t="s">
        <v>1850</v>
      </c>
    </row>
    <row r="1876" spans="1:19" ht="15" customHeight="1" x14ac:dyDescent="0.35">
      <c r="A1876" s="4" t="s">
        <v>1724</v>
      </c>
      <c r="B1876" s="5">
        <f t="shared" si="631"/>
        <v>7</v>
      </c>
      <c r="C1876" s="5">
        <f t="shared" si="632"/>
        <v>2023</v>
      </c>
      <c r="D1876" s="88" t="s">
        <v>1723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33"/>
        <v>45122</v>
      </c>
      <c r="L1876" s="5">
        <f t="shared" si="634"/>
        <v>7</v>
      </c>
      <c r="M1876" s="5">
        <f t="shared" si="635"/>
        <v>2023</v>
      </c>
      <c r="N1876" s="6">
        <v>675</v>
      </c>
      <c r="O1876" s="6">
        <f t="shared" si="642"/>
        <v>-675</v>
      </c>
      <c r="P1876" s="6">
        <f t="shared" si="636"/>
        <v>0</v>
      </c>
      <c r="Q1876" s="7">
        <f t="shared" si="637"/>
        <v>3335761.0500000012</v>
      </c>
      <c r="R1876" s="44" t="str">
        <f>VLOOKUP(F1876,'Set up'!$A$2:$E$44,5,FALSE)</f>
        <v>Trsf</v>
      </c>
      <c r="S1876" s="117" t="s">
        <v>1850</v>
      </c>
    </row>
    <row r="1877" spans="1:19" ht="15" customHeight="1" x14ac:dyDescent="0.35">
      <c r="A1877" s="4" t="s">
        <v>1724</v>
      </c>
      <c r="B1877" s="5">
        <f t="shared" si="631"/>
        <v>7</v>
      </c>
      <c r="C1877" s="5">
        <f t="shared" si="632"/>
        <v>2023</v>
      </c>
      <c r="D1877" s="88" t="s">
        <v>1723</v>
      </c>
      <c r="E1877" s="5" t="str">
        <f>VLOOKUP(F1877,'Set up'!$A$2:$C$44,2,FALSE)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33"/>
        <v>45122</v>
      </c>
      <c r="L1877" s="5">
        <f t="shared" si="634"/>
        <v>7</v>
      </c>
      <c r="M1877" s="5">
        <f t="shared" si="635"/>
        <v>2023</v>
      </c>
      <c r="N1877" s="6">
        <v>236</v>
      </c>
      <c r="O1877" s="6">
        <f t="shared" si="642"/>
        <v>-236</v>
      </c>
      <c r="P1877" s="6">
        <f t="shared" si="636"/>
        <v>0</v>
      </c>
      <c r="Q1877" s="7">
        <f t="shared" si="637"/>
        <v>3335997.0500000012</v>
      </c>
      <c r="R1877" s="44" t="str">
        <f>VLOOKUP(F1877,'Set up'!$A$2:$E$44,5,FALSE)</f>
        <v>Trsf</v>
      </c>
      <c r="S1877" s="117" t="s">
        <v>1850</v>
      </c>
    </row>
    <row r="1878" spans="1:19" ht="15" customHeight="1" x14ac:dyDescent="0.35">
      <c r="A1878" s="4" t="s">
        <v>1724</v>
      </c>
      <c r="B1878" s="5">
        <f t="shared" si="631"/>
        <v>7</v>
      </c>
      <c r="C1878" s="5">
        <f t="shared" si="632"/>
        <v>2023</v>
      </c>
      <c r="D1878" s="88" t="s">
        <v>1723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33"/>
        <v>45122</v>
      </c>
      <c r="L1878" s="5">
        <f t="shared" si="634"/>
        <v>7</v>
      </c>
      <c r="M1878" s="5">
        <f t="shared" si="635"/>
        <v>2023</v>
      </c>
      <c r="N1878" s="6">
        <v>190</v>
      </c>
      <c r="O1878" s="6">
        <f t="shared" si="642"/>
        <v>-190</v>
      </c>
      <c r="P1878" s="6">
        <f t="shared" si="636"/>
        <v>0</v>
      </c>
      <c r="Q1878" s="7">
        <f t="shared" si="637"/>
        <v>3336187.0500000012</v>
      </c>
      <c r="R1878" s="44" t="str">
        <f>VLOOKUP(F1878,'Set up'!$A$2:$E$44,5,FALSE)</f>
        <v>Trsf</v>
      </c>
      <c r="S1878" s="117" t="s">
        <v>1850</v>
      </c>
    </row>
    <row r="1879" spans="1:19" ht="15" customHeight="1" x14ac:dyDescent="0.35">
      <c r="A1879" s="4" t="s">
        <v>1724</v>
      </c>
      <c r="B1879" s="5">
        <f t="shared" si="631"/>
        <v>7</v>
      </c>
      <c r="C1879" s="5">
        <f t="shared" si="632"/>
        <v>2023</v>
      </c>
      <c r="D1879" s="88" t="s">
        <v>1723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33"/>
        <v>45122</v>
      </c>
      <c r="L1879" s="5">
        <f t="shared" si="634"/>
        <v>7</v>
      </c>
      <c r="M1879" s="5">
        <f t="shared" si="635"/>
        <v>2023</v>
      </c>
      <c r="N1879" s="6">
        <v>125</v>
      </c>
      <c r="O1879" s="6">
        <f t="shared" si="642"/>
        <v>-125</v>
      </c>
      <c r="P1879" s="6">
        <f t="shared" si="636"/>
        <v>0</v>
      </c>
      <c r="Q1879" s="7">
        <f t="shared" si="637"/>
        <v>3336312.0500000012</v>
      </c>
      <c r="R1879" s="44" t="str">
        <f>VLOOKUP(F1879,'Set up'!$A$2:$E$44,5,FALSE)</f>
        <v>Trsf</v>
      </c>
      <c r="S1879" s="117" t="s">
        <v>1850</v>
      </c>
    </row>
    <row r="1880" spans="1:19" ht="15" customHeight="1" x14ac:dyDescent="0.35">
      <c r="A1880" s="4" t="s">
        <v>1724</v>
      </c>
      <c r="B1880" s="5">
        <f t="shared" si="631"/>
        <v>7</v>
      </c>
      <c r="C1880" s="5">
        <f t="shared" si="632"/>
        <v>2023</v>
      </c>
      <c r="D1880" s="88" t="s">
        <v>1723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33"/>
        <v>45122</v>
      </c>
      <c r="L1880" s="5">
        <f t="shared" si="634"/>
        <v>7</v>
      </c>
      <c r="M1880" s="5">
        <f t="shared" si="635"/>
        <v>2023</v>
      </c>
      <c r="N1880" s="6">
        <v>695</v>
      </c>
      <c r="O1880" s="6">
        <f t="shared" si="642"/>
        <v>-695</v>
      </c>
      <c r="P1880" s="91">
        <f t="shared" si="636"/>
        <v>0</v>
      </c>
      <c r="Q1880" s="7">
        <f t="shared" si="637"/>
        <v>3337007.0500000012</v>
      </c>
      <c r="R1880" s="44" t="str">
        <f>VLOOKUP(F1880,'Set up'!$A$2:$E$44,5,FALSE)</f>
        <v>Trsf</v>
      </c>
      <c r="S1880" s="117" t="s">
        <v>1850</v>
      </c>
    </row>
    <row r="1881" spans="1:19" ht="15" customHeight="1" x14ac:dyDescent="0.35">
      <c r="A1881" s="4">
        <v>45124</v>
      </c>
      <c r="B1881" s="5">
        <f t="shared" si="631"/>
        <v>7</v>
      </c>
      <c r="C1881" s="5">
        <f t="shared" si="632"/>
        <v>2023</v>
      </c>
      <c r="D1881" s="88" t="s">
        <v>1725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33"/>
        <v>45124</v>
      </c>
      <c r="L1881" s="5">
        <f t="shared" si="634"/>
        <v>7</v>
      </c>
      <c r="M1881" s="5">
        <f t="shared" si="635"/>
        <v>2023</v>
      </c>
      <c r="N1881" s="6">
        <v>1826</v>
      </c>
      <c r="P1881" s="6">
        <f t="shared" si="636"/>
        <v>1826</v>
      </c>
      <c r="Q1881" s="7">
        <f t="shared" si="637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31"/>
        <v>7</v>
      </c>
      <c r="C1882" s="5">
        <f t="shared" si="632"/>
        <v>2023</v>
      </c>
      <c r="D1882" s="88" t="s">
        <v>1725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33"/>
        <v>45124</v>
      </c>
      <c r="L1882" s="5">
        <f t="shared" si="634"/>
        <v>7</v>
      </c>
      <c r="M1882" s="5">
        <f t="shared" si="635"/>
        <v>2023</v>
      </c>
      <c r="N1882" s="6">
        <v>498</v>
      </c>
      <c r="P1882" s="6">
        <f t="shared" si="636"/>
        <v>498</v>
      </c>
      <c r="Q1882" s="7">
        <f t="shared" si="637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31"/>
        <v>7</v>
      </c>
      <c r="C1883" s="5">
        <f t="shared" si="632"/>
        <v>2023</v>
      </c>
      <c r="D1883" s="88" t="s">
        <v>1725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33"/>
        <v>45124</v>
      </c>
      <c r="L1883" s="5">
        <f t="shared" si="634"/>
        <v>7</v>
      </c>
      <c r="M1883" s="5">
        <f t="shared" si="635"/>
        <v>2023</v>
      </c>
      <c r="N1883" s="6">
        <v>95</v>
      </c>
      <c r="P1883" s="6">
        <f t="shared" si="636"/>
        <v>95</v>
      </c>
      <c r="Q1883" s="7">
        <f t="shared" si="637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31"/>
        <v>7</v>
      </c>
      <c r="C1884" s="5">
        <f t="shared" si="632"/>
        <v>2023</v>
      </c>
      <c r="D1884" s="88" t="s">
        <v>1725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33"/>
        <v>45124</v>
      </c>
      <c r="L1884" s="5">
        <f t="shared" si="634"/>
        <v>7</v>
      </c>
      <c r="M1884" s="5">
        <f t="shared" si="635"/>
        <v>2023</v>
      </c>
      <c r="N1884" s="6">
        <v>312.5</v>
      </c>
      <c r="P1884" s="6">
        <f t="shared" si="636"/>
        <v>312.5</v>
      </c>
      <c r="Q1884" s="7">
        <f t="shared" si="637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1727</v>
      </c>
      <c r="B1885" s="5">
        <f t="shared" si="631"/>
        <v>7</v>
      </c>
      <c r="C1885" s="5">
        <f t="shared" si="632"/>
        <v>2023</v>
      </c>
      <c r="D1885" s="88" t="s">
        <v>1726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33"/>
        <v>45125</v>
      </c>
      <c r="L1885" s="5">
        <f t="shared" si="634"/>
        <v>7</v>
      </c>
      <c r="M1885" s="5">
        <f t="shared" si="635"/>
        <v>2023</v>
      </c>
      <c r="N1885" s="6">
        <v>3564</v>
      </c>
      <c r="P1885" s="6">
        <f t="shared" si="636"/>
        <v>3564</v>
      </c>
      <c r="Q1885" s="7">
        <f t="shared" si="637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1727</v>
      </c>
      <c r="B1886" s="5">
        <f t="shared" si="631"/>
        <v>7</v>
      </c>
      <c r="C1886" s="5">
        <f t="shared" si="632"/>
        <v>2023</v>
      </c>
      <c r="D1886" s="88" t="s">
        <v>1726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33"/>
        <v>45125</v>
      </c>
      <c r="L1886" s="5">
        <f t="shared" si="634"/>
        <v>7</v>
      </c>
      <c r="M1886" s="5">
        <f t="shared" si="635"/>
        <v>2023</v>
      </c>
      <c r="N1886" s="6">
        <v>842.4</v>
      </c>
      <c r="P1886" s="6">
        <f t="shared" si="636"/>
        <v>842.4</v>
      </c>
      <c r="Q1886" s="7">
        <f t="shared" si="637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1727</v>
      </c>
      <c r="B1887" s="5">
        <f t="shared" si="631"/>
        <v>7</v>
      </c>
      <c r="C1887" s="5">
        <f t="shared" si="632"/>
        <v>2023</v>
      </c>
      <c r="D1887" s="88" t="s">
        <v>1726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33"/>
        <v>45125</v>
      </c>
      <c r="L1887" s="5">
        <f t="shared" si="634"/>
        <v>7</v>
      </c>
      <c r="M1887" s="5">
        <f t="shared" si="635"/>
        <v>2023</v>
      </c>
      <c r="N1887" s="6">
        <v>187.5</v>
      </c>
      <c r="P1887" s="6">
        <f t="shared" si="636"/>
        <v>187.5</v>
      </c>
      <c r="Q1887" s="7">
        <f t="shared" si="637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1727</v>
      </c>
      <c r="B1888" s="5">
        <f t="shared" si="631"/>
        <v>7</v>
      </c>
      <c r="C1888" s="5">
        <f t="shared" si="632"/>
        <v>2023</v>
      </c>
      <c r="D1888" s="88" t="s">
        <v>1726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33"/>
        <v>45125</v>
      </c>
      <c r="L1888" s="5">
        <f t="shared" si="634"/>
        <v>7</v>
      </c>
      <c r="M1888" s="5">
        <f t="shared" si="635"/>
        <v>2023</v>
      </c>
      <c r="N1888" s="6">
        <v>390</v>
      </c>
      <c r="P1888" s="6">
        <f t="shared" si="636"/>
        <v>390</v>
      </c>
      <c r="Q1888" s="7">
        <f t="shared" si="637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1727</v>
      </c>
      <c r="B1889" s="5">
        <f t="shared" si="631"/>
        <v>7</v>
      </c>
      <c r="C1889" s="5">
        <f t="shared" si="632"/>
        <v>2023</v>
      </c>
      <c r="D1889" s="88" t="s">
        <v>1726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33"/>
        <v>45125</v>
      </c>
      <c r="L1889" s="5">
        <f t="shared" si="634"/>
        <v>7</v>
      </c>
      <c r="M1889" s="5">
        <f t="shared" si="635"/>
        <v>2023</v>
      </c>
      <c r="N1889" s="6">
        <v>105</v>
      </c>
      <c r="P1889" s="6">
        <f t="shared" si="636"/>
        <v>105</v>
      </c>
      <c r="Q1889" s="7">
        <f t="shared" si="637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1727</v>
      </c>
      <c r="B1890" s="5">
        <f t="shared" si="631"/>
        <v>7</v>
      </c>
      <c r="C1890" s="5">
        <f t="shared" si="632"/>
        <v>2023</v>
      </c>
      <c r="D1890" s="88" t="s">
        <v>1726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33"/>
        <v>45125</v>
      </c>
      <c r="L1890" s="5">
        <f t="shared" si="634"/>
        <v>7</v>
      </c>
      <c r="M1890" s="5">
        <f t="shared" si="635"/>
        <v>2023</v>
      </c>
      <c r="N1890" s="6">
        <v>150</v>
      </c>
      <c r="P1890" s="6">
        <f t="shared" si="636"/>
        <v>150</v>
      </c>
      <c r="Q1890" s="7">
        <f t="shared" si="637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31"/>
        <v>7</v>
      </c>
      <c r="C1891" s="5">
        <f t="shared" si="632"/>
        <v>2023</v>
      </c>
      <c r="D1891" s="88" t="s">
        <v>1728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33"/>
        <v>45133</v>
      </c>
      <c r="L1891" s="5">
        <f t="shared" si="634"/>
        <v>7</v>
      </c>
      <c r="M1891" s="5">
        <f t="shared" si="635"/>
        <v>2023</v>
      </c>
      <c r="N1891" s="6">
        <v>62.5</v>
      </c>
      <c r="P1891" s="6">
        <f t="shared" si="636"/>
        <v>62.5</v>
      </c>
      <c r="Q1891" s="7">
        <f t="shared" si="637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31"/>
        <v>7</v>
      </c>
      <c r="C1892" s="5">
        <f t="shared" si="632"/>
        <v>2023</v>
      </c>
      <c r="D1892" s="88" t="s">
        <v>1729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33"/>
        <v>45127</v>
      </c>
      <c r="L1892" s="5">
        <f t="shared" si="634"/>
        <v>7</v>
      </c>
      <c r="M1892" s="5">
        <f t="shared" si="635"/>
        <v>2023</v>
      </c>
      <c r="N1892" s="6">
        <v>420</v>
      </c>
      <c r="P1892" s="6">
        <f t="shared" si="636"/>
        <v>420</v>
      </c>
      <c r="Q1892" s="7">
        <f t="shared" si="637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31"/>
        <v>7</v>
      </c>
      <c r="C1893" s="5">
        <f t="shared" si="632"/>
        <v>2023</v>
      </c>
      <c r="D1893" s="88" t="s">
        <v>1730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33"/>
        <v>45248</v>
      </c>
      <c r="L1893" s="5">
        <f t="shared" si="634"/>
        <v>11</v>
      </c>
      <c r="M1893" s="5">
        <f t="shared" si="635"/>
        <v>2023</v>
      </c>
      <c r="N1893" s="6">
        <v>9636</v>
      </c>
      <c r="P1893" s="6">
        <f t="shared" si="636"/>
        <v>9636</v>
      </c>
      <c r="Q1893" s="7">
        <f t="shared" si="637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31"/>
        <v>7</v>
      </c>
      <c r="C1894" s="5">
        <f t="shared" si="632"/>
        <v>2023</v>
      </c>
      <c r="D1894" s="88" t="s">
        <v>1730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33"/>
        <v>45248</v>
      </c>
      <c r="L1894" s="5">
        <f t="shared" si="634"/>
        <v>11</v>
      </c>
      <c r="M1894" s="5">
        <f t="shared" si="635"/>
        <v>2023</v>
      </c>
      <c r="N1894" s="6">
        <v>900</v>
      </c>
      <c r="P1894" s="6">
        <f t="shared" si="636"/>
        <v>900</v>
      </c>
      <c r="Q1894" s="7">
        <f t="shared" si="637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31"/>
        <v>7</v>
      </c>
      <c r="C1895" s="5">
        <f t="shared" si="632"/>
        <v>2023</v>
      </c>
      <c r="D1895" s="88" t="s">
        <v>1730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33"/>
        <v>45248</v>
      </c>
      <c r="L1895" s="5">
        <f t="shared" si="634"/>
        <v>11</v>
      </c>
      <c r="M1895" s="5">
        <f t="shared" si="635"/>
        <v>2023</v>
      </c>
      <c r="N1895" s="6">
        <v>862.5</v>
      </c>
      <c r="P1895" s="6">
        <f t="shared" si="636"/>
        <v>862.5</v>
      </c>
      <c r="Q1895" s="7">
        <f t="shared" si="637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31"/>
        <v>7</v>
      </c>
      <c r="C1896" s="5">
        <f t="shared" si="632"/>
        <v>2023</v>
      </c>
      <c r="D1896" s="88" t="s">
        <v>1731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33"/>
        <v>45158</v>
      </c>
      <c r="L1896" s="5">
        <f t="shared" si="634"/>
        <v>8</v>
      </c>
      <c r="M1896" s="5">
        <f t="shared" si="635"/>
        <v>2023</v>
      </c>
      <c r="N1896" s="6">
        <v>7304</v>
      </c>
      <c r="O1896" s="6">
        <f t="shared" ref="O1896:O1902" si="643">-N1896</f>
        <v>-7304</v>
      </c>
      <c r="P1896" s="6">
        <f t="shared" si="636"/>
        <v>0</v>
      </c>
      <c r="Q1896" s="7">
        <f t="shared" si="637"/>
        <v>3364162.4500000011</v>
      </c>
      <c r="R1896" s="44" t="str">
        <f>VLOOKUP(F1896,'Set up'!$A$2:$E$44,5,FALSE)</f>
        <v>Chq</v>
      </c>
      <c r="S1896" s="1" t="s">
        <v>1859</v>
      </c>
    </row>
    <row r="1897" spans="1:19" ht="15" customHeight="1" x14ac:dyDescent="0.35">
      <c r="A1897" s="4">
        <v>45128</v>
      </c>
      <c r="B1897" s="5">
        <f t="shared" si="631"/>
        <v>7</v>
      </c>
      <c r="C1897" s="5">
        <f t="shared" si="632"/>
        <v>2023</v>
      </c>
      <c r="D1897" s="88" t="s">
        <v>1731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33"/>
        <v>45158</v>
      </c>
      <c r="L1897" s="5">
        <f t="shared" si="634"/>
        <v>8</v>
      </c>
      <c r="M1897" s="5">
        <f t="shared" si="635"/>
        <v>2023</v>
      </c>
      <c r="N1897" s="6">
        <v>2106</v>
      </c>
      <c r="O1897" s="6">
        <f t="shared" si="643"/>
        <v>-2106</v>
      </c>
      <c r="P1897" s="6">
        <f t="shared" si="636"/>
        <v>0</v>
      </c>
      <c r="Q1897" s="7">
        <f t="shared" si="637"/>
        <v>3366268.4500000011</v>
      </c>
      <c r="R1897" s="44" t="str">
        <f>VLOOKUP(F1897,'Set up'!$A$2:$E$44,5,FALSE)</f>
        <v>Chq</v>
      </c>
      <c r="S1897" s="1" t="s">
        <v>1859</v>
      </c>
    </row>
    <row r="1898" spans="1:19" ht="15" customHeight="1" x14ac:dyDescent="0.35">
      <c r="A1898" s="4">
        <v>45128</v>
      </c>
      <c r="B1898" s="5">
        <f t="shared" si="631"/>
        <v>7</v>
      </c>
      <c r="C1898" s="5">
        <f t="shared" si="632"/>
        <v>2023</v>
      </c>
      <c r="D1898" s="88" t="s">
        <v>1731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33"/>
        <v>45158</v>
      </c>
      <c r="L1898" s="5">
        <f t="shared" si="634"/>
        <v>8</v>
      </c>
      <c r="M1898" s="5">
        <f t="shared" si="635"/>
        <v>2023</v>
      </c>
      <c r="N1898" s="6">
        <v>240</v>
      </c>
      <c r="O1898" s="6">
        <f t="shared" si="643"/>
        <v>-240</v>
      </c>
      <c r="P1898" s="6">
        <f t="shared" si="636"/>
        <v>0</v>
      </c>
      <c r="Q1898" s="7">
        <f t="shared" si="637"/>
        <v>3366508.4500000011</v>
      </c>
      <c r="R1898" s="44" t="str">
        <f>VLOOKUP(F1898,'Set up'!$A$2:$E$44,5,FALSE)</f>
        <v>Chq</v>
      </c>
      <c r="S1898" s="1" t="s">
        <v>1859</v>
      </c>
    </row>
    <row r="1899" spans="1:19" ht="15" customHeight="1" x14ac:dyDescent="0.35">
      <c r="A1899" s="4">
        <v>45128</v>
      </c>
      <c r="B1899" s="5">
        <f t="shared" si="631"/>
        <v>7</v>
      </c>
      <c r="C1899" s="5">
        <f t="shared" si="632"/>
        <v>2023</v>
      </c>
      <c r="D1899" s="88" t="s">
        <v>1731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33"/>
        <v>45158</v>
      </c>
      <c r="L1899" s="5">
        <f t="shared" si="634"/>
        <v>8</v>
      </c>
      <c r="M1899" s="5">
        <f t="shared" si="635"/>
        <v>2023</v>
      </c>
      <c r="N1899" s="6">
        <v>190</v>
      </c>
      <c r="O1899" s="6">
        <f t="shared" si="643"/>
        <v>-190</v>
      </c>
      <c r="P1899" s="6">
        <f t="shared" si="636"/>
        <v>0</v>
      </c>
      <c r="Q1899" s="7">
        <f t="shared" si="637"/>
        <v>3366698.4500000011</v>
      </c>
      <c r="R1899" s="44" t="str">
        <f>VLOOKUP(F1899,'Set up'!$A$2:$E$44,5,FALSE)</f>
        <v>Chq</v>
      </c>
      <c r="S1899" s="1" t="s">
        <v>1859</v>
      </c>
    </row>
    <row r="1900" spans="1:19" ht="15" customHeight="1" x14ac:dyDescent="0.35">
      <c r="A1900" s="4">
        <v>45128</v>
      </c>
      <c r="B1900" s="5">
        <f t="shared" si="631"/>
        <v>7</v>
      </c>
      <c r="C1900" s="5">
        <f t="shared" si="632"/>
        <v>2023</v>
      </c>
      <c r="D1900" s="88" t="s">
        <v>1731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33"/>
        <v>45158</v>
      </c>
      <c r="L1900" s="5">
        <f t="shared" si="634"/>
        <v>8</v>
      </c>
      <c r="M1900" s="5">
        <f t="shared" si="635"/>
        <v>2023</v>
      </c>
      <c r="N1900" s="6">
        <v>312.5</v>
      </c>
      <c r="O1900" s="6">
        <f t="shared" si="643"/>
        <v>-312.5</v>
      </c>
      <c r="P1900" s="6">
        <f t="shared" si="636"/>
        <v>0</v>
      </c>
      <c r="Q1900" s="7">
        <f t="shared" si="637"/>
        <v>3367010.9500000011</v>
      </c>
      <c r="R1900" s="44" t="str">
        <f>VLOOKUP(F1900,'Set up'!$A$2:$E$44,5,FALSE)</f>
        <v>Chq</v>
      </c>
      <c r="S1900" s="1" t="s">
        <v>1859</v>
      </c>
    </row>
    <row r="1901" spans="1:19" ht="15" customHeight="1" x14ac:dyDescent="0.35">
      <c r="A1901" s="4">
        <v>45128</v>
      </c>
      <c r="B1901" s="5">
        <f t="shared" si="631"/>
        <v>7</v>
      </c>
      <c r="C1901" s="5">
        <f t="shared" si="632"/>
        <v>2023</v>
      </c>
      <c r="D1901" s="88" t="s">
        <v>1731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33"/>
        <v>45158</v>
      </c>
      <c r="L1901" s="5">
        <f t="shared" si="634"/>
        <v>8</v>
      </c>
      <c r="M1901" s="5">
        <f t="shared" si="635"/>
        <v>2023</v>
      </c>
      <c r="N1901" s="6">
        <v>260</v>
      </c>
      <c r="O1901" s="6">
        <f t="shared" si="643"/>
        <v>-260</v>
      </c>
      <c r="P1901" s="6">
        <f t="shared" si="636"/>
        <v>0</v>
      </c>
      <c r="Q1901" s="7">
        <f t="shared" si="637"/>
        <v>3367270.9500000011</v>
      </c>
      <c r="R1901" s="44" t="str">
        <f>VLOOKUP(F1901,'Set up'!$A$2:$E$44,5,FALSE)</f>
        <v>Chq</v>
      </c>
      <c r="S1901" s="1" t="s">
        <v>1859</v>
      </c>
    </row>
    <row r="1902" spans="1:19" ht="15" customHeight="1" x14ac:dyDescent="0.35">
      <c r="A1902" s="4">
        <v>45128</v>
      </c>
      <c r="B1902" s="5">
        <f t="shared" si="631"/>
        <v>7</v>
      </c>
      <c r="C1902" s="5">
        <f t="shared" si="632"/>
        <v>2023</v>
      </c>
      <c r="D1902" s="88" t="s">
        <v>1731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33"/>
        <v>45158</v>
      </c>
      <c r="L1902" s="5">
        <f t="shared" si="634"/>
        <v>8</v>
      </c>
      <c r="M1902" s="5">
        <f t="shared" si="635"/>
        <v>2023</v>
      </c>
      <c r="N1902" s="6">
        <v>930</v>
      </c>
      <c r="O1902" s="6">
        <f t="shared" si="643"/>
        <v>-930</v>
      </c>
      <c r="P1902" s="6">
        <f t="shared" si="636"/>
        <v>0</v>
      </c>
      <c r="Q1902" s="7">
        <f t="shared" si="637"/>
        <v>3368200.9500000011</v>
      </c>
      <c r="R1902" s="44" t="str">
        <f>VLOOKUP(F1902,'Set up'!$A$2:$E$44,5,FALSE)</f>
        <v>Chq</v>
      </c>
      <c r="S1902" s="1" t="s">
        <v>1859</v>
      </c>
    </row>
    <row r="1903" spans="1:19" ht="15" customHeight="1" x14ac:dyDescent="0.35">
      <c r="A1903" s="4">
        <v>45131</v>
      </c>
      <c r="B1903" s="5">
        <f t="shared" si="631"/>
        <v>7</v>
      </c>
      <c r="C1903" s="5">
        <f t="shared" si="632"/>
        <v>2023</v>
      </c>
      <c r="D1903" s="88" t="s">
        <v>1732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33"/>
        <v>45131</v>
      </c>
      <c r="L1903" s="5">
        <f t="shared" si="634"/>
        <v>7</v>
      </c>
      <c r="M1903" s="5">
        <f t="shared" si="635"/>
        <v>2023</v>
      </c>
      <c r="N1903" s="6">
        <v>3652</v>
      </c>
      <c r="O1903" s="6">
        <f t="shared" ref="O1903:O1909" si="644">-N1903</f>
        <v>-3652</v>
      </c>
      <c r="P1903" s="6">
        <f t="shared" si="636"/>
        <v>0</v>
      </c>
      <c r="Q1903" s="7">
        <f t="shared" si="637"/>
        <v>3371852.9500000011</v>
      </c>
      <c r="R1903" s="44" t="str">
        <f>VLOOKUP(F1903,'Set up'!$A$2:$E$44,5,FALSE)</f>
        <v>Trsf</v>
      </c>
      <c r="S1903" s="1" t="s">
        <v>1871</v>
      </c>
    </row>
    <row r="1904" spans="1:19" ht="15" customHeight="1" x14ac:dyDescent="0.35">
      <c r="A1904" s="4">
        <v>45131</v>
      </c>
      <c r="B1904" s="5">
        <f t="shared" si="631"/>
        <v>7</v>
      </c>
      <c r="C1904" s="5">
        <f t="shared" si="632"/>
        <v>2023</v>
      </c>
      <c r="D1904" s="88" t="s">
        <v>1732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33"/>
        <v>45131</v>
      </c>
      <c r="L1904" s="5">
        <f t="shared" si="634"/>
        <v>7</v>
      </c>
      <c r="M1904" s="5">
        <f t="shared" si="635"/>
        <v>2023</v>
      </c>
      <c r="N1904" s="6">
        <v>675</v>
      </c>
      <c r="O1904" s="6">
        <f t="shared" si="644"/>
        <v>-675</v>
      </c>
      <c r="P1904" s="6">
        <f t="shared" si="636"/>
        <v>0</v>
      </c>
      <c r="Q1904" s="7">
        <f t="shared" si="637"/>
        <v>3372527.9500000011</v>
      </c>
      <c r="R1904" s="44" t="str">
        <f>VLOOKUP(F1904,'Set up'!$A$2:$E$44,5,FALSE)</f>
        <v>Trsf</v>
      </c>
      <c r="S1904" s="1" t="s">
        <v>1872</v>
      </c>
    </row>
    <row r="1905" spans="1:19" ht="15" customHeight="1" x14ac:dyDescent="0.35">
      <c r="A1905" s="4">
        <v>45131</v>
      </c>
      <c r="B1905" s="5">
        <f t="shared" si="631"/>
        <v>7</v>
      </c>
      <c r="C1905" s="5">
        <f t="shared" si="632"/>
        <v>2023</v>
      </c>
      <c r="D1905" s="88" t="s">
        <v>1732</v>
      </c>
      <c r="E1905" s="5" t="str">
        <f>VLOOKUP(F1905,'Set up'!$A$2:$C$44,2,FALSE)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33"/>
        <v>45131</v>
      </c>
      <c r="L1905" s="5">
        <f t="shared" si="634"/>
        <v>7</v>
      </c>
      <c r="M1905" s="5">
        <f t="shared" si="635"/>
        <v>2023</v>
      </c>
      <c r="N1905" s="6">
        <v>236</v>
      </c>
      <c r="O1905" s="6">
        <f t="shared" si="644"/>
        <v>-236</v>
      </c>
      <c r="P1905" s="6">
        <f t="shared" si="636"/>
        <v>0</v>
      </c>
      <c r="Q1905" s="7">
        <f t="shared" si="637"/>
        <v>3372763.9500000011</v>
      </c>
      <c r="R1905" s="44" t="str">
        <f>VLOOKUP(F1905,'Set up'!$A$2:$E$44,5,FALSE)</f>
        <v>Trsf</v>
      </c>
      <c r="S1905" s="1" t="s">
        <v>1873</v>
      </c>
    </row>
    <row r="1906" spans="1:19" ht="15" customHeight="1" x14ac:dyDescent="0.35">
      <c r="A1906" s="4">
        <v>45131</v>
      </c>
      <c r="B1906" s="5">
        <f t="shared" si="631"/>
        <v>7</v>
      </c>
      <c r="C1906" s="5">
        <f t="shared" si="632"/>
        <v>2023</v>
      </c>
      <c r="D1906" s="88" t="s">
        <v>1732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33"/>
        <v>45131</v>
      </c>
      <c r="L1906" s="5">
        <f t="shared" si="634"/>
        <v>7</v>
      </c>
      <c r="M1906" s="5">
        <f t="shared" si="635"/>
        <v>2023</v>
      </c>
      <c r="N1906" s="6">
        <v>190</v>
      </c>
      <c r="O1906" s="6">
        <f t="shared" si="644"/>
        <v>-190</v>
      </c>
      <c r="P1906" s="6">
        <f t="shared" si="636"/>
        <v>0</v>
      </c>
      <c r="Q1906" s="7">
        <f t="shared" si="637"/>
        <v>3372953.9500000011</v>
      </c>
      <c r="R1906" s="44" t="str">
        <f>VLOOKUP(F1906,'Set up'!$A$2:$E$44,5,FALSE)</f>
        <v>Trsf</v>
      </c>
      <c r="S1906" s="1" t="s">
        <v>1874</v>
      </c>
    </row>
    <row r="1907" spans="1:19" ht="15" customHeight="1" x14ac:dyDescent="0.35">
      <c r="A1907" s="4">
        <v>45131</v>
      </c>
      <c r="B1907" s="5">
        <f t="shared" si="631"/>
        <v>7</v>
      </c>
      <c r="C1907" s="5">
        <f t="shared" si="632"/>
        <v>2023</v>
      </c>
      <c r="D1907" s="88" t="s">
        <v>1732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33"/>
        <v>45131</v>
      </c>
      <c r="L1907" s="5">
        <f t="shared" si="634"/>
        <v>7</v>
      </c>
      <c r="M1907" s="5">
        <f t="shared" si="635"/>
        <v>2023</v>
      </c>
      <c r="N1907" s="6">
        <v>187.5</v>
      </c>
      <c r="O1907" s="6">
        <f>-187-0.5</f>
        <v>-187.5</v>
      </c>
      <c r="P1907" s="6">
        <f t="shared" si="636"/>
        <v>0</v>
      </c>
      <c r="Q1907" s="7">
        <f t="shared" si="637"/>
        <v>3373141.4500000011</v>
      </c>
      <c r="R1907" s="44" t="str">
        <f>VLOOKUP(F1907,'Set up'!$A$2:$E$44,5,FALSE)</f>
        <v>Trsf</v>
      </c>
      <c r="S1907" s="1" t="s">
        <v>1875</v>
      </c>
    </row>
    <row r="1908" spans="1:19" ht="15" customHeight="1" x14ac:dyDescent="0.35">
      <c r="A1908" s="4">
        <v>45132</v>
      </c>
      <c r="B1908" s="5">
        <f t="shared" si="631"/>
        <v>7</v>
      </c>
      <c r="C1908" s="5">
        <f t="shared" si="632"/>
        <v>2023</v>
      </c>
      <c r="D1908" s="88" t="s">
        <v>1733</v>
      </c>
      <c r="E1908" s="5" t="str">
        <f>VLOOKUP(F1908,'Set up'!$A$2:$C$44,2,FALSE)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33"/>
        <v>45132</v>
      </c>
      <c r="L1908" s="5">
        <f t="shared" si="634"/>
        <v>7</v>
      </c>
      <c r="M1908" s="5">
        <f t="shared" si="635"/>
        <v>2023</v>
      </c>
      <c r="N1908" s="6">
        <v>350</v>
      </c>
      <c r="O1908" s="6">
        <f t="shared" si="644"/>
        <v>-350</v>
      </c>
      <c r="P1908" s="6">
        <f t="shared" si="636"/>
        <v>0</v>
      </c>
      <c r="Q1908" s="7">
        <f t="shared" si="637"/>
        <v>3373491.4500000011</v>
      </c>
      <c r="R1908" s="44" t="str">
        <f>VLOOKUP(F1908,'Set up'!$A$2:$E$44,5,FALSE)</f>
        <v>Trsf</v>
      </c>
      <c r="S1908" s="1" t="s">
        <v>1789</v>
      </c>
    </row>
    <row r="1909" spans="1:19" ht="15" customHeight="1" x14ac:dyDescent="0.35">
      <c r="A1909" s="4">
        <v>45132</v>
      </c>
      <c r="B1909" s="5">
        <f t="shared" ref="B1909:B1935" si="645">MONTH(A1909)</f>
        <v>7</v>
      </c>
      <c r="C1909" s="5">
        <f t="shared" ref="C1909:C1935" si="646">YEAR(A1909)</f>
        <v>2023</v>
      </c>
      <c r="D1909" s="88" t="s">
        <v>1733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47">A1909+J1909</f>
        <v>45132</v>
      </c>
      <c r="L1909" s="5">
        <f t="shared" ref="L1909:L1935" si="648">MONTH(K1909)</f>
        <v>7</v>
      </c>
      <c r="M1909" s="5">
        <f t="shared" ref="M1909:M1935" si="649">YEAR(K1909)</f>
        <v>2023</v>
      </c>
      <c r="N1909" s="6">
        <v>55</v>
      </c>
      <c r="O1909" s="6">
        <f t="shared" si="644"/>
        <v>-55</v>
      </c>
      <c r="P1909" s="6">
        <f t="shared" ref="P1909:P1935" si="650">SUM(N1909+O1909)</f>
        <v>0</v>
      </c>
      <c r="Q1909" s="7">
        <f t="shared" ref="Q1909:Q1935" si="651">SUM(Q1908+N1909)</f>
        <v>3373546.4500000011</v>
      </c>
      <c r="R1909" s="44" t="str">
        <f>VLOOKUP(F1909,'Set up'!$A$2:$E$44,5,FALSE)</f>
        <v>Trsf</v>
      </c>
      <c r="S1909" s="1" t="s">
        <v>1789</v>
      </c>
    </row>
    <row r="1910" spans="1:19" ht="15" customHeight="1" x14ac:dyDescent="0.35">
      <c r="A1910" s="4" t="s">
        <v>1735</v>
      </c>
      <c r="B1910" s="5">
        <f t="shared" si="645"/>
        <v>7</v>
      </c>
      <c r="C1910" s="5">
        <f t="shared" si="646"/>
        <v>2023</v>
      </c>
      <c r="D1910" s="88" t="s">
        <v>1734</v>
      </c>
      <c r="E1910" s="5" t="str">
        <f>VLOOKUP(F1910,'Set up'!$A$2:$C$44,2,FALSE)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47"/>
        <v>45133</v>
      </c>
      <c r="L1910" s="5">
        <f t="shared" si="648"/>
        <v>7</v>
      </c>
      <c r="M1910" s="5">
        <f t="shared" si="649"/>
        <v>2023</v>
      </c>
      <c r="N1910" s="6">
        <v>3080</v>
      </c>
      <c r="P1910" s="6">
        <f t="shared" si="650"/>
        <v>3080</v>
      </c>
      <c r="Q1910" s="7">
        <f t="shared" si="651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1735</v>
      </c>
      <c r="B1911" s="5">
        <f t="shared" si="645"/>
        <v>7</v>
      </c>
      <c r="C1911" s="5">
        <f t="shared" si="646"/>
        <v>2023</v>
      </c>
      <c r="D1911" s="88" t="s">
        <v>1734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47"/>
        <v>45133</v>
      </c>
      <c r="L1911" s="5">
        <f t="shared" si="648"/>
        <v>7</v>
      </c>
      <c r="M1911" s="5">
        <f t="shared" si="649"/>
        <v>2023</v>
      </c>
      <c r="N1911" s="6">
        <v>1134</v>
      </c>
      <c r="P1911" s="6">
        <f t="shared" si="650"/>
        <v>1134</v>
      </c>
      <c r="Q1911" s="7">
        <f t="shared" si="651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1735</v>
      </c>
      <c r="B1912" s="5">
        <f t="shared" si="645"/>
        <v>7</v>
      </c>
      <c r="C1912" s="5">
        <f t="shared" si="646"/>
        <v>2023</v>
      </c>
      <c r="D1912" s="88" t="s">
        <v>1734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47"/>
        <v>45133</v>
      </c>
      <c r="L1912" s="5">
        <f t="shared" si="648"/>
        <v>7</v>
      </c>
      <c r="M1912" s="5">
        <f t="shared" si="649"/>
        <v>2023</v>
      </c>
      <c r="N1912" s="6">
        <v>600</v>
      </c>
      <c r="P1912" s="6">
        <f t="shared" si="650"/>
        <v>600</v>
      </c>
      <c r="Q1912" s="7">
        <f t="shared" si="651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1735</v>
      </c>
      <c r="B1913" s="5">
        <f t="shared" si="645"/>
        <v>7</v>
      </c>
      <c r="C1913" s="5">
        <f t="shared" si="646"/>
        <v>2023</v>
      </c>
      <c r="D1913" s="88" t="s">
        <v>1734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47"/>
        <v>45133</v>
      </c>
      <c r="L1913" s="5">
        <f t="shared" si="648"/>
        <v>7</v>
      </c>
      <c r="M1913" s="5">
        <f t="shared" si="649"/>
        <v>2023</v>
      </c>
      <c r="N1913" s="6">
        <v>380</v>
      </c>
      <c r="P1913" s="6">
        <f t="shared" si="650"/>
        <v>380</v>
      </c>
      <c r="Q1913" s="7">
        <f t="shared" si="651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1735</v>
      </c>
      <c r="B1914" s="5">
        <f t="shared" si="645"/>
        <v>7</v>
      </c>
      <c r="C1914" s="5">
        <f t="shared" si="646"/>
        <v>2023</v>
      </c>
      <c r="D1914" s="88" t="s">
        <v>1734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47"/>
        <v>45133</v>
      </c>
      <c r="L1914" s="5">
        <f t="shared" si="648"/>
        <v>7</v>
      </c>
      <c r="M1914" s="5">
        <f t="shared" si="649"/>
        <v>2023</v>
      </c>
      <c r="N1914" s="6">
        <v>1000</v>
      </c>
      <c r="P1914" s="6">
        <f t="shared" si="650"/>
        <v>1000</v>
      </c>
      <c r="Q1914" s="7">
        <f t="shared" si="651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45"/>
        <v>7</v>
      </c>
      <c r="C1915" s="5">
        <f t="shared" si="646"/>
        <v>2023</v>
      </c>
      <c r="D1915" s="88" t="s">
        <v>1737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47"/>
        <v>45134</v>
      </c>
      <c r="L1915" s="5">
        <f t="shared" si="648"/>
        <v>7</v>
      </c>
      <c r="M1915" s="5">
        <f t="shared" si="649"/>
        <v>2023</v>
      </c>
      <c r="N1915" s="6">
        <v>1826</v>
      </c>
      <c r="P1915" s="6">
        <f t="shared" si="650"/>
        <v>1826</v>
      </c>
      <c r="Q1915" s="7">
        <f t="shared" si="651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45"/>
        <v>7</v>
      </c>
      <c r="C1916" s="5">
        <f t="shared" si="646"/>
        <v>2023</v>
      </c>
      <c r="D1916" s="88" t="s">
        <v>1737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47"/>
        <v>45134</v>
      </c>
      <c r="L1916" s="5">
        <f t="shared" si="648"/>
        <v>7</v>
      </c>
      <c r="M1916" s="5">
        <f t="shared" si="649"/>
        <v>2023</v>
      </c>
      <c r="N1916" s="6">
        <v>498</v>
      </c>
      <c r="P1916" s="6">
        <f t="shared" si="650"/>
        <v>498</v>
      </c>
      <c r="Q1916" s="7">
        <f t="shared" si="651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45"/>
        <v>7</v>
      </c>
      <c r="C1917" s="5">
        <f t="shared" si="646"/>
        <v>2023</v>
      </c>
      <c r="D1917" s="88" t="s">
        <v>1737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47"/>
        <v>45134</v>
      </c>
      <c r="L1917" s="5">
        <f t="shared" si="648"/>
        <v>7</v>
      </c>
      <c r="M1917" s="5">
        <f t="shared" si="649"/>
        <v>2023</v>
      </c>
      <c r="N1917" s="6">
        <v>95</v>
      </c>
      <c r="P1917" s="6">
        <f t="shared" si="650"/>
        <v>95</v>
      </c>
      <c r="Q1917" s="7">
        <f t="shared" si="651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45"/>
        <v>7</v>
      </c>
      <c r="C1918" s="5">
        <f t="shared" si="646"/>
        <v>2023</v>
      </c>
      <c r="D1918" s="88" t="s">
        <v>1737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47"/>
        <v>45134</v>
      </c>
      <c r="L1918" s="5">
        <f t="shared" si="648"/>
        <v>7</v>
      </c>
      <c r="M1918" s="5">
        <f t="shared" si="649"/>
        <v>2023</v>
      </c>
      <c r="N1918" s="6">
        <v>225</v>
      </c>
      <c r="P1918" s="6">
        <f t="shared" si="650"/>
        <v>225</v>
      </c>
      <c r="Q1918" s="7">
        <f t="shared" si="651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45"/>
        <v>7</v>
      </c>
      <c r="C1919" s="5">
        <f t="shared" si="646"/>
        <v>2023</v>
      </c>
      <c r="D1919" s="88" t="s">
        <v>1738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47"/>
        <v>45134</v>
      </c>
      <c r="L1919" s="5">
        <f t="shared" si="648"/>
        <v>7</v>
      </c>
      <c r="M1919" s="5">
        <f t="shared" si="649"/>
        <v>2023</v>
      </c>
      <c r="N1919" s="6">
        <v>187.5</v>
      </c>
      <c r="P1919" s="6">
        <f t="shared" si="650"/>
        <v>187.5</v>
      </c>
      <c r="Q1919" s="7">
        <f t="shared" si="651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45"/>
        <v>7</v>
      </c>
      <c r="C1920" s="5">
        <f t="shared" si="646"/>
        <v>2023</v>
      </c>
      <c r="D1920" s="88" t="s">
        <v>1739</v>
      </c>
      <c r="E1920" s="5" t="str">
        <f>VLOOKUP(F1920,'Set up'!$A$2:$C$44,2,FALSE)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47"/>
        <v>45134</v>
      </c>
      <c r="L1920" s="5">
        <f t="shared" si="648"/>
        <v>7</v>
      </c>
      <c r="M1920" s="5">
        <f t="shared" si="649"/>
        <v>2023</v>
      </c>
      <c r="N1920" s="6">
        <v>4620</v>
      </c>
      <c r="P1920" s="6">
        <f t="shared" si="650"/>
        <v>4620</v>
      </c>
      <c r="Q1920" s="7">
        <f t="shared" si="651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45"/>
        <v>7</v>
      </c>
      <c r="C1921" s="5">
        <f t="shared" si="646"/>
        <v>2023</v>
      </c>
      <c r="D1921" s="88" t="s">
        <v>1739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47"/>
        <v>45134</v>
      </c>
      <c r="L1921" s="5">
        <f t="shared" si="648"/>
        <v>7</v>
      </c>
      <c r="M1921" s="5">
        <f t="shared" si="649"/>
        <v>2023</v>
      </c>
      <c r="N1921" s="6">
        <v>1701</v>
      </c>
      <c r="P1921" s="6">
        <f t="shared" si="650"/>
        <v>1701</v>
      </c>
      <c r="Q1921" s="7">
        <f t="shared" si="651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45"/>
        <v>7</v>
      </c>
      <c r="C1922" s="5">
        <f t="shared" si="646"/>
        <v>2023</v>
      </c>
      <c r="D1922" s="88" t="s">
        <v>1739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47"/>
        <v>45134</v>
      </c>
      <c r="L1922" s="5">
        <f t="shared" si="648"/>
        <v>7</v>
      </c>
      <c r="M1922" s="5">
        <f t="shared" si="649"/>
        <v>2023</v>
      </c>
      <c r="N1922" s="6">
        <v>800</v>
      </c>
      <c r="P1922" s="6">
        <f t="shared" si="650"/>
        <v>800</v>
      </c>
      <c r="Q1922" s="7">
        <f t="shared" si="651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45"/>
        <v>7</v>
      </c>
      <c r="C1923" s="5">
        <f t="shared" si="646"/>
        <v>2023</v>
      </c>
      <c r="D1923" s="88" t="s">
        <v>1740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47"/>
        <v>45179</v>
      </c>
      <c r="L1923" s="5">
        <f t="shared" si="648"/>
        <v>9</v>
      </c>
      <c r="M1923" s="5">
        <f t="shared" si="649"/>
        <v>2023</v>
      </c>
      <c r="N1923" s="6">
        <v>3740</v>
      </c>
      <c r="O1923" s="6">
        <f>-N1923</f>
        <v>-3740</v>
      </c>
      <c r="P1923" s="6">
        <f t="shared" si="650"/>
        <v>0</v>
      </c>
      <c r="Q1923" s="7">
        <f t="shared" si="651"/>
        <v>3393432.9500000011</v>
      </c>
      <c r="R1923" s="44" t="str">
        <f>VLOOKUP(F1923,'Set up'!$A$2:$E$44,5,FALSE)</f>
        <v>PD Chq</v>
      </c>
      <c r="S1923" s="1" t="s">
        <v>1982</v>
      </c>
    </row>
    <row r="1924" spans="1:19" ht="15" customHeight="1" x14ac:dyDescent="0.35">
      <c r="A1924" s="4">
        <v>45135</v>
      </c>
      <c r="B1924" s="5">
        <f t="shared" si="645"/>
        <v>7</v>
      </c>
      <c r="C1924" s="5">
        <f t="shared" si="646"/>
        <v>2023</v>
      </c>
      <c r="D1924" s="88" t="s">
        <v>1740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47"/>
        <v>45180</v>
      </c>
      <c r="L1924" s="5">
        <f t="shared" si="648"/>
        <v>9</v>
      </c>
      <c r="M1924" s="5">
        <f t="shared" si="649"/>
        <v>2023</v>
      </c>
      <c r="N1924" s="6">
        <v>220</v>
      </c>
      <c r="O1924" s="6">
        <f>-N1924</f>
        <v>-220</v>
      </c>
      <c r="P1924" s="6">
        <f t="shared" si="650"/>
        <v>0</v>
      </c>
      <c r="Q1924" s="7">
        <f t="shared" si="651"/>
        <v>3393652.9500000011</v>
      </c>
      <c r="R1924" s="44" t="str">
        <f>VLOOKUP(F1924,'Set up'!$A$2:$E$44,5,FALSE)</f>
        <v>PD Chq</v>
      </c>
      <c r="S1924" s="1" t="s">
        <v>1982</v>
      </c>
    </row>
    <row r="1925" spans="1:19" ht="15" customHeight="1" x14ac:dyDescent="0.35">
      <c r="A1925" s="4">
        <v>45138</v>
      </c>
      <c r="B1925" s="5">
        <f t="shared" si="645"/>
        <v>7</v>
      </c>
      <c r="C1925" s="5">
        <f t="shared" si="646"/>
        <v>2023</v>
      </c>
      <c r="D1925" s="88" t="s">
        <v>1750</v>
      </c>
      <c r="E1925" s="5" t="str">
        <f>VLOOKUP(F1925,'Set up'!$A$2:$C$44,2,FALSE)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47"/>
        <v>45138</v>
      </c>
      <c r="L1925" s="5">
        <f t="shared" si="648"/>
        <v>7</v>
      </c>
      <c r="M1925" s="5">
        <f t="shared" si="649"/>
        <v>2023</v>
      </c>
      <c r="N1925" s="96">
        <v>7304</v>
      </c>
      <c r="O1925" s="6">
        <f t="shared" ref="O1925:O1935" si="652">-N1925</f>
        <v>-7304</v>
      </c>
      <c r="P1925" s="6">
        <f t="shared" si="650"/>
        <v>0</v>
      </c>
      <c r="Q1925" s="7">
        <f t="shared" si="651"/>
        <v>3400956.9500000011</v>
      </c>
      <c r="R1925" s="44" t="str">
        <f>VLOOKUP(F1925,'Set up'!$A$2:$E$44,5,FALSE)</f>
        <v>Chq</v>
      </c>
      <c r="S1925" s="1" t="s">
        <v>1791</v>
      </c>
    </row>
    <row r="1926" spans="1:19" ht="15" customHeight="1" x14ac:dyDescent="0.35">
      <c r="A1926" s="4">
        <v>45138</v>
      </c>
      <c r="B1926" s="5">
        <f t="shared" si="645"/>
        <v>7</v>
      </c>
      <c r="C1926" s="5">
        <f t="shared" si="646"/>
        <v>2023</v>
      </c>
      <c r="D1926" s="88" t="s">
        <v>1750</v>
      </c>
      <c r="E1926" s="5" t="str">
        <f>VLOOKUP(F1926,'Set up'!$A$2:$C$44,2,FALSE)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47"/>
        <v>45138</v>
      </c>
      <c r="L1926" s="5">
        <f t="shared" si="648"/>
        <v>7</v>
      </c>
      <c r="M1926" s="5">
        <f t="shared" si="649"/>
        <v>2023</v>
      </c>
      <c r="N1926" s="96">
        <v>2133</v>
      </c>
      <c r="O1926" s="6">
        <f t="shared" si="652"/>
        <v>-2133</v>
      </c>
      <c r="P1926" s="6">
        <f t="shared" si="650"/>
        <v>0</v>
      </c>
      <c r="Q1926" s="7">
        <f t="shared" si="651"/>
        <v>3403089.9500000011</v>
      </c>
      <c r="R1926" s="44" t="str">
        <f>VLOOKUP(F1926,'Set up'!$A$2:$E$44,5,FALSE)</f>
        <v>Chq</v>
      </c>
      <c r="S1926" s="1" t="s">
        <v>1791</v>
      </c>
    </row>
    <row r="1927" spans="1:19" ht="15" customHeight="1" x14ac:dyDescent="0.35">
      <c r="A1927" s="4">
        <v>45138</v>
      </c>
      <c r="B1927" s="5">
        <f t="shared" si="645"/>
        <v>7</v>
      </c>
      <c r="C1927" s="5">
        <f t="shared" si="646"/>
        <v>2023</v>
      </c>
      <c r="D1927" s="88" t="s">
        <v>1750</v>
      </c>
      <c r="E1927" s="5" t="str">
        <f>VLOOKUP(F1927,'Set up'!$A$2:$C$44,2,FALSE)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47"/>
        <v>45138</v>
      </c>
      <c r="L1927" s="5">
        <f t="shared" si="648"/>
        <v>7</v>
      </c>
      <c r="M1927" s="5">
        <f t="shared" si="649"/>
        <v>2023</v>
      </c>
      <c r="N1927" s="96">
        <v>1279.8000000000002</v>
      </c>
      <c r="O1927" s="6">
        <f t="shared" si="652"/>
        <v>-1279.8000000000002</v>
      </c>
      <c r="P1927" s="6">
        <f t="shared" si="650"/>
        <v>0</v>
      </c>
      <c r="Q1927" s="7">
        <f t="shared" si="651"/>
        <v>3404369.7500000009</v>
      </c>
      <c r="R1927" s="44" t="str">
        <f>VLOOKUP(F1927,'Set up'!$A$2:$E$44,5,FALSE)</f>
        <v>Chq</v>
      </c>
      <c r="S1927" s="1" t="s">
        <v>1791</v>
      </c>
    </row>
    <row r="1928" spans="1:19" ht="15" customHeight="1" x14ac:dyDescent="0.35">
      <c r="A1928" s="4">
        <v>45138</v>
      </c>
      <c r="B1928" s="5">
        <f t="shared" si="645"/>
        <v>7</v>
      </c>
      <c r="C1928" s="5">
        <f t="shared" si="646"/>
        <v>2023</v>
      </c>
      <c r="D1928" s="88" t="s">
        <v>1750</v>
      </c>
      <c r="E1928" s="5" t="str">
        <f>VLOOKUP(F1928,'Set up'!$A$2:$C$44,2,FALSE)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47"/>
        <v>45138</v>
      </c>
      <c r="L1928" s="5">
        <f t="shared" si="648"/>
        <v>7</v>
      </c>
      <c r="M1928" s="5">
        <f t="shared" si="649"/>
        <v>2023</v>
      </c>
      <c r="N1928" s="96">
        <v>4128</v>
      </c>
      <c r="O1928" s="6">
        <f t="shared" si="652"/>
        <v>-4128</v>
      </c>
      <c r="P1928" s="6">
        <f t="shared" si="650"/>
        <v>0</v>
      </c>
      <c r="Q1928" s="7">
        <f t="shared" si="651"/>
        <v>3408497.7500000009</v>
      </c>
      <c r="R1928" s="44" t="str">
        <f>VLOOKUP(F1928,'Set up'!$A$2:$E$44,5,FALSE)</f>
        <v>Chq</v>
      </c>
      <c r="S1928" s="1" t="s">
        <v>1791</v>
      </c>
    </row>
    <row r="1929" spans="1:19" ht="15" customHeight="1" x14ac:dyDescent="0.35">
      <c r="A1929" s="4">
        <v>45138</v>
      </c>
      <c r="B1929" s="5">
        <f t="shared" si="645"/>
        <v>7</v>
      </c>
      <c r="C1929" s="5">
        <f t="shared" si="646"/>
        <v>2023</v>
      </c>
      <c r="D1929" s="88" t="s">
        <v>1750</v>
      </c>
      <c r="E1929" s="5" t="str">
        <f>VLOOKUP(F1929,'Set up'!$A$2:$C$44,2,FALSE)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47"/>
        <v>45138</v>
      </c>
      <c r="L1929" s="5">
        <f t="shared" si="648"/>
        <v>7</v>
      </c>
      <c r="M1929" s="5">
        <f t="shared" si="649"/>
        <v>2023</v>
      </c>
      <c r="N1929" s="96">
        <v>2625</v>
      </c>
      <c r="O1929" s="6">
        <f t="shared" si="652"/>
        <v>-2625</v>
      </c>
      <c r="P1929" s="6">
        <f t="shared" si="650"/>
        <v>0</v>
      </c>
      <c r="Q1929" s="7">
        <f t="shared" si="651"/>
        <v>3411122.7500000009</v>
      </c>
      <c r="R1929" s="44" t="str">
        <f>VLOOKUP(F1929,'Set up'!$A$2:$E$44,5,FALSE)</f>
        <v>Chq</v>
      </c>
      <c r="S1929" s="1" t="s">
        <v>1791</v>
      </c>
    </row>
    <row r="1930" spans="1:19" ht="15" customHeight="1" x14ac:dyDescent="0.35">
      <c r="A1930" s="4">
        <v>45138</v>
      </c>
      <c r="B1930" s="5">
        <f t="shared" si="645"/>
        <v>7</v>
      </c>
      <c r="C1930" s="5">
        <f t="shared" si="646"/>
        <v>2023</v>
      </c>
      <c r="D1930" s="88" t="s">
        <v>1750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47"/>
        <v>45138</v>
      </c>
      <c r="L1930" s="5">
        <f t="shared" si="648"/>
        <v>7</v>
      </c>
      <c r="M1930" s="5">
        <f t="shared" si="649"/>
        <v>2023</v>
      </c>
      <c r="N1930" s="96">
        <v>1290</v>
      </c>
      <c r="O1930" s="6">
        <f t="shared" si="652"/>
        <v>-1290</v>
      </c>
      <c r="P1930" s="6">
        <f t="shared" si="650"/>
        <v>0</v>
      </c>
      <c r="Q1930" s="7">
        <f t="shared" si="651"/>
        <v>3412412.7500000009</v>
      </c>
      <c r="R1930" s="44" t="str">
        <f>VLOOKUP(F1930,'Set up'!$A$2:$E$44,5,FALSE)</f>
        <v>Chq</v>
      </c>
      <c r="S1930" s="1" t="s">
        <v>1791</v>
      </c>
    </row>
    <row r="1931" spans="1:19" ht="15" customHeight="1" x14ac:dyDescent="0.35">
      <c r="A1931" s="4">
        <v>45138</v>
      </c>
      <c r="B1931" s="5">
        <f t="shared" si="645"/>
        <v>7</v>
      </c>
      <c r="C1931" s="5">
        <f t="shared" si="646"/>
        <v>2023</v>
      </c>
      <c r="D1931" s="88" t="s">
        <v>1750</v>
      </c>
      <c r="E1931" s="5" t="str">
        <f>VLOOKUP(F1931,'Set up'!$A$2:$C$44,2,FALSE)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47"/>
        <v>45138</v>
      </c>
      <c r="L1931" s="5">
        <f t="shared" si="648"/>
        <v>7</v>
      </c>
      <c r="M1931" s="5">
        <f t="shared" si="649"/>
        <v>2023</v>
      </c>
      <c r="N1931" s="96">
        <v>120</v>
      </c>
      <c r="O1931" s="6">
        <f t="shared" si="652"/>
        <v>-120</v>
      </c>
      <c r="P1931" s="6">
        <f t="shared" si="650"/>
        <v>0</v>
      </c>
      <c r="Q1931" s="7">
        <f t="shared" si="651"/>
        <v>3412532.7500000009</v>
      </c>
      <c r="R1931" s="44" t="str">
        <f>VLOOKUP(F1931,'Set up'!$A$2:$E$44,5,FALSE)</f>
        <v>Chq</v>
      </c>
      <c r="S1931" s="1" t="s">
        <v>1791</v>
      </c>
    </row>
    <row r="1932" spans="1:19" ht="15" customHeight="1" x14ac:dyDescent="0.35">
      <c r="A1932" s="4">
        <v>45138</v>
      </c>
      <c r="B1932" s="5">
        <f t="shared" si="645"/>
        <v>7</v>
      </c>
      <c r="C1932" s="5">
        <f t="shared" si="646"/>
        <v>2023</v>
      </c>
      <c r="D1932" s="88" t="s">
        <v>1750</v>
      </c>
      <c r="E1932" s="5" t="str">
        <f>VLOOKUP(F1932,'Set up'!$A$2:$C$44,2,FALSE)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47"/>
        <v>45138</v>
      </c>
      <c r="L1932" s="5">
        <f t="shared" si="648"/>
        <v>7</v>
      </c>
      <c r="M1932" s="5">
        <f t="shared" si="649"/>
        <v>2023</v>
      </c>
      <c r="N1932" s="96">
        <v>55.2</v>
      </c>
      <c r="O1932" s="6">
        <f t="shared" si="652"/>
        <v>-55.2</v>
      </c>
      <c r="P1932" s="6">
        <f t="shared" si="650"/>
        <v>0</v>
      </c>
      <c r="Q1932" s="7">
        <f t="shared" si="651"/>
        <v>3412587.9500000011</v>
      </c>
      <c r="R1932" s="44" t="str">
        <f>VLOOKUP(F1932,'Set up'!$A$2:$E$44,5,FALSE)</f>
        <v>Chq</v>
      </c>
      <c r="S1932" s="1" t="s">
        <v>1791</v>
      </c>
    </row>
    <row r="1933" spans="1:19" ht="15" customHeight="1" x14ac:dyDescent="0.35">
      <c r="A1933" s="4">
        <v>45138</v>
      </c>
      <c r="B1933" s="5">
        <f t="shared" si="645"/>
        <v>7</v>
      </c>
      <c r="C1933" s="5">
        <f t="shared" si="646"/>
        <v>2023</v>
      </c>
      <c r="D1933" s="88" t="s">
        <v>1750</v>
      </c>
      <c r="E1933" s="5" t="str">
        <f>VLOOKUP(F1933,'Set up'!$A$2:$C$44,2,FALSE)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47"/>
        <v>45138</v>
      </c>
      <c r="L1933" s="5">
        <f t="shared" si="648"/>
        <v>7</v>
      </c>
      <c r="M1933" s="5">
        <f t="shared" si="649"/>
        <v>2023</v>
      </c>
      <c r="N1933" s="96">
        <v>1108.4000000000001</v>
      </c>
      <c r="O1933" s="6">
        <f t="shared" si="652"/>
        <v>-1108.4000000000001</v>
      </c>
      <c r="P1933" s="6">
        <f t="shared" si="650"/>
        <v>0</v>
      </c>
      <c r="Q1933" s="7">
        <f t="shared" si="651"/>
        <v>3413696.350000001</v>
      </c>
      <c r="R1933" s="44" t="str">
        <f>VLOOKUP(F1933,'Set up'!$A$2:$E$44,5,FALSE)</f>
        <v>Chq</v>
      </c>
      <c r="S1933" s="1" t="s">
        <v>1791</v>
      </c>
    </row>
    <row r="1934" spans="1:19" ht="15" customHeight="1" x14ac:dyDescent="0.35">
      <c r="A1934" s="4">
        <v>45138</v>
      </c>
      <c r="B1934" s="5">
        <f t="shared" si="645"/>
        <v>7</v>
      </c>
      <c r="C1934" s="5">
        <f t="shared" si="646"/>
        <v>2023</v>
      </c>
      <c r="D1934" s="88" t="s">
        <v>1750</v>
      </c>
      <c r="E1934" s="5" t="str">
        <f>VLOOKUP(F1934,'Set up'!$A$2:$C$44,2,FALSE)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47"/>
        <v>45138</v>
      </c>
      <c r="L1934" s="5">
        <f t="shared" si="648"/>
        <v>7</v>
      </c>
      <c r="M1934" s="5">
        <f t="shared" si="649"/>
        <v>2023</v>
      </c>
      <c r="N1934" s="96">
        <v>280</v>
      </c>
      <c r="O1934" s="6">
        <f t="shared" si="652"/>
        <v>-280</v>
      </c>
      <c r="P1934" s="6">
        <f t="shared" si="650"/>
        <v>0</v>
      </c>
      <c r="Q1934" s="7">
        <f t="shared" si="651"/>
        <v>3413976.350000001</v>
      </c>
      <c r="R1934" s="44" t="str">
        <f>VLOOKUP(F1934,'Set up'!$A$2:$E$44,5,FALSE)</f>
        <v>Chq</v>
      </c>
      <c r="S1934" s="1" t="s">
        <v>1791</v>
      </c>
    </row>
    <row r="1935" spans="1:19" ht="15" customHeight="1" x14ac:dyDescent="0.35">
      <c r="A1935" s="4">
        <v>45138</v>
      </c>
      <c r="B1935" s="5">
        <f t="shared" si="645"/>
        <v>7</v>
      </c>
      <c r="C1935" s="5">
        <f t="shared" si="646"/>
        <v>2023</v>
      </c>
      <c r="D1935" s="88" t="s">
        <v>1750</v>
      </c>
      <c r="E1935" s="5" t="str">
        <f>VLOOKUP(F1935,'Set up'!$A$2:$C$44,2,FALSE)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47"/>
        <v>45138</v>
      </c>
      <c r="L1935" s="5">
        <f t="shared" si="648"/>
        <v>7</v>
      </c>
      <c r="M1935" s="5">
        <f t="shared" si="649"/>
        <v>2023</v>
      </c>
      <c r="N1935" s="96">
        <v>260</v>
      </c>
      <c r="O1935" s="6">
        <f t="shared" si="652"/>
        <v>-260</v>
      </c>
      <c r="P1935" s="6">
        <f t="shared" si="650"/>
        <v>0</v>
      </c>
      <c r="Q1935" s="7">
        <f t="shared" si="651"/>
        <v>3414236.350000001</v>
      </c>
      <c r="R1935" s="44" t="str">
        <f>VLOOKUP(F1935,'Set up'!$A$2:$E$44,5,FALSE)</f>
        <v>Chq</v>
      </c>
      <c r="S1935" s="1" t="s">
        <v>1791</v>
      </c>
    </row>
    <row r="1936" spans="1:19" ht="15" customHeight="1" x14ac:dyDescent="0.35">
      <c r="A1936" s="4">
        <v>45139</v>
      </c>
      <c r="B1936" s="5">
        <f t="shared" ref="B1936:B1999" si="653">MONTH(A1936)</f>
        <v>8</v>
      </c>
      <c r="C1936" s="5">
        <f t="shared" ref="C1936:C1999" si="654">YEAR(A1936)</f>
        <v>2023</v>
      </c>
      <c r="D1936" s="88" t="s">
        <v>1794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55">A1936+J1936</f>
        <v>45139</v>
      </c>
      <c r="L1936" s="5">
        <f t="shared" ref="L1936:L1999" si="656">MONTH(K1936)</f>
        <v>8</v>
      </c>
      <c r="M1936" s="5">
        <f t="shared" ref="M1936:M1999" si="657">YEAR(K1936)</f>
        <v>2023</v>
      </c>
      <c r="N1936" s="96">
        <v>420</v>
      </c>
      <c r="O1936" s="6">
        <f>-0.2-10-100-309.8</f>
        <v>-420</v>
      </c>
      <c r="P1936" s="6">
        <f t="shared" ref="P1936:P1999" si="658">SUM(N1936+O1936)</f>
        <v>0</v>
      </c>
      <c r="Q1936" s="7">
        <f t="shared" ref="Q1936:Q1999" si="659">SUM(Q1935+N1936)</f>
        <v>3414656.350000001</v>
      </c>
      <c r="R1936" s="44" t="str">
        <f>VLOOKUP(F1936,'Set up'!$A$2:$E$44,5,FALSE)</f>
        <v>Trsf</v>
      </c>
      <c r="S1936" s="1" t="s">
        <v>1876</v>
      </c>
    </row>
    <row r="1937" spans="1:19" ht="15" customHeight="1" x14ac:dyDescent="0.35">
      <c r="A1937" s="4">
        <v>45139</v>
      </c>
      <c r="B1937" s="5">
        <f t="shared" si="653"/>
        <v>8</v>
      </c>
      <c r="C1937" s="5">
        <f t="shared" si="654"/>
        <v>2023</v>
      </c>
      <c r="D1937" s="88" t="s">
        <v>1794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55"/>
        <v>45139</v>
      </c>
      <c r="L1937" s="5">
        <f t="shared" si="656"/>
        <v>8</v>
      </c>
      <c r="M1937" s="5">
        <f t="shared" si="657"/>
        <v>2023</v>
      </c>
      <c r="N1937" s="96">
        <v>225</v>
      </c>
      <c r="O1937" s="6">
        <f t="shared" ref="O1937:O1938" si="660">-N1937</f>
        <v>-225</v>
      </c>
      <c r="P1937" s="6">
        <f t="shared" si="658"/>
        <v>0</v>
      </c>
      <c r="Q1937" s="7">
        <f t="shared" si="659"/>
        <v>3414881.350000001</v>
      </c>
      <c r="R1937" s="44" t="str">
        <f>VLOOKUP(F1937,'Set up'!$A$2:$E$44,5,FALSE)</f>
        <v>Trsf</v>
      </c>
      <c r="S1937" s="1" t="s">
        <v>1851</v>
      </c>
    </row>
    <row r="1938" spans="1:19" ht="15" customHeight="1" x14ac:dyDescent="0.35">
      <c r="A1938" s="4">
        <v>45139</v>
      </c>
      <c r="B1938" s="5">
        <f t="shared" si="653"/>
        <v>8</v>
      </c>
      <c r="C1938" s="5">
        <f t="shared" si="654"/>
        <v>2023</v>
      </c>
      <c r="D1938" s="88" t="s">
        <v>1794</v>
      </c>
      <c r="E1938" s="5" t="str">
        <f>VLOOKUP(F1938,'Set up'!$A$2:$C$44,2,FALSE)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55"/>
        <v>45139</v>
      </c>
      <c r="L1938" s="5">
        <f t="shared" si="656"/>
        <v>8</v>
      </c>
      <c r="M1938" s="5">
        <f t="shared" si="657"/>
        <v>2023</v>
      </c>
      <c r="N1938" s="96">
        <v>160</v>
      </c>
      <c r="O1938" s="6">
        <f t="shared" si="660"/>
        <v>-160</v>
      </c>
      <c r="P1938" s="6">
        <f t="shared" si="658"/>
        <v>0</v>
      </c>
      <c r="Q1938" s="7">
        <f t="shared" si="659"/>
        <v>3415041.350000001</v>
      </c>
      <c r="R1938" s="44" t="str">
        <f>VLOOKUP(F1938,'Set up'!$A$2:$E$44,5,FALSE)</f>
        <v>Trsf</v>
      </c>
      <c r="S1938" s="1" t="s">
        <v>1852</v>
      </c>
    </row>
    <row r="1939" spans="1:19" ht="15" customHeight="1" x14ac:dyDescent="0.35">
      <c r="A1939" s="4">
        <v>45139</v>
      </c>
      <c r="B1939" s="5">
        <f t="shared" si="653"/>
        <v>8</v>
      </c>
      <c r="C1939" s="5">
        <f t="shared" si="654"/>
        <v>2023</v>
      </c>
      <c r="D1939" s="88" t="s">
        <v>1795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55"/>
        <v>45199</v>
      </c>
      <c r="L1939" s="5">
        <f t="shared" si="656"/>
        <v>9</v>
      </c>
      <c r="M1939" s="5">
        <f t="shared" si="657"/>
        <v>2023</v>
      </c>
      <c r="N1939" s="98">
        <v>3124</v>
      </c>
      <c r="P1939" s="6">
        <f t="shared" si="658"/>
        <v>3124</v>
      </c>
      <c r="Q1939" s="7">
        <f t="shared" si="659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53"/>
        <v>8</v>
      </c>
      <c r="C1940" s="5">
        <f t="shared" si="654"/>
        <v>2023</v>
      </c>
      <c r="D1940" s="88" t="s">
        <v>1797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55"/>
        <v>45139</v>
      </c>
      <c r="L1940" s="5">
        <f t="shared" si="656"/>
        <v>8</v>
      </c>
      <c r="M1940" s="5">
        <f t="shared" si="657"/>
        <v>2023</v>
      </c>
      <c r="N1940" s="96">
        <v>3388</v>
      </c>
      <c r="O1940" s="6">
        <f t="shared" ref="O1940:O1942" si="661">-N1940</f>
        <v>-3388</v>
      </c>
      <c r="P1940" s="6">
        <f t="shared" si="658"/>
        <v>0</v>
      </c>
      <c r="Q1940" s="7">
        <f t="shared" si="659"/>
        <v>3421553.350000001</v>
      </c>
      <c r="R1940" s="44" t="str">
        <f>VLOOKUP(F1940,'Set up'!$A$2:$E$44,5,FALSE)</f>
        <v>Cash</v>
      </c>
      <c r="S1940" s="1" t="s">
        <v>1845</v>
      </c>
    </row>
    <row r="1941" spans="1:19" ht="15" customHeight="1" x14ac:dyDescent="0.35">
      <c r="A1941" s="4">
        <v>45139</v>
      </c>
      <c r="B1941" s="5">
        <f t="shared" si="653"/>
        <v>8</v>
      </c>
      <c r="C1941" s="5">
        <f t="shared" si="654"/>
        <v>2023</v>
      </c>
      <c r="D1941" s="88" t="s">
        <v>1797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55"/>
        <v>45139</v>
      </c>
      <c r="L1941" s="5">
        <f t="shared" si="656"/>
        <v>8</v>
      </c>
      <c r="M1941" s="5">
        <f t="shared" si="657"/>
        <v>2023</v>
      </c>
      <c r="N1941" s="96">
        <v>936</v>
      </c>
      <c r="O1941" s="6">
        <f t="shared" si="661"/>
        <v>-936</v>
      </c>
      <c r="P1941" s="6">
        <f t="shared" si="658"/>
        <v>0</v>
      </c>
      <c r="Q1941" s="7">
        <f t="shared" si="659"/>
        <v>3422489.350000001</v>
      </c>
      <c r="R1941" s="44" t="str">
        <f>VLOOKUP(F1941,'Set up'!$A$2:$E$44,5,FALSE)</f>
        <v>Cash</v>
      </c>
      <c r="S1941" s="1" t="s">
        <v>1845</v>
      </c>
    </row>
    <row r="1942" spans="1:19" ht="15" customHeight="1" x14ac:dyDescent="0.35">
      <c r="A1942" s="4">
        <v>45139</v>
      </c>
      <c r="B1942" s="5">
        <f t="shared" si="653"/>
        <v>8</v>
      </c>
      <c r="C1942" s="5">
        <f t="shared" si="654"/>
        <v>2023</v>
      </c>
      <c r="D1942" s="88" t="s">
        <v>1797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55"/>
        <v>45139</v>
      </c>
      <c r="L1942" s="5">
        <f t="shared" si="656"/>
        <v>8</v>
      </c>
      <c r="M1942" s="5">
        <f t="shared" si="657"/>
        <v>2023</v>
      </c>
      <c r="N1942" s="96">
        <v>62.5</v>
      </c>
      <c r="O1942" s="6">
        <f t="shared" si="661"/>
        <v>-62.5</v>
      </c>
      <c r="P1942" s="6">
        <f t="shared" si="658"/>
        <v>0</v>
      </c>
      <c r="Q1942" s="7">
        <f t="shared" si="659"/>
        <v>3422551.850000001</v>
      </c>
      <c r="R1942" s="44" t="str">
        <f>VLOOKUP(F1942,'Set up'!$A$2:$E$44,5,FALSE)</f>
        <v>Cash</v>
      </c>
      <c r="S1942" s="1" t="s">
        <v>1845</v>
      </c>
    </row>
    <row r="1943" spans="1:19" ht="15" customHeight="1" x14ac:dyDescent="0.35">
      <c r="A1943" s="4">
        <v>45140</v>
      </c>
      <c r="B1943" s="5">
        <f t="shared" si="653"/>
        <v>8</v>
      </c>
      <c r="C1943" s="5">
        <f t="shared" si="654"/>
        <v>2023</v>
      </c>
      <c r="D1943" s="88" t="s">
        <v>1798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55"/>
        <v>45260</v>
      </c>
      <c r="L1943" s="5">
        <f t="shared" si="656"/>
        <v>11</v>
      </c>
      <c r="M1943" s="5">
        <f t="shared" si="657"/>
        <v>2023</v>
      </c>
      <c r="N1943" s="96">
        <v>9636</v>
      </c>
      <c r="P1943" s="6">
        <f t="shared" si="658"/>
        <v>9636</v>
      </c>
      <c r="Q1943" s="7">
        <f t="shared" si="659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53"/>
        <v>8</v>
      </c>
      <c r="C1944" s="5">
        <f t="shared" si="654"/>
        <v>2023</v>
      </c>
      <c r="D1944" s="88" t="s">
        <v>1798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55"/>
        <v>45260</v>
      </c>
      <c r="L1944" s="5">
        <f t="shared" si="656"/>
        <v>11</v>
      </c>
      <c r="M1944" s="5">
        <f t="shared" si="657"/>
        <v>2023</v>
      </c>
      <c r="N1944" s="96">
        <v>1800</v>
      </c>
      <c r="P1944" s="6">
        <f t="shared" si="658"/>
        <v>1800</v>
      </c>
      <c r="Q1944" s="7">
        <f t="shared" si="659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53"/>
        <v>8</v>
      </c>
      <c r="C1945" s="5">
        <f t="shared" si="654"/>
        <v>2023</v>
      </c>
      <c r="D1945" s="88" t="s">
        <v>1798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55"/>
        <v>45260</v>
      </c>
      <c r="L1945" s="5">
        <f t="shared" si="656"/>
        <v>11</v>
      </c>
      <c r="M1945" s="5">
        <f t="shared" si="657"/>
        <v>2023</v>
      </c>
      <c r="N1945" s="96">
        <v>862.5</v>
      </c>
      <c r="P1945" s="6">
        <f t="shared" si="658"/>
        <v>862.5</v>
      </c>
      <c r="Q1945" s="7">
        <f t="shared" si="659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53"/>
        <v>8</v>
      </c>
      <c r="C1946" s="5">
        <f t="shared" si="654"/>
        <v>2023</v>
      </c>
      <c r="D1946" s="88" t="s">
        <v>1798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55"/>
        <v>45260</v>
      </c>
      <c r="L1946" s="5">
        <f t="shared" si="656"/>
        <v>11</v>
      </c>
      <c r="M1946" s="5">
        <f t="shared" si="657"/>
        <v>2023</v>
      </c>
      <c r="N1946" s="96">
        <v>420</v>
      </c>
      <c r="P1946" s="6">
        <f t="shared" si="658"/>
        <v>420</v>
      </c>
      <c r="Q1946" s="7">
        <f t="shared" si="659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53"/>
        <v>8</v>
      </c>
      <c r="C1947" s="5">
        <f t="shared" si="654"/>
        <v>2023</v>
      </c>
      <c r="D1947" s="88" t="s">
        <v>1798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55"/>
        <v>45260</v>
      </c>
      <c r="L1947" s="5">
        <f t="shared" si="656"/>
        <v>11</v>
      </c>
      <c r="M1947" s="5">
        <f t="shared" si="657"/>
        <v>2023</v>
      </c>
      <c r="N1947" s="96">
        <v>420</v>
      </c>
      <c r="P1947" s="6">
        <f t="shared" si="658"/>
        <v>420</v>
      </c>
      <c r="Q1947" s="7">
        <f t="shared" si="659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53"/>
        <v>8</v>
      </c>
      <c r="C1948" s="5">
        <f t="shared" si="654"/>
        <v>2023</v>
      </c>
      <c r="D1948" s="88" t="s">
        <v>1798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55"/>
        <v>45260</v>
      </c>
      <c r="L1948" s="5">
        <f t="shared" si="656"/>
        <v>11</v>
      </c>
      <c r="M1948" s="5">
        <f t="shared" si="657"/>
        <v>2023</v>
      </c>
      <c r="N1948" s="96">
        <v>395</v>
      </c>
      <c r="P1948" s="6">
        <f t="shared" si="658"/>
        <v>395</v>
      </c>
      <c r="Q1948" s="7">
        <f t="shared" si="659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53"/>
        <v>8</v>
      </c>
      <c r="C1949" s="5">
        <f t="shared" si="654"/>
        <v>2023</v>
      </c>
      <c r="D1949" s="88" t="s">
        <v>1800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55"/>
        <v>45141</v>
      </c>
      <c r="L1949" s="5">
        <f t="shared" si="656"/>
        <v>8</v>
      </c>
      <c r="M1949" s="5">
        <f t="shared" si="657"/>
        <v>2023</v>
      </c>
      <c r="N1949" s="96">
        <v>1738</v>
      </c>
      <c r="P1949" s="6">
        <f t="shared" si="658"/>
        <v>1738</v>
      </c>
      <c r="Q1949" s="7">
        <f t="shared" si="659"/>
        <v>3437823.350000001</v>
      </c>
      <c r="R1949" s="44" t="str">
        <f>VLOOKUP(F1949,'Set up'!$A$2:$E$44,5,FALSE)</f>
        <v>Chq</v>
      </c>
    </row>
    <row r="1950" spans="1:19" ht="15" customHeight="1" x14ac:dyDescent="0.35">
      <c r="A1950" s="4">
        <v>45141</v>
      </c>
      <c r="B1950" s="5">
        <f t="shared" si="653"/>
        <v>8</v>
      </c>
      <c r="C1950" s="5">
        <f t="shared" si="654"/>
        <v>2023</v>
      </c>
      <c r="D1950" s="88" t="s">
        <v>1800</v>
      </c>
      <c r="E1950" s="5" t="str">
        <f>VLOOKUP(F1950,'Set up'!$A$2:$C$44,2,FALSE)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55"/>
        <v>45141</v>
      </c>
      <c r="L1950" s="5">
        <f t="shared" si="656"/>
        <v>8</v>
      </c>
      <c r="M1950" s="5">
        <f t="shared" si="657"/>
        <v>2023</v>
      </c>
      <c r="N1950" s="96">
        <v>468</v>
      </c>
      <c r="P1950" s="6">
        <f t="shared" si="658"/>
        <v>468</v>
      </c>
      <c r="Q1950" s="7">
        <f t="shared" si="659"/>
        <v>3438291.350000001</v>
      </c>
      <c r="R1950" s="44" t="str">
        <f>VLOOKUP(F1950,'Set up'!$A$2:$E$44,5,FALSE)</f>
        <v>Chq</v>
      </c>
    </row>
    <row r="1951" spans="1:19" ht="15" customHeight="1" x14ac:dyDescent="0.35">
      <c r="A1951" s="4">
        <v>45141</v>
      </c>
      <c r="B1951" s="5">
        <f t="shared" si="653"/>
        <v>8</v>
      </c>
      <c r="C1951" s="5">
        <f t="shared" si="654"/>
        <v>2023</v>
      </c>
      <c r="D1951" s="88" t="s">
        <v>1800</v>
      </c>
      <c r="E1951" s="5" t="str">
        <f>VLOOKUP(F1951,'Set up'!$A$2:$C$44,2,FALSE)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55"/>
        <v>45141</v>
      </c>
      <c r="L1951" s="5">
        <f t="shared" si="656"/>
        <v>8</v>
      </c>
      <c r="M1951" s="5">
        <f t="shared" si="657"/>
        <v>2023</v>
      </c>
      <c r="N1951" s="96">
        <v>175</v>
      </c>
      <c r="P1951" s="6">
        <f t="shared" si="658"/>
        <v>175</v>
      </c>
      <c r="Q1951" s="7">
        <f t="shared" si="659"/>
        <v>3438466.350000001</v>
      </c>
      <c r="R1951" s="44" t="str">
        <f>VLOOKUP(F1951,'Set up'!$A$2:$E$44,5,FALSE)</f>
        <v>Chq</v>
      </c>
    </row>
    <row r="1952" spans="1:19" ht="15" customHeight="1" x14ac:dyDescent="0.35">
      <c r="A1952" s="4">
        <v>45142</v>
      </c>
      <c r="B1952" s="5">
        <f t="shared" si="653"/>
        <v>8</v>
      </c>
      <c r="C1952" s="5">
        <f t="shared" si="654"/>
        <v>2023</v>
      </c>
      <c r="D1952" s="88" t="s">
        <v>1801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55"/>
        <v>45142</v>
      </c>
      <c r="L1952" s="5">
        <f t="shared" si="656"/>
        <v>8</v>
      </c>
      <c r="M1952" s="5">
        <f t="shared" si="657"/>
        <v>2023</v>
      </c>
      <c r="N1952" s="96">
        <v>1738</v>
      </c>
      <c r="P1952" s="6">
        <f t="shared" si="658"/>
        <v>1738</v>
      </c>
      <c r="Q1952" s="7">
        <f t="shared" si="659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53"/>
        <v>8</v>
      </c>
      <c r="C1953" s="5">
        <f t="shared" si="654"/>
        <v>2023</v>
      </c>
      <c r="D1953" s="88" t="s">
        <v>1801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55"/>
        <v>45142</v>
      </c>
      <c r="L1953" s="5">
        <f t="shared" si="656"/>
        <v>8</v>
      </c>
      <c r="M1953" s="5">
        <f t="shared" si="657"/>
        <v>2023</v>
      </c>
      <c r="N1953" s="96">
        <v>125</v>
      </c>
      <c r="P1953" s="6">
        <f t="shared" si="658"/>
        <v>125</v>
      </c>
      <c r="Q1953" s="7">
        <f t="shared" si="659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53"/>
        <v>8</v>
      </c>
      <c r="C1954" s="5">
        <f t="shared" si="654"/>
        <v>2023</v>
      </c>
      <c r="D1954" s="88" t="s">
        <v>1801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55"/>
        <v>45142</v>
      </c>
      <c r="L1954" s="5">
        <f t="shared" si="656"/>
        <v>8</v>
      </c>
      <c r="M1954" s="5">
        <f t="shared" si="657"/>
        <v>2023</v>
      </c>
      <c r="N1954" s="96">
        <v>390</v>
      </c>
      <c r="P1954" s="6">
        <f t="shared" si="658"/>
        <v>390</v>
      </c>
      <c r="Q1954" s="7">
        <f t="shared" si="659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53"/>
        <v>8</v>
      </c>
      <c r="C1955" s="5">
        <f t="shared" si="654"/>
        <v>2023</v>
      </c>
      <c r="D1955" s="88" t="s">
        <v>1801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55"/>
        <v>45142</v>
      </c>
      <c r="L1955" s="5">
        <f t="shared" si="656"/>
        <v>8</v>
      </c>
      <c r="M1955" s="5">
        <f t="shared" si="657"/>
        <v>2023</v>
      </c>
      <c r="N1955" s="96">
        <v>420</v>
      </c>
      <c r="P1955" s="6">
        <f t="shared" si="658"/>
        <v>420</v>
      </c>
      <c r="Q1955" s="7">
        <f t="shared" si="659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53"/>
        <v>8</v>
      </c>
      <c r="C1956" s="5">
        <f t="shared" si="654"/>
        <v>2023</v>
      </c>
      <c r="D1956" s="88" t="s">
        <v>1801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55"/>
        <v>45142</v>
      </c>
      <c r="L1956" s="5">
        <f t="shared" si="656"/>
        <v>8</v>
      </c>
      <c r="M1956" s="5">
        <f t="shared" si="657"/>
        <v>2023</v>
      </c>
      <c r="N1956" s="96">
        <v>160</v>
      </c>
      <c r="P1956" s="6">
        <f t="shared" si="658"/>
        <v>160</v>
      </c>
      <c r="Q1956" s="7">
        <f t="shared" si="659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53"/>
        <v>8</v>
      </c>
      <c r="C1957" s="5">
        <f t="shared" si="654"/>
        <v>2023</v>
      </c>
      <c r="D1957" s="88" t="s">
        <v>1801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55"/>
        <v>45142</v>
      </c>
      <c r="L1957" s="5">
        <f t="shared" si="656"/>
        <v>8</v>
      </c>
      <c r="M1957" s="5">
        <f t="shared" si="657"/>
        <v>2023</v>
      </c>
      <c r="N1957" s="96">
        <v>150</v>
      </c>
      <c r="P1957" s="6">
        <f t="shared" si="658"/>
        <v>150</v>
      </c>
      <c r="Q1957" s="7">
        <f t="shared" si="659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53"/>
        <v>8</v>
      </c>
      <c r="C1958" s="5">
        <f t="shared" si="654"/>
        <v>2023</v>
      </c>
      <c r="D1958" s="88" t="s">
        <v>1801</v>
      </c>
      <c r="E1958" s="5" t="str">
        <f>VLOOKUP(F1958,'Set up'!$A$2:$C$44,2,FALSE)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55"/>
        <v>45142</v>
      </c>
      <c r="L1958" s="5">
        <f t="shared" si="656"/>
        <v>8</v>
      </c>
      <c r="M1958" s="5">
        <f t="shared" si="657"/>
        <v>2023</v>
      </c>
      <c r="N1958" s="96">
        <v>260</v>
      </c>
      <c r="P1958" s="6">
        <f t="shared" si="658"/>
        <v>260</v>
      </c>
      <c r="Q1958" s="7">
        <f t="shared" si="659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53"/>
        <v>8</v>
      </c>
      <c r="C1959" s="5">
        <f t="shared" si="654"/>
        <v>2023</v>
      </c>
      <c r="D1959" s="88" t="s">
        <v>1801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55"/>
        <v>45142</v>
      </c>
      <c r="L1959" s="5">
        <f t="shared" si="656"/>
        <v>8</v>
      </c>
      <c r="M1959" s="5">
        <f t="shared" si="657"/>
        <v>2023</v>
      </c>
      <c r="N1959" s="96">
        <v>322.5</v>
      </c>
      <c r="P1959" s="6">
        <f t="shared" si="658"/>
        <v>322.5</v>
      </c>
      <c r="Q1959" s="7">
        <f t="shared" si="659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53"/>
        <v>8</v>
      </c>
      <c r="C1960" s="5">
        <f t="shared" si="654"/>
        <v>2023</v>
      </c>
      <c r="D1960" s="88" t="s">
        <v>1802</v>
      </c>
      <c r="E1960" s="5" t="str">
        <f>VLOOKUP(F1960,'Set up'!$A$2:$C$44,2,FALSE)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55"/>
        <v>45142</v>
      </c>
      <c r="L1960" s="5">
        <f t="shared" si="656"/>
        <v>8</v>
      </c>
      <c r="M1960" s="5">
        <f t="shared" si="657"/>
        <v>2023</v>
      </c>
      <c r="N1960" s="96">
        <v>3124</v>
      </c>
      <c r="P1960" s="6">
        <f t="shared" si="658"/>
        <v>3124</v>
      </c>
      <c r="Q1960" s="7">
        <f t="shared" si="659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53"/>
        <v>8</v>
      </c>
      <c r="C1961" s="5">
        <f t="shared" si="654"/>
        <v>2023</v>
      </c>
      <c r="D1961" s="88" t="s">
        <v>1802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55"/>
        <v>45142</v>
      </c>
      <c r="L1961" s="5">
        <f t="shared" si="656"/>
        <v>8</v>
      </c>
      <c r="M1961" s="5">
        <f t="shared" si="657"/>
        <v>2023</v>
      </c>
      <c r="N1961" s="96">
        <v>1134</v>
      </c>
      <c r="P1961" s="6">
        <f t="shared" si="658"/>
        <v>1134</v>
      </c>
      <c r="Q1961" s="7">
        <f t="shared" si="659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53"/>
        <v>8</v>
      </c>
      <c r="C1962" s="5">
        <f t="shared" si="654"/>
        <v>2023</v>
      </c>
      <c r="D1962" s="88" t="s">
        <v>1802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55"/>
        <v>45142</v>
      </c>
      <c r="L1962" s="5">
        <f t="shared" si="656"/>
        <v>8</v>
      </c>
      <c r="M1962" s="5">
        <f t="shared" si="657"/>
        <v>2023</v>
      </c>
      <c r="N1962" s="96">
        <v>600</v>
      </c>
      <c r="P1962" s="6">
        <f t="shared" si="658"/>
        <v>600</v>
      </c>
      <c r="Q1962" s="7">
        <f t="shared" si="659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53"/>
        <v>8</v>
      </c>
      <c r="C1963" s="5">
        <f t="shared" si="654"/>
        <v>2023</v>
      </c>
      <c r="D1963" s="88" t="s">
        <v>1802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55"/>
        <v>45142</v>
      </c>
      <c r="L1963" s="5">
        <f t="shared" si="656"/>
        <v>8</v>
      </c>
      <c r="M1963" s="5">
        <f t="shared" si="657"/>
        <v>2023</v>
      </c>
      <c r="N1963" s="96">
        <v>1000</v>
      </c>
      <c r="P1963" s="6">
        <f t="shared" si="658"/>
        <v>1000</v>
      </c>
      <c r="Q1963" s="7">
        <f t="shared" si="659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53"/>
        <v>8</v>
      </c>
      <c r="C1964" s="5">
        <f t="shared" si="654"/>
        <v>2023</v>
      </c>
      <c r="D1964" s="88" t="s">
        <v>1807</v>
      </c>
      <c r="E1964" s="5" t="str">
        <f>VLOOKUP(F1964,'Set up'!$A$2:$C$44,2,FALSE)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55"/>
        <v>45145</v>
      </c>
      <c r="L1964" s="5">
        <f t="shared" si="656"/>
        <v>8</v>
      </c>
      <c r="M1964" s="5">
        <f t="shared" si="657"/>
        <v>2023</v>
      </c>
      <c r="N1964" s="96">
        <v>645</v>
      </c>
      <c r="O1964" s="6">
        <f t="shared" ref="O1964:O1967" si="662">-N1964</f>
        <v>-645</v>
      </c>
      <c r="P1964" s="6">
        <f t="shared" si="658"/>
        <v>0</v>
      </c>
      <c r="Q1964" s="7">
        <f t="shared" si="659"/>
        <v>3448534.850000001</v>
      </c>
      <c r="R1964" s="44" t="str">
        <f>VLOOKUP(F1964,'Set up'!$A$2:$E$44,5,FALSE)</f>
        <v>Cash</v>
      </c>
      <c r="S1964" s="1" t="s">
        <v>1846</v>
      </c>
    </row>
    <row r="1965" spans="1:19" ht="15" customHeight="1" x14ac:dyDescent="0.35">
      <c r="A1965" s="4">
        <v>45145</v>
      </c>
      <c r="B1965" s="5">
        <f t="shared" si="653"/>
        <v>8</v>
      </c>
      <c r="C1965" s="5">
        <f t="shared" si="654"/>
        <v>2023</v>
      </c>
      <c r="D1965" s="88" t="s">
        <v>1807</v>
      </c>
      <c r="E1965" s="5" t="str">
        <f>VLOOKUP(F1965,'Set up'!$A$2:$C$44,2,FALSE)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55"/>
        <v>45145</v>
      </c>
      <c r="L1965" s="5">
        <f t="shared" si="656"/>
        <v>8</v>
      </c>
      <c r="M1965" s="5">
        <f t="shared" si="657"/>
        <v>2023</v>
      </c>
      <c r="N1965" s="96">
        <v>283.8</v>
      </c>
      <c r="O1965" s="6">
        <f t="shared" si="662"/>
        <v>-283.8</v>
      </c>
      <c r="P1965" s="6">
        <f t="shared" si="658"/>
        <v>0</v>
      </c>
      <c r="Q1965" s="7">
        <f t="shared" si="659"/>
        <v>3448818.6500000008</v>
      </c>
      <c r="R1965" s="44" t="str">
        <f>VLOOKUP(F1965,'Set up'!$A$2:$E$44,5,FALSE)</f>
        <v>Cash</v>
      </c>
      <c r="S1965" s="1" t="s">
        <v>1846</v>
      </c>
    </row>
    <row r="1966" spans="1:19" ht="15" customHeight="1" x14ac:dyDescent="0.35">
      <c r="A1966" s="4">
        <v>45145</v>
      </c>
      <c r="B1966" s="5">
        <f t="shared" si="653"/>
        <v>8</v>
      </c>
      <c r="C1966" s="5">
        <f t="shared" si="654"/>
        <v>2023</v>
      </c>
      <c r="D1966" s="88" t="s">
        <v>1807</v>
      </c>
      <c r="E1966" s="5" t="str">
        <f>VLOOKUP(F1966,'Set up'!$A$2:$C$44,2,FALSE)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55"/>
        <v>45145</v>
      </c>
      <c r="L1966" s="5">
        <f t="shared" si="656"/>
        <v>8</v>
      </c>
      <c r="M1966" s="5">
        <f t="shared" si="657"/>
        <v>2023</v>
      </c>
      <c r="N1966" s="96">
        <v>160</v>
      </c>
      <c r="O1966" s="6">
        <f t="shared" si="662"/>
        <v>-160</v>
      </c>
      <c r="P1966" s="6">
        <f t="shared" si="658"/>
        <v>0</v>
      </c>
      <c r="Q1966" s="7">
        <f t="shared" si="659"/>
        <v>3448978.6500000008</v>
      </c>
      <c r="R1966" s="44" t="str">
        <f>VLOOKUP(F1966,'Set up'!$A$2:$E$44,5,FALSE)</f>
        <v>Cash</v>
      </c>
      <c r="S1966" s="1" t="s">
        <v>1846</v>
      </c>
    </row>
    <row r="1967" spans="1:19" ht="15" customHeight="1" x14ac:dyDescent="0.35">
      <c r="A1967" s="4">
        <v>45145</v>
      </c>
      <c r="B1967" s="5">
        <f t="shared" si="653"/>
        <v>8</v>
      </c>
      <c r="C1967" s="5">
        <f t="shared" si="654"/>
        <v>2023</v>
      </c>
      <c r="D1967" s="88" t="s">
        <v>1807</v>
      </c>
      <c r="E1967" s="5" t="str">
        <f>VLOOKUP(F1967,'Set up'!$A$2:$C$44,2,FALSE)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55"/>
        <v>45145</v>
      </c>
      <c r="L1967" s="5">
        <f t="shared" si="656"/>
        <v>8</v>
      </c>
      <c r="M1967" s="5">
        <f t="shared" si="657"/>
        <v>2023</v>
      </c>
      <c r="N1967" s="96">
        <v>0</v>
      </c>
      <c r="O1967" s="6">
        <f t="shared" si="662"/>
        <v>0</v>
      </c>
      <c r="P1967" s="6">
        <f t="shared" si="658"/>
        <v>0</v>
      </c>
      <c r="Q1967" s="7">
        <f t="shared" si="659"/>
        <v>3448978.6500000008</v>
      </c>
      <c r="R1967" s="44" t="str">
        <f>VLOOKUP(F1967,'Set up'!$A$2:$E$44,5,FALSE)</f>
        <v>Cash</v>
      </c>
      <c r="S1967" s="1" t="s">
        <v>1846</v>
      </c>
    </row>
    <row r="1968" spans="1:19" ht="15" customHeight="1" x14ac:dyDescent="0.35">
      <c r="A1968" s="4">
        <v>45145</v>
      </c>
      <c r="B1968" s="5">
        <f t="shared" si="653"/>
        <v>8</v>
      </c>
      <c r="C1968" s="5">
        <f t="shared" si="654"/>
        <v>2023</v>
      </c>
      <c r="D1968" s="88" t="s">
        <v>1807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55"/>
        <v>45145</v>
      </c>
      <c r="L1968" s="5">
        <f t="shared" si="656"/>
        <v>8</v>
      </c>
      <c r="M1968" s="5">
        <f t="shared" si="657"/>
        <v>2023</v>
      </c>
      <c r="N1968" s="96">
        <v>250</v>
      </c>
      <c r="P1968" s="6">
        <f t="shared" si="658"/>
        <v>250</v>
      </c>
      <c r="Q1968" s="7">
        <f t="shared" si="659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53"/>
        <v>8</v>
      </c>
      <c r="C1969" s="5">
        <f t="shared" si="654"/>
        <v>2023</v>
      </c>
      <c r="D1969" s="88" t="s">
        <v>1808</v>
      </c>
      <c r="E1969" s="5" t="str">
        <f>VLOOKUP(F1969,'Set up'!$A$2:$C$44,2,FALSE)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55"/>
        <v>45145</v>
      </c>
      <c r="L1969" s="5">
        <f t="shared" si="656"/>
        <v>8</v>
      </c>
      <c r="M1969" s="5">
        <f t="shared" si="657"/>
        <v>2023</v>
      </c>
      <c r="N1969" s="96">
        <v>3124</v>
      </c>
      <c r="P1969" s="6">
        <f t="shared" si="658"/>
        <v>3124</v>
      </c>
      <c r="Q1969" s="7">
        <f t="shared" si="659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53"/>
        <v>8</v>
      </c>
      <c r="C1970" s="5">
        <f t="shared" si="654"/>
        <v>2023</v>
      </c>
      <c r="D1970" s="88" t="s">
        <v>1809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55"/>
        <v>45145</v>
      </c>
      <c r="L1970" s="5">
        <f t="shared" si="656"/>
        <v>8</v>
      </c>
      <c r="M1970" s="5">
        <f t="shared" si="657"/>
        <v>2023</v>
      </c>
      <c r="N1970" s="96">
        <v>1134</v>
      </c>
      <c r="P1970" s="6">
        <f t="shared" si="658"/>
        <v>1134</v>
      </c>
      <c r="Q1970" s="7">
        <f t="shared" si="659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53"/>
        <v>8</v>
      </c>
      <c r="C1971" s="5">
        <f t="shared" si="654"/>
        <v>2023</v>
      </c>
      <c r="D1971" s="88" t="s">
        <v>1809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55"/>
        <v>45145</v>
      </c>
      <c r="L1971" s="5">
        <f t="shared" si="656"/>
        <v>8</v>
      </c>
      <c r="M1971" s="5">
        <f t="shared" si="657"/>
        <v>2023</v>
      </c>
      <c r="N1971" s="96">
        <v>600</v>
      </c>
      <c r="P1971" s="6">
        <f t="shared" si="658"/>
        <v>600</v>
      </c>
      <c r="Q1971" s="7">
        <f t="shared" si="659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53"/>
        <v>8</v>
      </c>
      <c r="C1972" s="5">
        <f t="shared" si="654"/>
        <v>2023</v>
      </c>
      <c r="D1972" s="88" t="s">
        <v>1809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55"/>
        <v>45145</v>
      </c>
      <c r="L1972" s="5">
        <f t="shared" si="656"/>
        <v>8</v>
      </c>
      <c r="M1972" s="5">
        <f t="shared" si="657"/>
        <v>2023</v>
      </c>
      <c r="N1972" s="96">
        <v>1000</v>
      </c>
      <c r="P1972" s="6">
        <f t="shared" si="658"/>
        <v>1000</v>
      </c>
      <c r="Q1972" s="7">
        <f t="shared" si="659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53"/>
        <v>8</v>
      </c>
      <c r="C1973" s="5">
        <f t="shared" si="654"/>
        <v>2023</v>
      </c>
      <c r="D1973" s="88" t="s">
        <v>1810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55"/>
        <v>45145</v>
      </c>
      <c r="L1973" s="5">
        <f t="shared" si="656"/>
        <v>8</v>
      </c>
      <c r="M1973" s="5">
        <f t="shared" si="657"/>
        <v>2023</v>
      </c>
      <c r="N1973" s="96">
        <v>225</v>
      </c>
      <c r="O1973" s="6">
        <f t="shared" ref="O1973" si="663">-N1973</f>
        <v>-225</v>
      </c>
      <c r="P1973" s="6">
        <f t="shared" si="658"/>
        <v>0</v>
      </c>
      <c r="Q1973" s="7">
        <f t="shared" si="659"/>
        <v>3455311.6500000008</v>
      </c>
      <c r="R1973" s="44" t="str">
        <f>VLOOKUP(F1973,'Set up'!$A$2:$E$44,5,FALSE)</f>
        <v>Trsf</v>
      </c>
      <c r="S1973" s="1" t="s">
        <v>1851</v>
      </c>
    </row>
    <row r="1974" spans="1:19" ht="15" customHeight="1" x14ac:dyDescent="0.35">
      <c r="A1974" s="4">
        <v>45145</v>
      </c>
      <c r="B1974" s="5">
        <f t="shared" si="653"/>
        <v>8</v>
      </c>
      <c r="C1974" s="5">
        <f t="shared" si="654"/>
        <v>2023</v>
      </c>
      <c r="D1974" s="88" t="s">
        <v>1810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55"/>
        <v>45145</v>
      </c>
      <c r="L1974" s="5">
        <f t="shared" si="656"/>
        <v>8</v>
      </c>
      <c r="M1974" s="5">
        <f t="shared" si="657"/>
        <v>2023</v>
      </c>
      <c r="N1974" s="96">
        <v>695</v>
      </c>
      <c r="O1974" s="6">
        <f>-79.7-615.3</f>
        <v>-695</v>
      </c>
      <c r="P1974" s="6">
        <f t="shared" si="658"/>
        <v>0</v>
      </c>
      <c r="Q1974" s="7">
        <f t="shared" si="659"/>
        <v>3456006.6500000008</v>
      </c>
      <c r="R1974" s="44" t="str">
        <f>VLOOKUP(F1974,'Set up'!$A$2:$E$44,5,FALSE)</f>
        <v>Trsf</v>
      </c>
      <c r="S1974" s="1" t="s">
        <v>1877</v>
      </c>
    </row>
    <row r="1975" spans="1:19" ht="15" customHeight="1" x14ac:dyDescent="0.35">
      <c r="A1975" s="4">
        <v>45146</v>
      </c>
      <c r="B1975" s="5">
        <f t="shared" si="653"/>
        <v>8</v>
      </c>
      <c r="C1975" s="5">
        <f t="shared" si="654"/>
        <v>2023</v>
      </c>
      <c r="D1975" s="88" t="s">
        <v>1811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55"/>
        <v>45176</v>
      </c>
      <c r="L1975" s="5">
        <f t="shared" si="656"/>
        <v>9</v>
      </c>
      <c r="M1975" s="5">
        <f t="shared" si="657"/>
        <v>2023</v>
      </c>
      <c r="N1975" s="96">
        <v>421.2</v>
      </c>
      <c r="O1975" s="6">
        <f t="shared" ref="O1975:O1976" si="664">-N1975</f>
        <v>-421.2</v>
      </c>
      <c r="P1975" s="6">
        <f t="shared" si="658"/>
        <v>0</v>
      </c>
      <c r="Q1975" s="7">
        <f t="shared" si="659"/>
        <v>3456427.850000001</v>
      </c>
      <c r="R1975" s="44" t="str">
        <f>VLOOKUP(F1975,'Set up'!$A$2:$E$44,5,FALSE)</f>
        <v>Chq</v>
      </c>
      <c r="S1975" s="1" t="s">
        <v>1860</v>
      </c>
    </row>
    <row r="1976" spans="1:19" ht="15" customHeight="1" x14ac:dyDescent="0.35">
      <c r="A1976" s="4">
        <v>45146</v>
      </c>
      <c r="B1976" s="5">
        <f t="shared" si="653"/>
        <v>8</v>
      </c>
      <c r="C1976" s="5">
        <f t="shared" si="654"/>
        <v>2023</v>
      </c>
      <c r="D1976" s="88" t="s">
        <v>1811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55"/>
        <v>45176</v>
      </c>
      <c r="L1976" s="5">
        <f t="shared" si="656"/>
        <v>9</v>
      </c>
      <c r="M1976" s="5">
        <f t="shared" si="657"/>
        <v>2023</v>
      </c>
      <c r="N1976" s="96">
        <v>144</v>
      </c>
      <c r="O1976" s="6">
        <f t="shared" si="664"/>
        <v>-144</v>
      </c>
      <c r="P1976" s="6">
        <f t="shared" si="658"/>
        <v>0</v>
      </c>
      <c r="Q1976" s="7">
        <f t="shared" si="659"/>
        <v>3456571.850000001</v>
      </c>
      <c r="R1976" s="44" t="str">
        <f>VLOOKUP(F1976,'Set up'!$A$2:$E$44,5,FALSE)</f>
        <v>Chq</v>
      </c>
      <c r="S1976" s="1" t="s">
        <v>1860</v>
      </c>
    </row>
    <row r="1977" spans="1:19" ht="15" customHeight="1" x14ac:dyDescent="0.35">
      <c r="A1977" s="4">
        <v>45147</v>
      </c>
      <c r="B1977" s="5">
        <f t="shared" si="653"/>
        <v>8</v>
      </c>
      <c r="C1977" s="5">
        <f t="shared" si="654"/>
        <v>2023</v>
      </c>
      <c r="D1977" s="88" t="s">
        <v>1812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55"/>
        <v>45207</v>
      </c>
      <c r="L1977" s="5">
        <f t="shared" si="656"/>
        <v>10</v>
      </c>
      <c r="M1977" s="5">
        <f t="shared" si="657"/>
        <v>2023</v>
      </c>
      <c r="N1977" s="96">
        <v>220</v>
      </c>
      <c r="P1977" s="6">
        <f t="shared" si="658"/>
        <v>220</v>
      </c>
      <c r="Q1977" s="7">
        <f t="shared" si="659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53"/>
        <v>8</v>
      </c>
      <c r="C1978" s="5">
        <f t="shared" si="654"/>
        <v>2023</v>
      </c>
      <c r="D1978" s="88" t="s">
        <v>1813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55"/>
        <v>45152</v>
      </c>
      <c r="L1978" s="5">
        <f t="shared" si="656"/>
        <v>8</v>
      </c>
      <c r="M1978" s="5">
        <f t="shared" si="657"/>
        <v>2023</v>
      </c>
      <c r="N1978" s="96">
        <v>150</v>
      </c>
      <c r="O1978" s="6">
        <f t="shared" ref="O1978:O1983" si="665">-N1978</f>
        <v>-150</v>
      </c>
      <c r="P1978" s="6">
        <f t="shared" si="658"/>
        <v>0</v>
      </c>
      <c r="Q1978" s="7">
        <f t="shared" si="659"/>
        <v>3456941.850000001</v>
      </c>
      <c r="R1978" s="44" t="str">
        <f>VLOOKUP(F1978,'Set up'!$A$2:$E$44,5,FALSE)</f>
        <v>Trsf</v>
      </c>
      <c r="S1978" s="1" t="s">
        <v>1853</v>
      </c>
    </row>
    <row r="1979" spans="1:19" ht="15" customHeight="1" x14ac:dyDescent="0.35">
      <c r="A1979" s="4">
        <v>45152</v>
      </c>
      <c r="B1979" s="5">
        <f t="shared" si="653"/>
        <v>8</v>
      </c>
      <c r="C1979" s="5">
        <f t="shared" si="654"/>
        <v>2023</v>
      </c>
      <c r="D1979" s="88" t="s">
        <v>1813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55"/>
        <v>45152</v>
      </c>
      <c r="L1979" s="5">
        <f t="shared" si="656"/>
        <v>8</v>
      </c>
      <c r="M1979" s="5">
        <f t="shared" si="657"/>
        <v>2023</v>
      </c>
      <c r="N1979" s="96">
        <v>834</v>
      </c>
      <c r="O1979" s="6">
        <f t="shared" si="665"/>
        <v>-834</v>
      </c>
      <c r="P1979" s="6">
        <f t="shared" si="658"/>
        <v>0</v>
      </c>
      <c r="Q1979" s="7">
        <f t="shared" si="659"/>
        <v>3457775.850000001</v>
      </c>
      <c r="R1979" s="44" t="str">
        <f>VLOOKUP(F1979,'Set up'!$A$2:$E$44,5,FALSE)</f>
        <v>Trsf</v>
      </c>
      <c r="S1979" s="1" t="s">
        <v>1854</v>
      </c>
    </row>
    <row r="1980" spans="1:19" ht="15" customHeight="1" x14ac:dyDescent="0.35">
      <c r="A1980" s="4">
        <v>45153</v>
      </c>
      <c r="B1980" s="5">
        <f t="shared" si="653"/>
        <v>8</v>
      </c>
      <c r="C1980" s="5">
        <f t="shared" si="654"/>
        <v>2023</v>
      </c>
      <c r="D1980" s="88" t="s">
        <v>1814</v>
      </c>
      <c r="E1980" s="5" t="str">
        <f>VLOOKUP(F1980,'Set up'!$A$2:$C$44,2,FALSE)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55"/>
        <v>45153</v>
      </c>
      <c r="L1980" s="5">
        <f t="shared" si="656"/>
        <v>8</v>
      </c>
      <c r="M1980" s="5">
        <f t="shared" si="657"/>
        <v>2023</v>
      </c>
      <c r="N1980" s="96">
        <v>1562</v>
      </c>
      <c r="O1980" s="6">
        <f t="shared" si="665"/>
        <v>-1562</v>
      </c>
      <c r="P1980" s="6">
        <f t="shared" si="658"/>
        <v>0</v>
      </c>
      <c r="Q1980" s="7">
        <f t="shared" si="659"/>
        <v>3459337.850000001</v>
      </c>
      <c r="R1980" s="44" t="str">
        <f>VLOOKUP(F1980,'Set up'!$A$2:$E$44,5,FALSE)</f>
        <v>Trsf</v>
      </c>
      <c r="S1980" s="1" t="s">
        <v>1858</v>
      </c>
    </row>
    <row r="1981" spans="1:19" ht="15" customHeight="1" x14ac:dyDescent="0.35">
      <c r="A1981" s="4">
        <v>45153</v>
      </c>
      <c r="B1981" s="5">
        <f t="shared" si="653"/>
        <v>8</v>
      </c>
      <c r="C1981" s="5">
        <f t="shared" si="654"/>
        <v>2023</v>
      </c>
      <c r="D1981" s="88" t="s">
        <v>1814</v>
      </c>
      <c r="E1981" s="5" t="str">
        <f>VLOOKUP(F1981,'Set up'!$A$2:$C$44,2,FALSE)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55"/>
        <v>45153</v>
      </c>
      <c r="L1981" s="5">
        <f t="shared" si="656"/>
        <v>8</v>
      </c>
      <c r="M1981" s="5">
        <f t="shared" si="657"/>
        <v>2023</v>
      </c>
      <c r="N1981" s="96">
        <v>378</v>
      </c>
      <c r="O1981" s="6">
        <f t="shared" si="665"/>
        <v>-378</v>
      </c>
      <c r="P1981" s="6">
        <f t="shared" si="658"/>
        <v>0</v>
      </c>
      <c r="Q1981" s="7">
        <f t="shared" si="659"/>
        <v>3459715.850000001</v>
      </c>
      <c r="R1981" s="44" t="str">
        <f>VLOOKUP(F1981,'Set up'!$A$2:$E$44,5,FALSE)</f>
        <v>Trsf</v>
      </c>
      <c r="S1981" s="1" t="s">
        <v>1858</v>
      </c>
    </row>
    <row r="1982" spans="1:19" ht="15" customHeight="1" x14ac:dyDescent="0.35">
      <c r="A1982" s="4">
        <v>45153</v>
      </c>
      <c r="B1982" s="5">
        <f t="shared" si="653"/>
        <v>8</v>
      </c>
      <c r="C1982" s="5">
        <f t="shared" si="654"/>
        <v>2023</v>
      </c>
      <c r="D1982" s="88" t="s">
        <v>1814</v>
      </c>
      <c r="E1982" s="5" t="str">
        <f>VLOOKUP(F1982,'Set up'!$A$2:$C$44,2,FALSE)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55"/>
        <v>45153</v>
      </c>
      <c r="L1982" s="5">
        <f t="shared" si="656"/>
        <v>8</v>
      </c>
      <c r="M1982" s="5">
        <f t="shared" si="657"/>
        <v>2023</v>
      </c>
      <c r="N1982" s="96">
        <v>62.5</v>
      </c>
      <c r="O1982" s="6">
        <f t="shared" si="665"/>
        <v>-62.5</v>
      </c>
      <c r="P1982" s="6">
        <f t="shared" si="658"/>
        <v>0</v>
      </c>
      <c r="Q1982" s="7">
        <f t="shared" si="659"/>
        <v>3459778.350000001</v>
      </c>
      <c r="R1982" s="44" t="str">
        <f>VLOOKUP(F1982,'Set up'!$A$2:$E$44,5,FALSE)</f>
        <v>Trsf</v>
      </c>
      <c r="S1982" s="1" t="s">
        <v>1858</v>
      </c>
    </row>
    <row r="1983" spans="1:19" ht="15" customHeight="1" x14ac:dyDescent="0.35">
      <c r="A1983" s="4">
        <v>45153</v>
      </c>
      <c r="B1983" s="5">
        <f t="shared" si="653"/>
        <v>8</v>
      </c>
      <c r="C1983" s="5">
        <f t="shared" si="654"/>
        <v>2023</v>
      </c>
      <c r="D1983" s="88" t="s">
        <v>1814</v>
      </c>
      <c r="E1983" s="5" t="str">
        <f>VLOOKUP(F1983,'Set up'!$A$2:$C$44,2,FALSE)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55"/>
        <v>45153</v>
      </c>
      <c r="L1983" s="5">
        <f t="shared" si="656"/>
        <v>8</v>
      </c>
      <c r="M1983" s="5">
        <f t="shared" si="657"/>
        <v>2023</v>
      </c>
      <c r="N1983" s="96">
        <v>380</v>
      </c>
      <c r="O1983" s="6">
        <f t="shared" si="665"/>
        <v>-380</v>
      </c>
      <c r="P1983" s="6">
        <f t="shared" si="658"/>
        <v>0</v>
      </c>
      <c r="Q1983" s="7">
        <f t="shared" si="659"/>
        <v>3460158.350000001</v>
      </c>
      <c r="R1983" s="44" t="str">
        <f>VLOOKUP(F1983,'Set up'!$A$2:$E$44,5,FALSE)</f>
        <v>Trsf</v>
      </c>
      <c r="S1983" s="1" t="s">
        <v>1858</v>
      </c>
    </row>
    <row r="1984" spans="1:19" ht="15" customHeight="1" x14ac:dyDescent="0.35">
      <c r="A1984" s="4">
        <v>45153</v>
      </c>
      <c r="B1984" s="5">
        <f t="shared" si="653"/>
        <v>8</v>
      </c>
      <c r="C1984" s="5">
        <f t="shared" si="654"/>
        <v>2023</v>
      </c>
      <c r="D1984" s="88" t="s">
        <v>1815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55"/>
        <v>45153</v>
      </c>
      <c r="L1984" s="5">
        <f t="shared" si="656"/>
        <v>8</v>
      </c>
      <c r="M1984" s="5">
        <f t="shared" si="657"/>
        <v>2023</v>
      </c>
      <c r="N1984" s="96">
        <v>1738</v>
      </c>
      <c r="P1984" s="6">
        <f t="shared" si="658"/>
        <v>1738</v>
      </c>
      <c r="Q1984" s="7">
        <f t="shared" si="659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1818</v>
      </c>
      <c r="B1985" s="5">
        <f t="shared" si="653"/>
        <v>8</v>
      </c>
      <c r="C1985" s="5">
        <f t="shared" si="654"/>
        <v>2023</v>
      </c>
      <c r="D1985" s="88" t="s">
        <v>1816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55"/>
        <v>45153</v>
      </c>
      <c r="L1985" s="5">
        <f t="shared" si="656"/>
        <v>8</v>
      </c>
      <c r="M1985" s="5">
        <f t="shared" si="657"/>
        <v>2023</v>
      </c>
      <c r="N1985" s="96">
        <v>125</v>
      </c>
      <c r="P1985" s="6">
        <f t="shared" si="658"/>
        <v>125</v>
      </c>
      <c r="Q1985" s="7">
        <f t="shared" si="659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1818</v>
      </c>
      <c r="B1986" s="5">
        <f t="shared" si="653"/>
        <v>8</v>
      </c>
      <c r="C1986" s="5">
        <f t="shared" si="654"/>
        <v>2023</v>
      </c>
      <c r="D1986" s="88" t="s">
        <v>1817</v>
      </c>
      <c r="E1986" s="5" t="str">
        <f>VLOOKUP(F1986,'Set up'!$A$2:$C$44,2,FALSE)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55"/>
        <v>45153</v>
      </c>
      <c r="L1986" s="5">
        <f t="shared" si="656"/>
        <v>8</v>
      </c>
      <c r="M1986" s="5">
        <f t="shared" si="657"/>
        <v>2023</v>
      </c>
      <c r="N1986" s="96">
        <v>3124</v>
      </c>
      <c r="P1986" s="6">
        <f t="shared" si="658"/>
        <v>3124</v>
      </c>
      <c r="Q1986" s="7">
        <f t="shared" si="659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1818</v>
      </c>
      <c r="B1987" s="5">
        <f t="shared" si="653"/>
        <v>8</v>
      </c>
      <c r="C1987" s="5">
        <f t="shared" si="654"/>
        <v>2023</v>
      </c>
      <c r="D1987" s="88" t="s">
        <v>1817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55"/>
        <v>45153</v>
      </c>
      <c r="L1987" s="5">
        <f t="shared" si="656"/>
        <v>8</v>
      </c>
      <c r="M1987" s="5">
        <f t="shared" si="657"/>
        <v>2023</v>
      </c>
      <c r="N1987" s="96">
        <v>1323</v>
      </c>
      <c r="P1987" s="6">
        <f t="shared" si="658"/>
        <v>1323</v>
      </c>
      <c r="Q1987" s="7">
        <f t="shared" si="659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1818</v>
      </c>
      <c r="B1988" s="5">
        <f t="shared" si="653"/>
        <v>8</v>
      </c>
      <c r="C1988" s="5">
        <f t="shared" si="654"/>
        <v>2023</v>
      </c>
      <c r="D1988" s="88" t="s">
        <v>1817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55"/>
        <v>45153</v>
      </c>
      <c r="L1988" s="5">
        <f t="shared" si="656"/>
        <v>8</v>
      </c>
      <c r="M1988" s="5">
        <f t="shared" si="657"/>
        <v>2023</v>
      </c>
      <c r="N1988" s="96">
        <v>600</v>
      </c>
      <c r="P1988" s="6">
        <f t="shared" si="658"/>
        <v>600</v>
      </c>
      <c r="Q1988" s="7">
        <f t="shared" si="659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1818</v>
      </c>
      <c r="B1989" s="5">
        <f t="shared" si="653"/>
        <v>8</v>
      </c>
      <c r="C1989" s="5">
        <f t="shared" si="654"/>
        <v>2023</v>
      </c>
      <c r="D1989" s="88" t="s">
        <v>1817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55"/>
        <v>45153</v>
      </c>
      <c r="L1989" s="5">
        <f t="shared" si="656"/>
        <v>8</v>
      </c>
      <c r="M1989" s="5">
        <f t="shared" si="657"/>
        <v>2023</v>
      </c>
      <c r="N1989" s="96">
        <v>380</v>
      </c>
      <c r="P1989" s="6">
        <f t="shared" si="658"/>
        <v>380</v>
      </c>
      <c r="Q1989" s="7">
        <f t="shared" si="659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53"/>
        <v>8</v>
      </c>
      <c r="C1990" s="5">
        <f t="shared" si="654"/>
        <v>2023</v>
      </c>
      <c r="D1990" s="88" t="s">
        <v>1819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55"/>
        <v>45154</v>
      </c>
      <c r="L1990" s="5">
        <f t="shared" si="656"/>
        <v>8</v>
      </c>
      <c r="M1990" s="5">
        <f t="shared" si="657"/>
        <v>2023</v>
      </c>
      <c r="N1990" s="96">
        <v>3476</v>
      </c>
      <c r="O1990" s="6">
        <f>-2400.7-1075.3</f>
        <v>-3476</v>
      </c>
      <c r="P1990" s="6">
        <f t="shared" si="658"/>
        <v>0</v>
      </c>
      <c r="Q1990" s="7">
        <f t="shared" si="659"/>
        <v>3470924.350000001</v>
      </c>
      <c r="R1990" s="44" t="str">
        <f>VLOOKUP(F1990,'Set up'!$A$2:$E$44,5,FALSE)</f>
        <v>Trsf</v>
      </c>
      <c r="S1990" s="1" t="s">
        <v>1878</v>
      </c>
    </row>
    <row r="1991" spans="1:19" ht="15" customHeight="1" x14ac:dyDescent="0.35">
      <c r="A1991" s="4">
        <v>45154</v>
      </c>
      <c r="B1991" s="5">
        <f t="shared" si="653"/>
        <v>8</v>
      </c>
      <c r="C1991" s="5">
        <f t="shared" si="654"/>
        <v>2023</v>
      </c>
      <c r="D1991" s="88" t="s">
        <v>1819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55"/>
        <v>45154</v>
      </c>
      <c r="L1991" s="5">
        <f t="shared" si="656"/>
        <v>8</v>
      </c>
      <c r="M1991" s="5">
        <f t="shared" si="657"/>
        <v>2023</v>
      </c>
      <c r="N1991" s="96">
        <v>876</v>
      </c>
      <c r="O1991" s="6">
        <f t="shared" ref="O1991:O1998" si="666">-N1991</f>
        <v>-876</v>
      </c>
      <c r="P1991" s="6">
        <f t="shared" si="658"/>
        <v>0</v>
      </c>
      <c r="Q1991" s="7">
        <f t="shared" si="659"/>
        <v>3471800.350000001</v>
      </c>
      <c r="R1991" s="44" t="str">
        <f>VLOOKUP(F1991,'Set up'!$A$2:$E$44,5,FALSE)</f>
        <v>Trsf</v>
      </c>
      <c r="S1991" s="1" t="s">
        <v>1855</v>
      </c>
    </row>
    <row r="1992" spans="1:19" ht="15" customHeight="1" x14ac:dyDescent="0.35">
      <c r="A1992" s="4">
        <v>45154</v>
      </c>
      <c r="B1992" s="5">
        <f t="shared" si="653"/>
        <v>8</v>
      </c>
      <c r="C1992" s="5">
        <f t="shared" si="654"/>
        <v>2023</v>
      </c>
      <c r="D1992" s="88" t="s">
        <v>1819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55"/>
        <v>45154</v>
      </c>
      <c r="L1992" s="5">
        <f t="shared" si="656"/>
        <v>8</v>
      </c>
      <c r="M1992" s="5">
        <f t="shared" si="657"/>
        <v>2023</v>
      </c>
      <c r="N1992" s="96">
        <v>1095</v>
      </c>
      <c r="O1992" s="6">
        <f t="shared" si="666"/>
        <v>-1095</v>
      </c>
      <c r="P1992" s="6">
        <f t="shared" si="658"/>
        <v>0</v>
      </c>
      <c r="Q1992" s="7">
        <f t="shared" si="659"/>
        <v>3472895.350000001</v>
      </c>
      <c r="R1992" s="44" t="str">
        <f>VLOOKUP(F1992,'Set up'!$A$2:$E$44,5,FALSE)</f>
        <v>Trsf</v>
      </c>
      <c r="S1992" s="1" t="s">
        <v>1856</v>
      </c>
    </row>
    <row r="1993" spans="1:19" ht="15" customHeight="1" x14ac:dyDescent="0.35">
      <c r="A1993" s="4">
        <v>45154</v>
      </c>
      <c r="B1993" s="5">
        <f t="shared" si="653"/>
        <v>8</v>
      </c>
      <c r="C1993" s="5">
        <f t="shared" si="654"/>
        <v>2023</v>
      </c>
      <c r="D1993" s="88" t="s">
        <v>1819</v>
      </c>
      <c r="E1993" s="5" t="str">
        <f>VLOOKUP(F1993,'Set up'!$A$2:$C$44,2,FALSE)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55"/>
        <v>45154</v>
      </c>
      <c r="L1993" s="5">
        <f t="shared" si="656"/>
        <v>8</v>
      </c>
      <c r="M1993" s="5">
        <f t="shared" si="657"/>
        <v>2023</v>
      </c>
      <c r="N1993" s="96">
        <v>708</v>
      </c>
      <c r="O1993" s="6">
        <f t="shared" si="666"/>
        <v>-708</v>
      </c>
      <c r="P1993" s="6">
        <f t="shared" si="658"/>
        <v>0</v>
      </c>
      <c r="Q1993" s="7">
        <f t="shared" si="659"/>
        <v>3473603.350000001</v>
      </c>
      <c r="R1993" s="44" t="str">
        <f>VLOOKUP(F1993,'Set up'!$A$2:$E$44,5,FALSE)</f>
        <v>Trsf</v>
      </c>
      <c r="S1993" s="1" t="s">
        <v>1857</v>
      </c>
    </row>
    <row r="1994" spans="1:19" ht="15" customHeight="1" x14ac:dyDescent="0.35">
      <c r="A1994" s="4">
        <v>45154</v>
      </c>
      <c r="B1994" s="5">
        <f t="shared" si="653"/>
        <v>8</v>
      </c>
      <c r="C1994" s="5">
        <f t="shared" si="654"/>
        <v>2023</v>
      </c>
      <c r="D1994" s="88" t="s">
        <v>1819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55"/>
        <v>45154</v>
      </c>
      <c r="L1994" s="5">
        <f t="shared" si="656"/>
        <v>8</v>
      </c>
      <c r="M1994" s="5">
        <f t="shared" si="657"/>
        <v>2023</v>
      </c>
      <c r="N1994" s="96">
        <v>285</v>
      </c>
      <c r="O1994" s="6">
        <f>-245.7-39.3</f>
        <v>-285</v>
      </c>
      <c r="P1994" s="6">
        <f t="shared" si="658"/>
        <v>0</v>
      </c>
      <c r="Q1994" s="7">
        <f t="shared" si="659"/>
        <v>3473888.350000001</v>
      </c>
      <c r="R1994" s="44" t="str">
        <f>VLOOKUP(F1994,'Set up'!$A$2:$E$44,5,FALSE)</f>
        <v>Trsf</v>
      </c>
      <c r="S1994" s="1" t="s">
        <v>1951</v>
      </c>
    </row>
    <row r="1995" spans="1:19" ht="15" customHeight="1" x14ac:dyDescent="0.35">
      <c r="A1995" s="4">
        <v>45154</v>
      </c>
      <c r="B1995" s="5">
        <f t="shared" si="653"/>
        <v>8</v>
      </c>
      <c r="C1995" s="5">
        <f t="shared" si="654"/>
        <v>2023</v>
      </c>
      <c r="D1995" s="88" t="s">
        <v>1819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55"/>
        <v>45154</v>
      </c>
      <c r="L1995" s="5">
        <f t="shared" si="656"/>
        <v>8</v>
      </c>
      <c r="M1995" s="5">
        <f t="shared" si="657"/>
        <v>2023</v>
      </c>
      <c r="N1995" s="96">
        <v>187.5</v>
      </c>
      <c r="O1995" s="6">
        <f t="shared" si="666"/>
        <v>-187.5</v>
      </c>
      <c r="P1995" s="6">
        <f t="shared" si="658"/>
        <v>0</v>
      </c>
      <c r="Q1995" s="7">
        <f t="shared" si="659"/>
        <v>3474075.850000001</v>
      </c>
      <c r="R1995" s="44" t="str">
        <f>VLOOKUP(F1995,'Set up'!$A$2:$E$44,5,FALSE)</f>
        <v>Trsf</v>
      </c>
      <c r="S1995" s="1" t="s">
        <v>1952</v>
      </c>
    </row>
    <row r="1996" spans="1:19" ht="15" customHeight="1" x14ac:dyDescent="0.35">
      <c r="A1996" s="4">
        <v>45154</v>
      </c>
      <c r="B1996" s="5">
        <f t="shared" si="653"/>
        <v>8</v>
      </c>
      <c r="C1996" s="5">
        <f t="shared" si="654"/>
        <v>2023</v>
      </c>
      <c r="D1996" s="88" t="s">
        <v>1819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55"/>
        <v>45154</v>
      </c>
      <c r="L1996" s="5">
        <f t="shared" si="656"/>
        <v>8</v>
      </c>
      <c r="M1996" s="5">
        <f t="shared" si="657"/>
        <v>2023</v>
      </c>
      <c r="N1996" s="96">
        <v>100</v>
      </c>
      <c r="O1996" s="6">
        <f t="shared" si="666"/>
        <v>-100</v>
      </c>
      <c r="P1996" s="6">
        <f t="shared" si="658"/>
        <v>0</v>
      </c>
      <c r="Q1996" s="7">
        <f t="shared" si="659"/>
        <v>3474175.850000001</v>
      </c>
      <c r="R1996" s="44" t="str">
        <f>VLOOKUP(F1996,'Set up'!$A$2:$E$44,5,FALSE)</f>
        <v>Trsf</v>
      </c>
      <c r="S1996" s="1" t="s">
        <v>1953</v>
      </c>
    </row>
    <row r="1997" spans="1:19" ht="15" customHeight="1" x14ac:dyDescent="0.35">
      <c r="A1997" s="4">
        <v>45154</v>
      </c>
      <c r="B1997" s="5">
        <f t="shared" si="653"/>
        <v>8</v>
      </c>
      <c r="C1997" s="5">
        <f t="shared" si="654"/>
        <v>2023</v>
      </c>
      <c r="D1997" s="88" t="s">
        <v>1819</v>
      </c>
      <c r="E1997" s="5" t="str">
        <f>VLOOKUP(F1997,'Set up'!$A$2:$C$44,2,FALSE)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55"/>
        <v>45154</v>
      </c>
      <c r="L1997" s="5">
        <f t="shared" si="656"/>
        <v>8</v>
      </c>
      <c r="M1997" s="5">
        <f t="shared" si="657"/>
        <v>2023</v>
      </c>
      <c r="N1997" s="96">
        <v>160</v>
      </c>
      <c r="O1997" s="6">
        <f t="shared" si="666"/>
        <v>-160</v>
      </c>
      <c r="P1997" s="6">
        <f t="shared" si="658"/>
        <v>0</v>
      </c>
      <c r="Q1997" s="7">
        <f t="shared" si="659"/>
        <v>3474335.850000001</v>
      </c>
      <c r="R1997" s="44" t="str">
        <f>VLOOKUP(F1997,'Set up'!$A$2:$E$44,5,FALSE)</f>
        <v>Trsf</v>
      </c>
      <c r="S1997" s="1" t="s">
        <v>1954</v>
      </c>
    </row>
    <row r="1998" spans="1:19" ht="15" customHeight="1" x14ac:dyDescent="0.35">
      <c r="A1998" s="4">
        <v>45154</v>
      </c>
      <c r="B1998" s="5">
        <f t="shared" si="653"/>
        <v>8</v>
      </c>
      <c r="C1998" s="5">
        <f t="shared" si="654"/>
        <v>2023</v>
      </c>
      <c r="D1998" s="88" t="s">
        <v>1819</v>
      </c>
      <c r="E1998" s="5" t="str">
        <f>VLOOKUP(F1998,'Set up'!$A$2:$C$44,2,FALSE)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55"/>
        <v>45154</v>
      </c>
      <c r="L1998" s="5">
        <f t="shared" si="656"/>
        <v>8</v>
      </c>
      <c r="M1998" s="5">
        <f t="shared" si="657"/>
        <v>2023</v>
      </c>
      <c r="N1998" s="96">
        <v>165</v>
      </c>
      <c r="O1998" s="6">
        <f t="shared" si="666"/>
        <v>-165</v>
      </c>
      <c r="P1998" s="6">
        <f t="shared" si="658"/>
        <v>0</v>
      </c>
      <c r="Q1998" s="7">
        <f t="shared" si="659"/>
        <v>3474500.850000001</v>
      </c>
      <c r="R1998" s="44" t="str">
        <f>VLOOKUP(F1998,'Set up'!$A$2:$E$44,5,FALSE)</f>
        <v>Trsf</v>
      </c>
      <c r="S1998" s="1" t="s">
        <v>1955</v>
      </c>
    </row>
    <row r="1999" spans="1:19" ht="15" customHeight="1" x14ac:dyDescent="0.35">
      <c r="A1999" s="4">
        <v>45154</v>
      </c>
      <c r="B1999" s="5">
        <f t="shared" si="653"/>
        <v>8</v>
      </c>
      <c r="C1999" s="5">
        <f t="shared" si="654"/>
        <v>2023</v>
      </c>
      <c r="D1999" s="88" t="s">
        <v>1822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55"/>
        <v>45199</v>
      </c>
      <c r="L1999" s="5">
        <f t="shared" si="656"/>
        <v>9</v>
      </c>
      <c r="M1999" s="5">
        <f t="shared" si="657"/>
        <v>2023</v>
      </c>
      <c r="N1999" s="96">
        <v>255</v>
      </c>
      <c r="P1999" s="6">
        <f t="shared" si="658"/>
        <v>255</v>
      </c>
      <c r="Q1999" s="7">
        <f t="shared" si="659"/>
        <v>3474755.850000001</v>
      </c>
      <c r="R1999" s="44" t="str">
        <f>VLOOKUP(F1999,'Set up'!$A$2:$E$44,5,FALSE)</f>
        <v>PD Chq</v>
      </c>
    </row>
    <row r="2000" spans="1:19" ht="15" customHeight="1" x14ac:dyDescent="0.35">
      <c r="A2000" s="4">
        <v>45154</v>
      </c>
      <c r="B2000" s="5">
        <f t="shared" ref="B2000:B2029" si="667">MONTH(A2000)</f>
        <v>8</v>
      </c>
      <c r="C2000" s="5">
        <f t="shared" ref="C2000:C2029" si="668">YEAR(A2000)</f>
        <v>2023</v>
      </c>
      <c r="D2000" s="88" t="s">
        <v>1822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69">A2000+J2000</f>
        <v>45199</v>
      </c>
      <c r="L2000" s="5">
        <f t="shared" ref="L2000:L2027" si="670">MONTH(K2000)</f>
        <v>9</v>
      </c>
      <c r="M2000" s="5">
        <f t="shared" ref="M2000:M2027" si="671">YEAR(K2000)</f>
        <v>2023</v>
      </c>
      <c r="N2000" s="96">
        <v>325</v>
      </c>
      <c r="P2000" s="6">
        <f t="shared" ref="P2000:P2029" si="672">SUM(N2000+O2000)</f>
        <v>325</v>
      </c>
      <c r="Q2000" s="7">
        <f t="shared" ref="Q2000:Q2029" si="673">SUM(Q1999+N2000)</f>
        <v>3475080.850000001</v>
      </c>
      <c r="R2000" s="44" t="str">
        <f>VLOOKUP(F2000,'Set up'!$A$2:$E$44,5,FALSE)</f>
        <v>PD Chq</v>
      </c>
    </row>
    <row r="2001" spans="1:19" ht="15" customHeight="1" x14ac:dyDescent="0.35">
      <c r="A2001" s="4">
        <v>45154</v>
      </c>
      <c r="B2001" s="5">
        <f t="shared" si="667"/>
        <v>8</v>
      </c>
      <c r="C2001" s="5">
        <f t="shared" si="668"/>
        <v>2023</v>
      </c>
      <c r="D2001" s="88" t="s">
        <v>1822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69"/>
        <v>45199</v>
      </c>
      <c r="L2001" s="5">
        <f t="shared" si="670"/>
        <v>9</v>
      </c>
      <c r="M2001" s="5">
        <f t="shared" si="671"/>
        <v>2023</v>
      </c>
      <c r="N2001" s="96">
        <v>50</v>
      </c>
      <c r="P2001" s="6">
        <f t="shared" si="672"/>
        <v>50</v>
      </c>
      <c r="Q2001" s="7">
        <f t="shared" si="673"/>
        <v>3475130.850000001</v>
      </c>
      <c r="R2001" s="44" t="str">
        <f>VLOOKUP(F2001,'Set up'!$A$2:$E$44,5,FALSE)</f>
        <v>PD Chq</v>
      </c>
    </row>
    <row r="2002" spans="1:19" ht="15" customHeight="1" x14ac:dyDescent="0.35">
      <c r="A2002" s="4">
        <v>45155</v>
      </c>
      <c r="B2002" s="5">
        <f t="shared" si="667"/>
        <v>8</v>
      </c>
      <c r="C2002" s="5">
        <f t="shared" si="668"/>
        <v>2023</v>
      </c>
      <c r="D2002" s="88" t="s">
        <v>1823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69"/>
        <v>45155</v>
      </c>
      <c r="L2002" s="5">
        <f t="shared" si="670"/>
        <v>8</v>
      </c>
      <c r="M2002" s="5">
        <f t="shared" si="671"/>
        <v>2023</v>
      </c>
      <c r="N2002" s="96">
        <v>1694</v>
      </c>
      <c r="O2002" s="6">
        <f t="shared" ref="O2002:O2005" si="674">-N2002</f>
        <v>-1694</v>
      </c>
      <c r="P2002" s="6">
        <f t="shared" si="672"/>
        <v>0</v>
      </c>
      <c r="Q2002" s="7">
        <f t="shared" si="673"/>
        <v>3476824.850000001</v>
      </c>
      <c r="R2002" s="44" t="str">
        <f>VLOOKUP(F2002,'Set up'!$A$2:$E$44,5,FALSE)</f>
        <v>Cash</v>
      </c>
      <c r="S2002" s="1" t="s">
        <v>1847</v>
      </c>
    </row>
    <row r="2003" spans="1:19" ht="15" customHeight="1" x14ac:dyDescent="0.35">
      <c r="A2003" s="4">
        <v>45155</v>
      </c>
      <c r="B2003" s="5">
        <f t="shared" si="667"/>
        <v>8</v>
      </c>
      <c r="C2003" s="5">
        <f t="shared" si="668"/>
        <v>2023</v>
      </c>
      <c r="D2003" s="88" t="s">
        <v>1823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69"/>
        <v>45155</v>
      </c>
      <c r="L2003" s="5">
        <f t="shared" si="670"/>
        <v>8</v>
      </c>
      <c r="M2003" s="5">
        <f t="shared" si="671"/>
        <v>2023</v>
      </c>
      <c r="N2003" s="96">
        <v>702</v>
      </c>
      <c r="O2003" s="6">
        <f t="shared" si="674"/>
        <v>-702</v>
      </c>
      <c r="P2003" s="6">
        <f t="shared" si="672"/>
        <v>0</v>
      </c>
      <c r="Q2003" s="7">
        <f t="shared" si="673"/>
        <v>3477526.850000001</v>
      </c>
      <c r="R2003" s="44" t="str">
        <f>VLOOKUP(F2003,'Set up'!$A$2:$E$44,5,FALSE)</f>
        <v>Cash</v>
      </c>
      <c r="S2003" s="1" t="s">
        <v>1847</v>
      </c>
    </row>
    <row r="2004" spans="1:19" ht="15" customHeight="1" x14ac:dyDescent="0.35">
      <c r="A2004" s="4">
        <v>45155</v>
      </c>
      <c r="B2004" s="5">
        <f t="shared" si="667"/>
        <v>8</v>
      </c>
      <c r="C2004" s="5">
        <f t="shared" si="668"/>
        <v>2023</v>
      </c>
      <c r="D2004" s="88" t="s">
        <v>1823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69"/>
        <v>45155</v>
      </c>
      <c r="L2004" s="5">
        <f t="shared" si="670"/>
        <v>8</v>
      </c>
      <c r="M2004" s="5">
        <f t="shared" si="671"/>
        <v>2023</v>
      </c>
      <c r="N2004" s="96">
        <v>322.5</v>
      </c>
      <c r="O2004" s="6">
        <f t="shared" si="674"/>
        <v>-322.5</v>
      </c>
      <c r="P2004" s="6">
        <f t="shared" si="672"/>
        <v>0</v>
      </c>
      <c r="Q2004" s="7">
        <f t="shared" si="673"/>
        <v>3477849.350000001</v>
      </c>
      <c r="R2004" s="44" t="str">
        <f>VLOOKUP(F2004,'Set up'!$A$2:$E$44,5,FALSE)</f>
        <v>Cash</v>
      </c>
      <c r="S2004" s="1" t="s">
        <v>1847</v>
      </c>
    </row>
    <row r="2005" spans="1:19" ht="15" customHeight="1" x14ac:dyDescent="0.35">
      <c r="A2005" s="4">
        <v>45155</v>
      </c>
      <c r="B2005" s="5">
        <f t="shared" si="667"/>
        <v>8</v>
      </c>
      <c r="C2005" s="5">
        <f t="shared" si="668"/>
        <v>2023</v>
      </c>
      <c r="D2005" s="88" t="s">
        <v>1823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69"/>
        <v>45155</v>
      </c>
      <c r="L2005" s="5">
        <f t="shared" si="670"/>
        <v>8</v>
      </c>
      <c r="M2005" s="5">
        <f t="shared" si="671"/>
        <v>2023</v>
      </c>
      <c r="N2005" s="96">
        <v>160</v>
      </c>
      <c r="O2005" s="6">
        <f t="shared" si="674"/>
        <v>-160</v>
      </c>
      <c r="P2005" s="6">
        <f t="shared" si="672"/>
        <v>0</v>
      </c>
      <c r="Q2005" s="7">
        <f t="shared" si="673"/>
        <v>3478009.350000001</v>
      </c>
      <c r="R2005" s="44" t="str">
        <f>VLOOKUP(F2005,'Set up'!$A$2:$E$44,5,FALSE)</f>
        <v>Cash</v>
      </c>
      <c r="S2005" s="1" t="s">
        <v>1847</v>
      </c>
    </row>
    <row r="2006" spans="1:19" ht="15" customHeight="1" x14ac:dyDescent="0.35">
      <c r="A2006" s="4">
        <v>45155</v>
      </c>
      <c r="B2006" s="5">
        <f t="shared" si="667"/>
        <v>8</v>
      </c>
      <c r="C2006" s="5">
        <f t="shared" si="668"/>
        <v>2023</v>
      </c>
      <c r="D2006" s="88" t="s">
        <v>1824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69"/>
        <v>45155</v>
      </c>
      <c r="L2006" s="5">
        <f t="shared" si="670"/>
        <v>8</v>
      </c>
      <c r="M2006" s="5">
        <f t="shared" si="671"/>
        <v>2023</v>
      </c>
      <c r="N2006" s="96">
        <v>250</v>
      </c>
      <c r="P2006" s="6">
        <f t="shared" si="672"/>
        <v>250</v>
      </c>
      <c r="Q2006" s="7">
        <f t="shared" si="673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67"/>
        <v>8</v>
      </c>
      <c r="C2007" s="5">
        <f t="shared" si="668"/>
        <v>2023</v>
      </c>
      <c r="D2007" s="88" t="s">
        <v>1825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69"/>
        <v>45159</v>
      </c>
      <c r="L2007" s="5">
        <f t="shared" si="670"/>
        <v>8</v>
      </c>
      <c r="M2007" s="5">
        <f t="shared" si="671"/>
        <v>2023</v>
      </c>
      <c r="N2007" s="96">
        <v>1738</v>
      </c>
      <c r="P2007" s="6">
        <f t="shared" si="672"/>
        <v>1738</v>
      </c>
      <c r="Q2007" s="7">
        <f t="shared" si="673"/>
        <v>3479997.350000001</v>
      </c>
      <c r="R2007" s="44" t="str">
        <f>VLOOKUP(F2007,'Set up'!$A$2:$E$44,5,FALSE)</f>
        <v>Chq</v>
      </c>
    </row>
    <row r="2008" spans="1:19" ht="15" customHeight="1" x14ac:dyDescent="0.35">
      <c r="A2008" s="4">
        <v>45159</v>
      </c>
      <c r="B2008" s="5">
        <f t="shared" si="667"/>
        <v>8</v>
      </c>
      <c r="C2008" s="5">
        <f t="shared" si="668"/>
        <v>2023</v>
      </c>
      <c r="D2008" s="88" t="s">
        <v>1825</v>
      </c>
      <c r="E2008" s="5" t="str">
        <f>VLOOKUP(F2008,'Set up'!$A$2:$C$44,2,FALSE)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69"/>
        <v>45159</v>
      </c>
      <c r="L2008" s="5">
        <f t="shared" si="670"/>
        <v>8</v>
      </c>
      <c r="M2008" s="5">
        <f t="shared" si="671"/>
        <v>2023</v>
      </c>
      <c r="N2008" s="96">
        <v>702</v>
      </c>
      <c r="P2008" s="6">
        <f t="shared" si="672"/>
        <v>702</v>
      </c>
      <c r="Q2008" s="7">
        <f t="shared" si="673"/>
        <v>3480699.350000001</v>
      </c>
      <c r="R2008" s="44" t="str">
        <f>VLOOKUP(F2008,'Set up'!$A$2:$E$44,5,FALSE)</f>
        <v>Chq</v>
      </c>
    </row>
    <row r="2009" spans="1:19" ht="15" customHeight="1" x14ac:dyDescent="0.35">
      <c r="A2009" s="4">
        <v>45160</v>
      </c>
      <c r="B2009" s="5">
        <f t="shared" si="667"/>
        <v>8</v>
      </c>
      <c r="C2009" s="5">
        <f t="shared" si="668"/>
        <v>2023</v>
      </c>
      <c r="D2009" s="88" t="s">
        <v>1826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69"/>
        <v>45190</v>
      </c>
      <c r="L2009" s="5">
        <f t="shared" si="670"/>
        <v>9</v>
      </c>
      <c r="M2009" s="5">
        <f t="shared" si="671"/>
        <v>2023</v>
      </c>
      <c r="N2009" s="96">
        <v>6952</v>
      </c>
      <c r="O2009" s="6">
        <f t="shared" ref="O2009:O2014" si="675">-N2009</f>
        <v>-6952</v>
      </c>
      <c r="P2009" s="6">
        <f t="shared" si="672"/>
        <v>0</v>
      </c>
      <c r="Q2009" s="7">
        <f t="shared" si="673"/>
        <v>3487651.350000001</v>
      </c>
      <c r="R2009" s="44" t="str">
        <f>VLOOKUP(F2009,'Set up'!$A$2:$E$44,5,FALSE)</f>
        <v>Chq</v>
      </c>
      <c r="S2009" s="1" t="s">
        <v>1988</v>
      </c>
    </row>
    <row r="2010" spans="1:19" ht="15" customHeight="1" x14ac:dyDescent="0.35">
      <c r="A2010" s="4">
        <v>45160</v>
      </c>
      <c r="B2010" s="5">
        <f t="shared" si="667"/>
        <v>8</v>
      </c>
      <c r="C2010" s="5">
        <f t="shared" si="668"/>
        <v>2023</v>
      </c>
      <c r="D2010" s="88" t="s">
        <v>1826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69"/>
        <v>45190</v>
      </c>
      <c r="L2010" s="5">
        <f t="shared" si="670"/>
        <v>9</v>
      </c>
      <c r="M2010" s="5">
        <f t="shared" si="671"/>
        <v>2023</v>
      </c>
      <c r="N2010" s="96">
        <v>2106</v>
      </c>
      <c r="O2010" s="6">
        <f t="shared" si="675"/>
        <v>-2106</v>
      </c>
      <c r="P2010" s="6">
        <f t="shared" si="672"/>
        <v>0</v>
      </c>
      <c r="Q2010" s="7">
        <f t="shared" si="673"/>
        <v>3489757.350000001</v>
      </c>
      <c r="R2010" s="44" t="str">
        <f>VLOOKUP(F2010,'Set up'!$A$2:$E$44,5,FALSE)</f>
        <v>Chq</v>
      </c>
      <c r="S2010" s="1" t="s">
        <v>1988</v>
      </c>
    </row>
    <row r="2011" spans="1:19" ht="15" customHeight="1" x14ac:dyDescent="0.35">
      <c r="A2011" s="4">
        <v>45160</v>
      </c>
      <c r="B2011" s="5">
        <f t="shared" si="667"/>
        <v>8</v>
      </c>
      <c r="C2011" s="5">
        <f t="shared" si="668"/>
        <v>2023</v>
      </c>
      <c r="D2011" s="88" t="s">
        <v>1826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69"/>
        <v>45190</v>
      </c>
      <c r="L2011" s="5">
        <f t="shared" si="670"/>
        <v>9</v>
      </c>
      <c r="M2011" s="5">
        <f t="shared" si="671"/>
        <v>2023</v>
      </c>
      <c r="N2011" s="96">
        <v>144</v>
      </c>
      <c r="O2011" s="6">
        <f t="shared" si="675"/>
        <v>-144</v>
      </c>
      <c r="P2011" s="6">
        <f t="shared" si="672"/>
        <v>0</v>
      </c>
      <c r="Q2011" s="7">
        <f t="shared" si="673"/>
        <v>3489901.350000001</v>
      </c>
      <c r="R2011" s="44" t="str">
        <f>VLOOKUP(F2011,'Set up'!$A$2:$E$44,5,FALSE)</f>
        <v>Chq</v>
      </c>
      <c r="S2011" s="1" t="s">
        <v>1988</v>
      </c>
    </row>
    <row r="2012" spans="1:19" ht="15" customHeight="1" x14ac:dyDescent="0.35">
      <c r="A2012" s="4">
        <v>45160</v>
      </c>
      <c r="B2012" s="5">
        <f t="shared" si="667"/>
        <v>8</v>
      </c>
      <c r="C2012" s="5">
        <f t="shared" si="668"/>
        <v>2023</v>
      </c>
      <c r="D2012" s="88" t="s">
        <v>1826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69"/>
        <v>45190</v>
      </c>
      <c r="L2012" s="5">
        <f t="shared" si="670"/>
        <v>9</v>
      </c>
      <c r="M2012" s="5">
        <f t="shared" si="671"/>
        <v>2023</v>
      </c>
      <c r="N2012" s="96">
        <v>187.5</v>
      </c>
      <c r="O2012" s="6">
        <f t="shared" si="675"/>
        <v>-187.5</v>
      </c>
      <c r="P2012" s="6">
        <f t="shared" si="672"/>
        <v>0</v>
      </c>
      <c r="Q2012" s="7">
        <f t="shared" si="673"/>
        <v>3490088.850000001</v>
      </c>
      <c r="R2012" s="44" t="str">
        <f>VLOOKUP(F2012,'Set up'!$A$2:$E$44,5,FALSE)</f>
        <v>Chq</v>
      </c>
      <c r="S2012" s="1" t="s">
        <v>1988</v>
      </c>
    </row>
    <row r="2013" spans="1:19" ht="15" customHeight="1" x14ac:dyDescent="0.35">
      <c r="A2013" s="4">
        <v>45160</v>
      </c>
      <c r="B2013" s="5">
        <f t="shared" si="667"/>
        <v>8</v>
      </c>
      <c r="C2013" s="5">
        <f t="shared" si="668"/>
        <v>2023</v>
      </c>
      <c r="D2013" s="88" t="s">
        <v>1826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69"/>
        <v>45190</v>
      </c>
      <c r="L2013" s="5">
        <f t="shared" si="670"/>
        <v>9</v>
      </c>
      <c r="M2013" s="5">
        <f t="shared" si="671"/>
        <v>2023</v>
      </c>
      <c r="N2013" s="96">
        <v>650</v>
      </c>
      <c r="O2013" s="6">
        <f t="shared" si="675"/>
        <v>-650</v>
      </c>
      <c r="P2013" s="6">
        <f t="shared" si="672"/>
        <v>0</v>
      </c>
      <c r="Q2013" s="7">
        <f t="shared" si="673"/>
        <v>3490738.850000001</v>
      </c>
      <c r="R2013" s="44" t="str">
        <f>VLOOKUP(F2013,'Set up'!$A$2:$E$44,5,FALSE)</f>
        <v>Chq</v>
      </c>
      <c r="S2013" s="1" t="s">
        <v>1988</v>
      </c>
    </row>
    <row r="2014" spans="1:19" ht="15" customHeight="1" x14ac:dyDescent="0.35">
      <c r="A2014" s="4">
        <v>45160</v>
      </c>
      <c r="B2014" s="5">
        <f t="shared" si="667"/>
        <v>8</v>
      </c>
      <c r="C2014" s="5">
        <f t="shared" si="668"/>
        <v>2023</v>
      </c>
      <c r="D2014" s="88" t="s">
        <v>1826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69"/>
        <v>45190</v>
      </c>
      <c r="L2014" s="5">
        <f t="shared" si="670"/>
        <v>9</v>
      </c>
      <c r="M2014" s="5">
        <f t="shared" si="671"/>
        <v>2023</v>
      </c>
      <c r="N2014" s="96">
        <v>930</v>
      </c>
      <c r="O2014" s="6">
        <f t="shared" si="675"/>
        <v>-930</v>
      </c>
      <c r="P2014" s="6">
        <f t="shared" si="672"/>
        <v>0</v>
      </c>
      <c r="Q2014" s="7">
        <f t="shared" si="673"/>
        <v>3491668.850000001</v>
      </c>
      <c r="R2014" s="44" t="str">
        <f>VLOOKUP(F2014,'Set up'!$A$2:$E$44,5,FALSE)</f>
        <v>Chq</v>
      </c>
      <c r="S2014" s="1" t="s">
        <v>1988</v>
      </c>
    </row>
    <row r="2015" spans="1:19" ht="15" customHeight="1" x14ac:dyDescent="0.35">
      <c r="A2015" s="4">
        <v>45160</v>
      </c>
      <c r="B2015" s="5">
        <f t="shared" si="667"/>
        <v>8</v>
      </c>
      <c r="C2015" s="5">
        <f t="shared" si="668"/>
        <v>2023</v>
      </c>
      <c r="D2015" s="88" t="s">
        <v>1827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69"/>
        <v>45160</v>
      </c>
      <c r="L2015" s="5">
        <f t="shared" si="670"/>
        <v>8</v>
      </c>
      <c r="M2015" s="5">
        <f t="shared" si="671"/>
        <v>2023</v>
      </c>
      <c r="N2015" s="96">
        <v>187.5</v>
      </c>
      <c r="P2015" s="6">
        <f t="shared" si="672"/>
        <v>187.5</v>
      </c>
      <c r="Q2015" s="7">
        <f t="shared" si="673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67"/>
        <v>8</v>
      </c>
      <c r="C2016" s="5">
        <f t="shared" si="668"/>
        <v>2023</v>
      </c>
      <c r="D2016" s="88" t="s">
        <v>1828</v>
      </c>
      <c r="E2016" s="5" t="str">
        <f>VLOOKUP(F2016,'Set up'!$A$2:$C$44,2,FALSE)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69"/>
        <v>45160</v>
      </c>
      <c r="L2016" s="5">
        <f t="shared" si="670"/>
        <v>8</v>
      </c>
      <c r="M2016" s="5">
        <f t="shared" si="671"/>
        <v>2023</v>
      </c>
      <c r="N2016" s="96">
        <v>4686</v>
      </c>
      <c r="P2016" s="6">
        <f t="shared" si="672"/>
        <v>4686</v>
      </c>
      <c r="Q2016" s="7">
        <f t="shared" si="673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67"/>
        <v>8</v>
      </c>
      <c r="C2017" s="5">
        <f t="shared" si="668"/>
        <v>2023</v>
      </c>
      <c r="D2017" s="88" t="s">
        <v>1828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69"/>
        <v>45160</v>
      </c>
      <c r="L2017" s="5">
        <f t="shared" si="670"/>
        <v>8</v>
      </c>
      <c r="M2017" s="5">
        <f t="shared" si="671"/>
        <v>2023</v>
      </c>
      <c r="N2017" s="96">
        <v>1701</v>
      </c>
      <c r="P2017" s="6">
        <f t="shared" si="672"/>
        <v>1701</v>
      </c>
      <c r="Q2017" s="7">
        <f t="shared" si="673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67"/>
        <v>8</v>
      </c>
      <c r="C2018" s="5">
        <f t="shared" si="668"/>
        <v>2023</v>
      </c>
      <c r="D2018" s="88" t="s">
        <v>1828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69"/>
        <v>45160</v>
      </c>
      <c r="L2018" s="5">
        <f t="shared" si="670"/>
        <v>8</v>
      </c>
      <c r="M2018" s="5">
        <f t="shared" si="671"/>
        <v>2023</v>
      </c>
      <c r="N2018" s="96">
        <v>200</v>
      </c>
      <c r="P2018" s="6">
        <f t="shared" si="672"/>
        <v>200</v>
      </c>
      <c r="Q2018" s="7">
        <f t="shared" si="673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67"/>
        <v>8</v>
      </c>
      <c r="C2019" s="5">
        <f t="shared" si="668"/>
        <v>2023</v>
      </c>
      <c r="D2019" s="88" t="s">
        <v>1829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69"/>
        <v>45160</v>
      </c>
      <c r="L2019" s="5">
        <f t="shared" si="670"/>
        <v>8</v>
      </c>
      <c r="M2019" s="5">
        <f t="shared" si="671"/>
        <v>2023</v>
      </c>
      <c r="N2019" s="96">
        <v>1738</v>
      </c>
      <c r="P2019" s="6">
        <f t="shared" si="672"/>
        <v>1738</v>
      </c>
      <c r="Q2019" s="7">
        <f t="shared" si="673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67"/>
        <v>8</v>
      </c>
      <c r="C2020" s="5">
        <f t="shared" si="668"/>
        <v>2023</v>
      </c>
      <c r="D2020" s="88" t="s">
        <v>1830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69"/>
        <v>45161</v>
      </c>
      <c r="L2020" s="5">
        <f t="shared" si="670"/>
        <v>8</v>
      </c>
      <c r="M2020" s="5">
        <f t="shared" si="671"/>
        <v>2023</v>
      </c>
      <c r="N2020" s="96">
        <v>1738</v>
      </c>
      <c r="O2020" s="6">
        <f t="shared" ref="O2020:O2026" si="676">-N2020</f>
        <v>-1738</v>
      </c>
      <c r="P2020" s="6">
        <f t="shared" si="672"/>
        <v>0</v>
      </c>
      <c r="Q2020" s="7">
        <f t="shared" si="673"/>
        <v>3501919.350000001</v>
      </c>
      <c r="R2020" s="44" t="str">
        <f>VLOOKUP(F2020,'Set up'!$A$2:$E$44,5,FALSE)</f>
        <v>Trsf</v>
      </c>
      <c r="S2020" s="1" t="s">
        <v>1956</v>
      </c>
    </row>
    <row r="2021" spans="1:19" ht="15" customHeight="1" x14ac:dyDescent="0.35">
      <c r="A2021" s="4">
        <v>45162</v>
      </c>
      <c r="B2021" s="5">
        <f t="shared" si="667"/>
        <v>8</v>
      </c>
      <c r="C2021" s="5">
        <f t="shared" si="668"/>
        <v>2023</v>
      </c>
      <c r="D2021" s="88" t="s">
        <v>1831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69"/>
        <v>45162</v>
      </c>
      <c r="L2021" s="5">
        <f t="shared" si="670"/>
        <v>8</v>
      </c>
      <c r="M2021" s="5">
        <f t="shared" si="671"/>
        <v>2023</v>
      </c>
      <c r="N2021" s="96">
        <v>1738</v>
      </c>
      <c r="O2021" s="6">
        <f t="shared" si="676"/>
        <v>-1738</v>
      </c>
      <c r="P2021" s="6">
        <f t="shared" si="672"/>
        <v>0</v>
      </c>
      <c r="Q2021" s="7">
        <f t="shared" si="673"/>
        <v>3503657.350000001</v>
      </c>
      <c r="R2021" s="44" t="str">
        <f>VLOOKUP(F2021,'Set up'!$A$2:$E$44,5,FALSE)</f>
        <v>Trsf</v>
      </c>
      <c r="S2021" s="1" t="s">
        <v>1957</v>
      </c>
    </row>
    <row r="2022" spans="1:19" ht="15" customHeight="1" x14ac:dyDescent="0.35">
      <c r="A2022" s="4">
        <v>45162</v>
      </c>
      <c r="B2022" s="5">
        <f t="shared" si="667"/>
        <v>8</v>
      </c>
      <c r="C2022" s="5">
        <f t="shared" si="668"/>
        <v>2023</v>
      </c>
      <c r="D2022" s="88" t="s">
        <v>1831</v>
      </c>
      <c r="E2022" s="5" t="str">
        <f>VLOOKUP(F2022,'Set up'!$A$2:$C$44,2,FALSE)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69"/>
        <v>45162</v>
      </c>
      <c r="L2022" s="5">
        <f t="shared" si="670"/>
        <v>8</v>
      </c>
      <c r="M2022" s="5">
        <f t="shared" si="671"/>
        <v>2023</v>
      </c>
      <c r="N2022" s="96">
        <v>472</v>
      </c>
      <c r="O2022" s="6">
        <f t="shared" si="676"/>
        <v>-472</v>
      </c>
      <c r="P2022" s="6">
        <f t="shared" si="672"/>
        <v>0</v>
      </c>
      <c r="Q2022" s="7">
        <f t="shared" si="673"/>
        <v>3504129.350000001</v>
      </c>
      <c r="R2022" s="44" t="str">
        <f>VLOOKUP(F2022,'Set up'!$A$2:$E$44,5,FALSE)</f>
        <v>Trsf</v>
      </c>
      <c r="S2022" s="1" t="s">
        <v>1958</v>
      </c>
    </row>
    <row r="2023" spans="1:19" ht="15" customHeight="1" x14ac:dyDescent="0.35">
      <c r="A2023" s="4">
        <v>45163</v>
      </c>
      <c r="B2023" s="5">
        <f t="shared" si="667"/>
        <v>8</v>
      </c>
      <c r="C2023" s="5">
        <f t="shared" si="668"/>
        <v>2023</v>
      </c>
      <c r="D2023" s="88" t="s">
        <v>1832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69"/>
        <v>45163</v>
      </c>
      <c r="L2023" s="5">
        <f t="shared" si="670"/>
        <v>8</v>
      </c>
      <c r="M2023" s="5">
        <f t="shared" si="671"/>
        <v>2023</v>
      </c>
      <c r="N2023" s="96">
        <v>1738</v>
      </c>
      <c r="O2023" s="6">
        <f t="shared" si="676"/>
        <v>-1738</v>
      </c>
      <c r="P2023" s="6">
        <f t="shared" si="672"/>
        <v>0</v>
      </c>
      <c r="Q2023" s="7">
        <f t="shared" si="673"/>
        <v>3505867.350000001</v>
      </c>
      <c r="R2023" s="44" t="str">
        <f>VLOOKUP(F2023,'Set up'!$A$2:$E$44,5,FALSE)</f>
        <v>PD Chq</v>
      </c>
      <c r="S2023" s="1" t="s">
        <v>1985</v>
      </c>
    </row>
    <row r="2024" spans="1:19" ht="15" customHeight="1" x14ac:dyDescent="0.35">
      <c r="A2024" s="4">
        <v>45163</v>
      </c>
      <c r="B2024" s="5">
        <f t="shared" si="667"/>
        <v>8</v>
      </c>
      <c r="C2024" s="5">
        <f t="shared" si="668"/>
        <v>2023</v>
      </c>
      <c r="D2024" s="88" t="s">
        <v>1832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69"/>
        <v>45163</v>
      </c>
      <c r="L2024" s="5">
        <f t="shared" si="670"/>
        <v>8</v>
      </c>
      <c r="M2024" s="5">
        <f t="shared" si="671"/>
        <v>2023</v>
      </c>
      <c r="N2024" s="96">
        <v>702</v>
      </c>
      <c r="O2024" s="6">
        <f t="shared" si="676"/>
        <v>-702</v>
      </c>
      <c r="P2024" s="6">
        <f t="shared" si="672"/>
        <v>0</v>
      </c>
      <c r="Q2024" s="7">
        <f t="shared" si="673"/>
        <v>3506569.350000001</v>
      </c>
      <c r="R2024" s="44" t="str">
        <f>VLOOKUP(F2024,'Set up'!$A$2:$E$44,5,FALSE)</f>
        <v>PD Chq</v>
      </c>
      <c r="S2024" s="1" t="s">
        <v>1985</v>
      </c>
    </row>
    <row r="2025" spans="1:19" ht="15" customHeight="1" x14ac:dyDescent="0.35">
      <c r="A2025" s="4">
        <v>45163</v>
      </c>
      <c r="B2025" s="5">
        <f t="shared" si="667"/>
        <v>8</v>
      </c>
      <c r="C2025" s="5">
        <f t="shared" si="668"/>
        <v>2023</v>
      </c>
      <c r="D2025" s="88" t="s">
        <v>1832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69"/>
        <v>45163</v>
      </c>
      <c r="L2025" s="5">
        <f t="shared" si="670"/>
        <v>8</v>
      </c>
      <c r="M2025" s="5">
        <f t="shared" si="671"/>
        <v>2023</v>
      </c>
      <c r="N2025" s="96">
        <v>95</v>
      </c>
      <c r="O2025" s="6">
        <f t="shared" si="676"/>
        <v>-95</v>
      </c>
      <c r="P2025" s="6">
        <f t="shared" si="672"/>
        <v>0</v>
      </c>
      <c r="Q2025" s="7">
        <f t="shared" si="673"/>
        <v>3506664.350000001</v>
      </c>
      <c r="R2025" s="44" t="str">
        <f>VLOOKUP(F2025,'Set up'!$A$2:$E$44,5,FALSE)</f>
        <v>PD Chq</v>
      </c>
      <c r="S2025" s="1" t="s">
        <v>1985</v>
      </c>
    </row>
    <row r="2026" spans="1:19" ht="15" customHeight="1" x14ac:dyDescent="0.35">
      <c r="A2026" s="4">
        <v>45163</v>
      </c>
      <c r="B2026" s="5">
        <f t="shared" si="667"/>
        <v>8</v>
      </c>
      <c r="C2026" s="5">
        <f t="shared" si="668"/>
        <v>2023</v>
      </c>
      <c r="D2026" s="88" t="s">
        <v>1832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69"/>
        <v>45163</v>
      </c>
      <c r="L2026" s="5">
        <f t="shared" si="670"/>
        <v>8</v>
      </c>
      <c r="M2026" s="5">
        <f t="shared" si="671"/>
        <v>2023</v>
      </c>
      <c r="N2026" s="96">
        <v>312.5</v>
      </c>
      <c r="O2026" s="6">
        <f t="shared" si="676"/>
        <v>-312.5</v>
      </c>
      <c r="P2026" s="6">
        <f t="shared" si="672"/>
        <v>0</v>
      </c>
      <c r="Q2026" s="7">
        <f t="shared" si="673"/>
        <v>3506976.850000001</v>
      </c>
      <c r="R2026" s="44" t="str">
        <f>VLOOKUP(F2026,'Set up'!$A$2:$E$44,5,FALSE)</f>
        <v>PD Chq</v>
      </c>
      <c r="S2026" s="1" t="s">
        <v>1985</v>
      </c>
    </row>
    <row r="2027" spans="1:19" ht="15" customHeight="1" x14ac:dyDescent="0.35">
      <c r="A2027" s="4">
        <v>45164</v>
      </c>
      <c r="B2027" s="5">
        <f t="shared" si="667"/>
        <v>8</v>
      </c>
      <c r="C2027" s="5">
        <f t="shared" si="668"/>
        <v>2023</v>
      </c>
      <c r="D2027" s="88" t="s">
        <v>1833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69"/>
        <v>45164</v>
      </c>
      <c r="L2027" s="5">
        <f t="shared" si="670"/>
        <v>8</v>
      </c>
      <c r="M2027" s="5">
        <f t="shared" si="671"/>
        <v>2023</v>
      </c>
      <c r="N2027" s="96">
        <v>421.2</v>
      </c>
      <c r="P2027" s="6">
        <f t="shared" si="672"/>
        <v>421.2</v>
      </c>
      <c r="Q2027" s="7">
        <f t="shared" si="673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67"/>
        <v>8</v>
      </c>
      <c r="C2028" s="5">
        <f t="shared" si="668"/>
        <v>2023</v>
      </c>
      <c r="D2028" s="88" t="s">
        <v>1833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77">A2028+J2028</f>
        <v>45164</v>
      </c>
      <c r="L2028" s="5">
        <f t="shared" ref="L2028:L2043" si="678">MONTH(K2028)</f>
        <v>8</v>
      </c>
      <c r="M2028" s="5">
        <f t="shared" ref="M2028:M2043" si="679">YEAR(K2028)</f>
        <v>2023</v>
      </c>
      <c r="N2028" s="96">
        <v>390</v>
      </c>
      <c r="P2028" s="6">
        <f t="shared" si="672"/>
        <v>390</v>
      </c>
      <c r="Q2028" s="7">
        <f t="shared" si="673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67"/>
        <v>8</v>
      </c>
      <c r="C2029" s="5">
        <f t="shared" si="668"/>
        <v>2023</v>
      </c>
      <c r="D2029" s="88" t="s">
        <v>1835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77"/>
        <v>45166</v>
      </c>
      <c r="L2029" s="5">
        <f t="shared" si="678"/>
        <v>8</v>
      </c>
      <c r="M2029" s="5">
        <f t="shared" si="679"/>
        <v>2023</v>
      </c>
      <c r="N2029" s="96">
        <v>3476</v>
      </c>
      <c r="O2029" s="6">
        <f t="shared" ref="O2029:O2037" si="680">-N2029</f>
        <v>-3476</v>
      </c>
      <c r="P2029" s="6">
        <f t="shared" si="672"/>
        <v>0</v>
      </c>
      <c r="Q2029" s="7">
        <f t="shared" si="673"/>
        <v>3511264.0500000012</v>
      </c>
      <c r="R2029" s="44" t="str">
        <f>VLOOKUP(F2029,'Set up'!$A$2:$E$44,5,FALSE)</f>
        <v>Trsf</v>
      </c>
      <c r="S2029" s="1" t="s">
        <v>1959</v>
      </c>
    </row>
    <row r="2030" spans="1:19" ht="15" customHeight="1" x14ac:dyDescent="0.35">
      <c r="A2030" s="4">
        <v>45166</v>
      </c>
      <c r="B2030" s="5">
        <f t="shared" ref="B2030:B2043" si="681">MONTH(A2030)</f>
        <v>8</v>
      </c>
      <c r="C2030" s="5">
        <f t="shared" ref="C2030:C2043" si="682">YEAR(A2030)</f>
        <v>2023</v>
      </c>
      <c r="D2030" s="88" t="s">
        <v>1835</v>
      </c>
      <c r="E2030" s="5" t="str">
        <f>VLOOKUP(F2030,'Set up'!$A$2:$C$44,2,FALSE)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77"/>
        <v>45166</v>
      </c>
      <c r="L2030" s="5">
        <f t="shared" si="678"/>
        <v>8</v>
      </c>
      <c r="M2030" s="5">
        <f t="shared" si="679"/>
        <v>2023</v>
      </c>
      <c r="N2030" s="96">
        <v>438</v>
      </c>
      <c r="O2030" s="6">
        <f t="shared" si="680"/>
        <v>-438</v>
      </c>
      <c r="P2030" s="6">
        <f t="shared" ref="P2030:P2093" si="683">SUM(N2030+O2030)</f>
        <v>0</v>
      </c>
      <c r="Q2030" s="7">
        <f t="shared" ref="Q2030:Q2043" si="684">SUM(Q2029+N2030)</f>
        <v>3511702.0500000012</v>
      </c>
      <c r="R2030" s="44" t="str">
        <f>VLOOKUP(F2030,'Set up'!$A$2:$E$44,5,FALSE)</f>
        <v>Trsf</v>
      </c>
      <c r="S2030" s="1" t="s">
        <v>1960</v>
      </c>
    </row>
    <row r="2031" spans="1:19" ht="15" customHeight="1" x14ac:dyDescent="0.35">
      <c r="A2031" s="4">
        <v>45166</v>
      </c>
      <c r="B2031" s="5">
        <f t="shared" si="681"/>
        <v>8</v>
      </c>
      <c r="C2031" s="5">
        <f t="shared" si="682"/>
        <v>2023</v>
      </c>
      <c r="D2031" s="88" t="s">
        <v>1835</v>
      </c>
      <c r="E2031" s="5" t="str">
        <f>VLOOKUP(F2031,'Set up'!$A$2:$C$44,2,FALSE)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77"/>
        <v>45166</v>
      </c>
      <c r="L2031" s="5">
        <f t="shared" si="678"/>
        <v>8</v>
      </c>
      <c r="M2031" s="5">
        <f t="shared" si="679"/>
        <v>2023</v>
      </c>
      <c r="N2031" s="96">
        <v>472</v>
      </c>
      <c r="O2031" s="6">
        <f t="shared" si="680"/>
        <v>-472</v>
      </c>
      <c r="P2031" s="6">
        <f t="shared" si="683"/>
        <v>0</v>
      </c>
      <c r="Q2031" s="7">
        <f t="shared" si="684"/>
        <v>3512174.0500000012</v>
      </c>
      <c r="R2031" s="44" t="str">
        <f>VLOOKUP(F2031,'Set up'!$A$2:$E$44,5,FALSE)</f>
        <v>Trsf</v>
      </c>
      <c r="S2031" s="1" t="s">
        <v>1961</v>
      </c>
    </row>
    <row r="2032" spans="1:19" ht="15" customHeight="1" x14ac:dyDescent="0.35">
      <c r="A2032" s="4">
        <v>45166</v>
      </c>
      <c r="B2032" s="5">
        <f t="shared" si="681"/>
        <v>8</v>
      </c>
      <c r="C2032" s="5">
        <f t="shared" si="682"/>
        <v>2023</v>
      </c>
      <c r="D2032" s="88" t="s">
        <v>1835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77"/>
        <v>45166</v>
      </c>
      <c r="L2032" s="5">
        <f t="shared" si="678"/>
        <v>8</v>
      </c>
      <c r="M2032" s="5">
        <f t="shared" si="679"/>
        <v>2023</v>
      </c>
      <c r="N2032" s="96">
        <v>190</v>
      </c>
      <c r="O2032" s="6">
        <f t="shared" si="680"/>
        <v>-190</v>
      </c>
      <c r="P2032" s="6">
        <f t="shared" si="683"/>
        <v>0</v>
      </c>
      <c r="Q2032" s="7">
        <f t="shared" si="684"/>
        <v>3512364.0500000012</v>
      </c>
      <c r="R2032" s="44" t="str">
        <f>VLOOKUP(F2032,'Set up'!$A$2:$E$44,5,FALSE)</f>
        <v>Trsf</v>
      </c>
      <c r="S2032" s="1" t="s">
        <v>1962</v>
      </c>
    </row>
    <row r="2033" spans="1:19" ht="15" customHeight="1" x14ac:dyDescent="0.35">
      <c r="A2033" s="4">
        <v>45166</v>
      </c>
      <c r="B2033" s="5">
        <f t="shared" si="681"/>
        <v>8</v>
      </c>
      <c r="C2033" s="5">
        <f t="shared" si="682"/>
        <v>2023</v>
      </c>
      <c r="D2033" s="88" t="s">
        <v>1835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77"/>
        <v>45166</v>
      </c>
      <c r="L2033" s="5">
        <f t="shared" si="678"/>
        <v>8</v>
      </c>
      <c r="M2033" s="5">
        <f t="shared" si="679"/>
        <v>2023</v>
      </c>
      <c r="N2033" s="96">
        <v>125</v>
      </c>
      <c r="O2033" s="6">
        <f t="shared" si="680"/>
        <v>-125</v>
      </c>
      <c r="P2033" s="6">
        <f t="shared" si="683"/>
        <v>0</v>
      </c>
      <c r="Q2033" s="7">
        <f t="shared" si="684"/>
        <v>3512489.0500000012</v>
      </c>
      <c r="R2033" s="44" t="str">
        <f>VLOOKUP(F2033,'Set up'!$A$2:$E$44,5,FALSE)</f>
        <v>Trsf</v>
      </c>
      <c r="S2033" s="1" t="s">
        <v>1963</v>
      </c>
    </row>
    <row r="2034" spans="1:19" ht="15" customHeight="1" x14ac:dyDescent="0.35">
      <c r="A2034" s="4">
        <v>45166</v>
      </c>
      <c r="B2034" s="5">
        <f t="shared" si="681"/>
        <v>8</v>
      </c>
      <c r="C2034" s="5">
        <f t="shared" si="682"/>
        <v>2023</v>
      </c>
      <c r="D2034" s="88" t="s">
        <v>1835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77"/>
        <v>45166</v>
      </c>
      <c r="L2034" s="5">
        <f t="shared" si="678"/>
        <v>8</v>
      </c>
      <c r="M2034" s="5">
        <f t="shared" si="679"/>
        <v>2023</v>
      </c>
      <c r="N2034" s="96">
        <v>420</v>
      </c>
      <c r="O2034" s="6">
        <f t="shared" si="680"/>
        <v>-420</v>
      </c>
      <c r="P2034" s="6">
        <f t="shared" si="683"/>
        <v>0</v>
      </c>
      <c r="Q2034" s="7">
        <f t="shared" si="684"/>
        <v>3512909.0500000012</v>
      </c>
      <c r="R2034" s="44" t="str">
        <f>VLOOKUP(F2034,'Set up'!$A$2:$E$44,5,FALSE)</f>
        <v>Trsf</v>
      </c>
      <c r="S2034" s="1" t="s">
        <v>1964</v>
      </c>
    </row>
    <row r="2035" spans="1:19" ht="15" customHeight="1" x14ac:dyDescent="0.35">
      <c r="A2035" s="4">
        <v>45166</v>
      </c>
      <c r="B2035" s="5">
        <f t="shared" si="681"/>
        <v>8</v>
      </c>
      <c r="C2035" s="5">
        <f t="shared" si="682"/>
        <v>2023</v>
      </c>
      <c r="D2035" s="88" t="s">
        <v>1835</v>
      </c>
      <c r="E2035" s="5" t="str">
        <f>VLOOKUP(F2035,'Set up'!$A$2:$C$44,2,FALSE)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77"/>
        <v>45166</v>
      </c>
      <c r="L2035" s="5">
        <f t="shared" si="678"/>
        <v>8</v>
      </c>
      <c r="M2035" s="5">
        <f t="shared" si="679"/>
        <v>2023</v>
      </c>
      <c r="N2035" s="96">
        <v>160</v>
      </c>
      <c r="O2035" s="6">
        <f t="shared" si="680"/>
        <v>-160</v>
      </c>
      <c r="P2035" s="6">
        <f t="shared" si="683"/>
        <v>0</v>
      </c>
      <c r="Q2035" s="7">
        <f t="shared" si="684"/>
        <v>3513069.0500000012</v>
      </c>
      <c r="R2035" s="44" t="str">
        <f>VLOOKUP(F2035,'Set up'!$A$2:$E$44,5,FALSE)</f>
        <v>Trsf</v>
      </c>
      <c r="S2035" s="1" t="s">
        <v>1965</v>
      </c>
    </row>
    <row r="2036" spans="1:19" ht="15" customHeight="1" x14ac:dyDescent="0.35">
      <c r="A2036" s="4">
        <v>45166</v>
      </c>
      <c r="B2036" s="5">
        <f t="shared" si="681"/>
        <v>8</v>
      </c>
      <c r="C2036" s="5">
        <f t="shared" si="682"/>
        <v>2023</v>
      </c>
      <c r="D2036" s="88" t="s">
        <v>1835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77"/>
        <v>45166</v>
      </c>
      <c r="L2036" s="5">
        <f t="shared" si="678"/>
        <v>8</v>
      </c>
      <c r="M2036" s="5">
        <f t="shared" si="679"/>
        <v>2023</v>
      </c>
      <c r="N2036" s="96">
        <v>100</v>
      </c>
      <c r="O2036" s="6">
        <f t="shared" si="680"/>
        <v>-100</v>
      </c>
      <c r="P2036" s="6">
        <f t="shared" si="683"/>
        <v>0</v>
      </c>
      <c r="Q2036" s="7">
        <f t="shared" si="684"/>
        <v>3513169.0500000012</v>
      </c>
      <c r="R2036" s="44" t="str">
        <f>VLOOKUP(F2036,'Set up'!$A$2:$E$44,5,FALSE)</f>
        <v>Trsf</v>
      </c>
      <c r="S2036" s="1" t="s">
        <v>1966</v>
      </c>
    </row>
    <row r="2037" spans="1:19" ht="15" customHeight="1" x14ac:dyDescent="0.35">
      <c r="A2037" s="4">
        <v>45166</v>
      </c>
      <c r="B2037" s="5">
        <f t="shared" si="681"/>
        <v>8</v>
      </c>
      <c r="C2037" s="5">
        <f t="shared" si="682"/>
        <v>2023</v>
      </c>
      <c r="D2037" s="88" t="s">
        <v>1835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77"/>
        <v>45166</v>
      </c>
      <c r="L2037" s="5">
        <f t="shared" si="678"/>
        <v>8</v>
      </c>
      <c r="M2037" s="5">
        <f t="shared" si="679"/>
        <v>2023</v>
      </c>
      <c r="N2037" s="96">
        <v>2224</v>
      </c>
      <c r="O2037" s="6">
        <f t="shared" si="680"/>
        <v>-2224</v>
      </c>
      <c r="P2037" s="6">
        <f t="shared" si="683"/>
        <v>0</v>
      </c>
      <c r="Q2037" s="7">
        <f t="shared" si="684"/>
        <v>3515393.0500000012</v>
      </c>
      <c r="R2037" s="44" t="str">
        <f>VLOOKUP(F2037,'Set up'!$A$2:$E$44,5,FALSE)</f>
        <v>Trsf</v>
      </c>
      <c r="S2037" s="1" t="s">
        <v>1967</v>
      </c>
    </row>
    <row r="2038" spans="1:19" ht="15" customHeight="1" x14ac:dyDescent="0.35">
      <c r="A2038" s="4">
        <v>45166</v>
      </c>
      <c r="B2038" s="5">
        <f t="shared" si="681"/>
        <v>8</v>
      </c>
      <c r="C2038" s="5">
        <f t="shared" si="682"/>
        <v>2023</v>
      </c>
      <c r="D2038" s="88" t="s">
        <v>1836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77"/>
        <v>45166</v>
      </c>
      <c r="L2038" s="5">
        <f t="shared" si="678"/>
        <v>8</v>
      </c>
      <c r="M2038" s="5">
        <f t="shared" si="679"/>
        <v>2023</v>
      </c>
      <c r="N2038" s="96">
        <v>125</v>
      </c>
      <c r="P2038" s="6">
        <f t="shared" si="683"/>
        <v>125</v>
      </c>
      <c r="Q2038" s="7">
        <f t="shared" si="684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81"/>
        <v>8</v>
      </c>
      <c r="C2039" s="5">
        <f t="shared" si="682"/>
        <v>2023</v>
      </c>
      <c r="D2039" s="88" t="s">
        <v>1837</v>
      </c>
      <c r="E2039" s="5" t="str">
        <f>VLOOKUP(F2039,'Set up'!$A$2:$C$44,2,FALSE)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77"/>
        <v>45166</v>
      </c>
      <c r="L2039" s="5">
        <f t="shared" si="678"/>
        <v>8</v>
      </c>
      <c r="M2039" s="5">
        <f t="shared" si="679"/>
        <v>2023</v>
      </c>
      <c r="N2039" s="96">
        <v>3124</v>
      </c>
      <c r="P2039" s="6">
        <f t="shared" si="683"/>
        <v>3124</v>
      </c>
      <c r="Q2039" s="7">
        <f t="shared" si="684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81"/>
        <v>8</v>
      </c>
      <c r="C2040" s="5">
        <f t="shared" si="682"/>
        <v>2023</v>
      </c>
      <c r="D2040" s="88" t="s">
        <v>1837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77"/>
        <v>45166</v>
      </c>
      <c r="L2040" s="5">
        <f t="shared" si="678"/>
        <v>8</v>
      </c>
      <c r="M2040" s="5">
        <f t="shared" si="679"/>
        <v>2023</v>
      </c>
      <c r="N2040" s="96">
        <v>1134</v>
      </c>
      <c r="P2040" s="6">
        <f t="shared" si="683"/>
        <v>1134</v>
      </c>
      <c r="Q2040" s="7">
        <f t="shared" si="684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81"/>
        <v>8</v>
      </c>
      <c r="C2041" s="5">
        <f t="shared" si="682"/>
        <v>2023</v>
      </c>
      <c r="D2041" s="88" t="s">
        <v>1837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77"/>
        <v>45166</v>
      </c>
      <c r="L2041" s="5">
        <f t="shared" si="678"/>
        <v>8</v>
      </c>
      <c r="M2041" s="5">
        <f t="shared" si="679"/>
        <v>2023</v>
      </c>
      <c r="N2041" s="96">
        <v>600</v>
      </c>
      <c r="P2041" s="6">
        <f t="shared" si="683"/>
        <v>600</v>
      </c>
      <c r="Q2041" s="7">
        <f t="shared" si="684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81"/>
        <v>8</v>
      </c>
      <c r="C2042" s="5">
        <f t="shared" si="682"/>
        <v>2023</v>
      </c>
      <c r="D2042" s="88" t="s">
        <v>1837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77"/>
        <v>45166</v>
      </c>
      <c r="L2042" s="5">
        <f t="shared" si="678"/>
        <v>8</v>
      </c>
      <c r="M2042" s="5">
        <f t="shared" si="679"/>
        <v>2023</v>
      </c>
      <c r="N2042" s="96">
        <v>1000</v>
      </c>
      <c r="P2042" s="6">
        <f t="shared" si="683"/>
        <v>1000</v>
      </c>
      <c r="Q2042" s="7">
        <f t="shared" si="684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81"/>
        <v>8</v>
      </c>
      <c r="C2043" s="5">
        <f t="shared" si="682"/>
        <v>2023</v>
      </c>
      <c r="D2043" s="88" t="s">
        <v>1838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77"/>
        <v>45168</v>
      </c>
      <c r="L2043" s="5">
        <f t="shared" si="678"/>
        <v>8</v>
      </c>
      <c r="M2043" s="5">
        <f t="shared" si="679"/>
        <v>2023</v>
      </c>
      <c r="N2043" s="96">
        <v>1738</v>
      </c>
      <c r="P2043" s="6">
        <f t="shared" si="683"/>
        <v>1738</v>
      </c>
      <c r="Q2043" s="7">
        <f t="shared" si="684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1881</v>
      </c>
      <c r="B2044" s="5">
        <f t="shared" ref="B2044:B2107" si="685">MONTH(A2044)</f>
        <v>9</v>
      </c>
      <c r="C2044" s="5">
        <f t="shared" ref="C2044:C2107" si="686">YEAR(A2044)</f>
        <v>2023</v>
      </c>
      <c r="D2044" s="88" t="s">
        <v>1879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87">A2044+J2044</f>
        <v>45170</v>
      </c>
      <c r="L2044" s="5">
        <f t="shared" ref="L2044:L2107" si="688">MONTH(K2044)</f>
        <v>9</v>
      </c>
      <c r="M2044" s="5">
        <f t="shared" ref="M2044:M2107" si="689">YEAR(K2044)</f>
        <v>2023</v>
      </c>
      <c r="N2044" s="96">
        <v>125</v>
      </c>
      <c r="P2044" s="6">
        <f t="shared" si="683"/>
        <v>125</v>
      </c>
      <c r="Q2044" s="7">
        <f t="shared" ref="Q2044:Q2107" si="690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1881</v>
      </c>
      <c r="B2045" s="5">
        <f t="shared" si="685"/>
        <v>9</v>
      </c>
      <c r="C2045" s="5">
        <f t="shared" si="686"/>
        <v>2023</v>
      </c>
      <c r="D2045" s="88" t="s">
        <v>1880</v>
      </c>
      <c r="E2045" s="5" t="str">
        <f>VLOOKUP(F2045,'Set up'!$A$2:$C$44,2,FALSE)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87"/>
        <v>45170</v>
      </c>
      <c r="L2045" s="5">
        <f t="shared" si="688"/>
        <v>9</v>
      </c>
      <c r="M2045" s="5">
        <f t="shared" si="689"/>
        <v>2023</v>
      </c>
      <c r="N2045" s="96">
        <v>3124</v>
      </c>
      <c r="P2045" s="6">
        <f t="shared" si="683"/>
        <v>3124</v>
      </c>
      <c r="Q2045" s="7">
        <f t="shared" si="690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1881</v>
      </c>
      <c r="B2046" s="5">
        <f t="shared" si="685"/>
        <v>9</v>
      </c>
      <c r="C2046" s="5">
        <f t="shared" si="686"/>
        <v>2023</v>
      </c>
      <c r="D2046" s="88" t="s">
        <v>1880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87"/>
        <v>45170</v>
      </c>
      <c r="L2046" s="5">
        <f t="shared" si="688"/>
        <v>9</v>
      </c>
      <c r="M2046" s="5">
        <f t="shared" si="689"/>
        <v>2023</v>
      </c>
      <c r="N2046" s="96">
        <v>1134</v>
      </c>
      <c r="P2046" s="6">
        <f t="shared" si="683"/>
        <v>1134</v>
      </c>
      <c r="Q2046" s="7">
        <f t="shared" si="690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1881</v>
      </c>
      <c r="B2047" s="5">
        <f t="shared" si="685"/>
        <v>9</v>
      </c>
      <c r="C2047" s="5">
        <f t="shared" si="686"/>
        <v>2023</v>
      </c>
      <c r="D2047" s="88" t="s">
        <v>1880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87"/>
        <v>45170</v>
      </c>
      <c r="L2047" s="5">
        <f t="shared" si="688"/>
        <v>9</v>
      </c>
      <c r="M2047" s="5">
        <f t="shared" si="689"/>
        <v>2023</v>
      </c>
      <c r="N2047" s="96">
        <v>600</v>
      </c>
      <c r="P2047" s="6">
        <f t="shared" si="683"/>
        <v>600</v>
      </c>
      <c r="Q2047" s="7">
        <f t="shared" si="690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1881</v>
      </c>
      <c r="B2048" s="5">
        <f t="shared" si="685"/>
        <v>9</v>
      </c>
      <c r="C2048" s="5">
        <f t="shared" si="686"/>
        <v>2023</v>
      </c>
      <c r="D2048" s="88" t="s">
        <v>1882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87"/>
        <v>45170</v>
      </c>
      <c r="L2048" s="5">
        <f t="shared" si="688"/>
        <v>9</v>
      </c>
      <c r="M2048" s="5">
        <f t="shared" si="689"/>
        <v>2023</v>
      </c>
      <c r="N2048" s="96">
        <v>1738</v>
      </c>
      <c r="O2048" s="6">
        <f t="shared" ref="O2048:O2057" si="691">-N2048</f>
        <v>-1738</v>
      </c>
      <c r="P2048" s="6">
        <f t="shared" si="683"/>
        <v>0</v>
      </c>
      <c r="Q2048" s="7">
        <f t="shared" si="690"/>
        <v>3529835.0500000012</v>
      </c>
      <c r="R2048" s="44" t="str">
        <f>VLOOKUP(F2048,'Set up'!$A$2:$E$44,5,FALSE)</f>
        <v>Trsf</v>
      </c>
      <c r="S2048" s="1" t="s">
        <v>1968</v>
      </c>
    </row>
    <row r="2049" spans="1:19" ht="15" customHeight="1" x14ac:dyDescent="0.35">
      <c r="A2049" s="4" t="s">
        <v>1881</v>
      </c>
      <c r="B2049" s="5">
        <f t="shared" si="685"/>
        <v>9</v>
      </c>
      <c r="C2049" s="5">
        <f t="shared" si="686"/>
        <v>2023</v>
      </c>
      <c r="D2049" s="88" t="s">
        <v>1882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87"/>
        <v>45170</v>
      </c>
      <c r="L2049" s="5">
        <f t="shared" si="688"/>
        <v>9</v>
      </c>
      <c r="M2049" s="5">
        <f t="shared" si="689"/>
        <v>2023</v>
      </c>
      <c r="N2049" s="96">
        <v>62.5</v>
      </c>
      <c r="O2049" s="6">
        <f t="shared" si="691"/>
        <v>-62.5</v>
      </c>
      <c r="P2049" s="6">
        <f t="shared" si="683"/>
        <v>0</v>
      </c>
      <c r="Q2049" s="7">
        <f t="shared" si="690"/>
        <v>3529897.5500000012</v>
      </c>
      <c r="R2049" s="44" t="str">
        <f>VLOOKUP(F2049,'Set up'!$A$2:$E$44,5,FALSE)</f>
        <v>Trsf</v>
      </c>
      <c r="S2049" s="1" t="s">
        <v>1969</v>
      </c>
    </row>
    <row r="2050" spans="1:19" ht="15" customHeight="1" x14ac:dyDescent="0.35">
      <c r="A2050" s="4" t="s">
        <v>1881</v>
      </c>
      <c r="B2050" s="5">
        <f t="shared" si="685"/>
        <v>9</v>
      </c>
      <c r="C2050" s="5">
        <f t="shared" si="686"/>
        <v>2023</v>
      </c>
      <c r="D2050" s="88" t="s">
        <v>1883</v>
      </c>
      <c r="E2050" s="5" t="str">
        <f>VLOOKUP(F2050,'Set up'!$A$2:$C$44,2,FALSE)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87"/>
        <v>45170</v>
      </c>
      <c r="L2050" s="5">
        <f t="shared" si="688"/>
        <v>9</v>
      </c>
      <c r="M2050" s="5">
        <f t="shared" si="689"/>
        <v>2023</v>
      </c>
      <c r="N2050" s="96">
        <v>9130</v>
      </c>
      <c r="O2050" s="6">
        <f t="shared" si="691"/>
        <v>-9130</v>
      </c>
      <c r="P2050" s="6">
        <f t="shared" si="683"/>
        <v>0</v>
      </c>
      <c r="Q2050" s="7">
        <f t="shared" si="690"/>
        <v>3539027.5500000012</v>
      </c>
      <c r="R2050" s="44" t="str">
        <f>VLOOKUP(F2050,'Set up'!$A$2:$E$44,5,FALSE)</f>
        <v>Chq</v>
      </c>
      <c r="S2050" s="1" t="s">
        <v>1986</v>
      </c>
    </row>
    <row r="2051" spans="1:19" ht="15" customHeight="1" x14ac:dyDescent="0.35">
      <c r="A2051" s="4" t="s">
        <v>1881</v>
      </c>
      <c r="B2051" s="5">
        <f t="shared" si="685"/>
        <v>9</v>
      </c>
      <c r="C2051" s="5">
        <f t="shared" si="686"/>
        <v>2023</v>
      </c>
      <c r="D2051" s="88" t="s">
        <v>1883</v>
      </c>
      <c r="E2051" s="5" t="str">
        <f>VLOOKUP(F2051,'Set up'!$A$2:$C$44,2,FALSE)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87"/>
        <v>45170</v>
      </c>
      <c r="L2051" s="5">
        <f t="shared" si="688"/>
        <v>9</v>
      </c>
      <c r="M2051" s="5">
        <f t="shared" si="689"/>
        <v>2023</v>
      </c>
      <c r="N2051" s="96">
        <v>2986.2000000000003</v>
      </c>
      <c r="O2051" s="6">
        <f t="shared" si="691"/>
        <v>-2986.2000000000003</v>
      </c>
      <c r="P2051" s="6">
        <f t="shared" si="683"/>
        <v>0</v>
      </c>
      <c r="Q2051" s="7">
        <f t="shared" si="690"/>
        <v>3542013.7500000014</v>
      </c>
      <c r="R2051" s="44" t="str">
        <f>VLOOKUP(F2051,'Set up'!$A$2:$E$44,5,FALSE)</f>
        <v>Chq</v>
      </c>
      <c r="S2051" s="1" t="s">
        <v>1986</v>
      </c>
    </row>
    <row r="2052" spans="1:19" ht="15" customHeight="1" x14ac:dyDescent="0.35">
      <c r="A2052" s="4" t="s">
        <v>1881</v>
      </c>
      <c r="B2052" s="5">
        <f t="shared" si="685"/>
        <v>9</v>
      </c>
      <c r="C2052" s="5">
        <f t="shared" si="686"/>
        <v>2023</v>
      </c>
      <c r="D2052" s="88" t="s">
        <v>1883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87"/>
        <v>45170</v>
      </c>
      <c r="L2052" s="5">
        <f t="shared" si="688"/>
        <v>9</v>
      </c>
      <c r="M2052" s="5">
        <f t="shared" si="689"/>
        <v>2023</v>
      </c>
      <c r="N2052" s="96">
        <v>2580</v>
      </c>
      <c r="O2052" s="6">
        <f t="shared" si="691"/>
        <v>-2580</v>
      </c>
      <c r="P2052" s="6">
        <f t="shared" si="683"/>
        <v>0</v>
      </c>
      <c r="Q2052" s="7">
        <f t="shared" si="690"/>
        <v>3544593.7500000014</v>
      </c>
      <c r="R2052" s="44" t="str">
        <f>VLOOKUP(F2052,'Set up'!$A$2:$E$44,5,FALSE)</f>
        <v>Chq</v>
      </c>
      <c r="S2052" s="1" t="s">
        <v>1986</v>
      </c>
    </row>
    <row r="2053" spans="1:19" ht="15" customHeight="1" x14ac:dyDescent="0.35">
      <c r="A2053" s="4" t="s">
        <v>1881</v>
      </c>
      <c r="B2053" s="5">
        <f t="shared" si="685"/>
        <v>9</v>
      </c>
      <c r="C2053" s="5">
        <f t="shared" si="686"/>
        <v>2023</v>
      </c>
      <c r="D2053" s="88" t="s">
        <v>1883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87"/>
        <v>45170</v>
      </c>
      <c r="L2053" s="5">
        <f t="shared" si="688"/>
        <v>9</v>
      </c>
      <c r="M2053" s="5">
        <f t="shared" si="689"/>
        <v>2023</v>
      </c>
      <c r="N2053" s="96">
        <v>440</v>
      </c>
      <c r="O2053" s="6">
        <f t="shared" si="691"/>
        <v>-440</v>
      </c>
      <c r="P2053" s="6">
        <f t="shared" si="683"/>
        <v>0</v>
      </c>
      <c r="Q2053" s="7">
        <f t="shared" si="690"/>
        <v>3545033.7500000014</v>
      </c>
      <c r="R2053" s="44" t="str">
        <f>VLOOKUP(F2053,'Set up'!$A$2:$E$44,5,FALSE)</f>
        <v>Chq</v>
      </c>
      <c r="S2053" s="1" t="s">
        <v>1986</v>
      </c>
    </row>
    <row r="2054" spans="1:19" ht="15" customHeight="1" x14ac:dyDescent="0.35">
      <c r="A2054" s="4" t="s">
        <v>1881</v>
      </c>
      <c r="B2054" s="5">
        <f t="shared" si="685"/>
        <v>9</v>
      </c>
      <c r="C2054" s="5">
        <f t="shared" si="686"/>
        <v>2023</v>
      </c>
      <c r="D2054" s="88" t="s">
        <v>1883</v>
      </c>
      <c r="E2054" s="5" t="str">
        <f>VLOOKUP(F2054,'Set up'!$A$2:$C$44,2,FALSE)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87"/>
        <v>45170</v>
      </c>
      <c r="L2054" s="5">
        <f t="shared" si="688"/>
        <v>9</v>
      </c>
      <c r="M2054" s="5">
        <f t="shared" si="689"/>
        <v>2023</v>
      </c>
      <c r="N2054" s="96">
        <v>60</v>
      </c>
      <c r="O2054" s="6">
        <f t="shared" si="691"/>
        <v>-60</v>
      </c>
      <c r="P2054" s="6">
        <f t="shared" si="683"/>
        <v>0</v>
      </c>
      <c r="Q2054" s="7">
        <f t="shared" si="690"/>
        <v>3545093.7500000014</v>
      </c>
      <c r="R2054" s="44" t="str">
        <f>VLOOKUP(F2054,'Set up'!$A$2:$E$44,5,FALSE)</f>
        <v>Chq</v>
      </c>
      <c r="S2054" s="1" t="s">
        <v>1986</v>
      </c>
    </row>
    <row r="2055" spans="1:19" ht="15" customHeight="1" x14ac:dyDescent="0.35">
      <c r="A2055" s="4" t="s">
        <v>1881</v>
      </c>
      <c r="B2055" s="5">
        <f t="shared" si="685"/>
        <v>9</v>
      </c>
      <c r="C2055" s="5">
        <f t="shared" si="686"/>
        <v>2023</v>
      </c>
      <c r="D2055" s="88" t="s">
        <v>1883</v>
      </c>
      <c r="E2055" s="5" t="str">
        <f>VLOOKUP(F2055,'Set up'!$A$2:$C$44,2,FALSE)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87"/>
        <v>45170</v>
      </c>
      <c r="L2055" s="5">
        <f t="shared" si="688"/>
        <v>9</v>
      </c>
      <c r="M2055" s="5">
        <f t="shared" si="689"/>
        <v>2023</v>
      </c>
      <c r="N2055" s="96">
        <v>55.2</v>
      </c>
      <c r="O2055" s="6">
        <f t="shared" si="691"/>
        <v>-55.2</v>
      </c>
      <c r="P2055" s="6">
        <f t="shared" si="683"/>
        <v>0</v>
      </c>
      <c r="Q2055" s="7">
        <f t="shared" si="690"/>
        <v>3545148.9500000016</v>
      </c>
      <c r="R2055" s="44" t="str">
        <f>VLOOKUP(F2055,'Set up'!$A$2:$E$44,5,FALSE)</f>
        <v>Chq</v>
      </c>
      <c r="S2055" s="1" t="s">
        <v>1986</v>
      </c>
    </row>
    <row r="2056" spans="1:19" ht="15" customHeight="1" x14ac:dyDescent="0.35">
      <c r="A2056" s="4" t="s">
        <v>1881</v>
      </c>
      <c r="B2056" s="5">
        <f t="shared" si="685"/>
        <v>9</v>
      </c>
      <c r="C2056" s="5">
        <f t="shared" si="686"/>
        <v>2023</v>
      </c>
      <c r="D2056" s="88" t="s">
        <v>1883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87"/>
        <v>45170</v>
      </c>
      <c r="L2056" s="5">
        <f t="shared" si="688"/>
        <v>9</v>
      </c>
      <c r="M2056" s="5">
        <f t="shared" si="689"/>
        <v>2023</v>
      </c>
      <c r="N2056" s="96">
        <v>100</v>
      </c>
      <c r="O2056" s="6">
        <f t="shared" si="691"/>
        <v>-100</v>
      </c>
      <c r="P2056" s="6">
        <f t="shared" si="683"/>
        <v>0</v>
      </c>
      <c r="Q2056" s="7">
        <f t="shared" si="690"/>
        <v>3545248.9500000016</v>
      </c>
      <c r="R2056" s="44" t="str">
        <f>VLOOKUP(F2056,'Set up'!$A$2:$E$44,5,FALSE)</f>
        <v>Chq</v>
      </c>
      <c r="S2056" s="1" t="s">
        <v>1986</v>
      </c>
    </row>
    <row r="2057" spans="1:19" ht="15" customHeight="1" x14ac:dyDescent="0.35">
      <c r="A2057" s="4" t="s">
        <v>1881</v>
      </c>
      <c r="B2057" s="5">
        <f t="shared" si="685"/>
        <v>9</v>
      </c>
      <c r="C2057" s="5">
        <f t="shared" si="686"/>
        <v>2023</v>
      </c>
      <c r="D2057" s="88" t="s">
        <v>1883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87"/>
        <v>45170</v>
      </c>
      <c r="L2057" s="5">
        <f t="shared" si="688"/>
        <v>9</v>
      </c>
      <c r="M2057" s="5">
        <f t="shared" si="689"/>
        <v>2023</v>
      </c>
      <c r="N2057" s="96">
        <v>430</v>
      </c>
      <c r="O2057" s="6">
        <f t="shared" si="691"/>
        <v>-430</v>
      </c>
      <c r="P2057" s="6">
        <f t="shared" si="683"/>
        <v>0</v>
      </c>
      <c r="Q2057" s="7">
        <f t="shared" si="690"/>
        <v>3545678.9500000016</v>
      </c>
      <c r="R2057" s="44" t="str">
        <f>VLOOKUP(F2057,'Set up'!$A$2:$E$44,5,FALSE)</f>
        <v>Chq</v>
      </c>
      <c r="S2057" s="1" t="s">
        <v>1986</v>
      </c>
    </row>
    <row r="2058" spans="1:19" ht="15" customHeight="1" x14ac:dyDescent="0.35">
      <c r="A2058" s="4" t="s">
        <v>1881</v>
      </c>
      <c r="B2058" s="5">
        <f t="shared" si="685"/>
        <v>9</v>
      </c>
      <c r="C2058" s="5">
        <f t="shared" si="686"/>
        <v>2023</v>
      </c>
      <c r="D2058" s="88" t="s">
        <v>1884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87"/>
        <v>45170</v>
      </c>
      <c r="L2058" s="5">
        <f t="shared" si="688"/>
        <v>9</v>
      </c>
      <c r="M2058" s="5">
        <f t="shared" si="689"/>
        <v>2023</v>
      </c>
      <c r="N2058" s="96">
        <v>125</v>
      </c>
      <c r="P2058" s="6">
        <f t="shared" si="683"/>
        <v>125</v>
      </c>
      <c r="Q2058" s="7">
        <f t="shared" si="690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1881</v>
      </c>
      <c r="B2059" s="5">
        <f t="shared" si="685"/>
        <v>9</v>
      </c>
      <c r="C2059" s="5">
        <f t="shared" si="686"/>
        <v>2023</v>
      </c>
      <c r="D2059" s="88" t="s">
        <v>1885</v>
      </c>
      <c r="E2059" s="5" t="str">
        <f>VLOOKUP(F2059,'Set up'!$A$2:$C$44,2,FALSE)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87"/>
        <v>45170</v>
      </c>
      <c r="L2059" s="5">
        <f t="shared" si="688"/>
        <v>9</v>
      </c>
      <c r="M2059" s="5">
        <f t="shared" si="689"/>
        <v>2023</v>
      </c>
      <c r="N2059" s="96">
        <v>3212</v>
      </c>
      <c r="P2059" s="6">
        <f t="shared" si="683"/>
        <v>3212</v>
      </c>
      <c r="Q2059" s="7">
        <f t="shared" si="690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1881</v>
      </c>
      <c r="B2060" s="5">
        <f t="shared" si="685"/>
        <v>9</v>
      </c>
      <c r="C2060" s="5">
        <f t="shared" si="686"/>
        <v>2023</v>
      </c>
      <c r="D2060" s="88" t="s">
        <v>1885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87"/>
        <v>45170</v>
      </c>
      <c r="L2060" s="5">
        <f t="shared" si="688"/>
        <v>9</v>
      </c>
      <c r="M2060" s="5">
        <f t="shared" si="689"/>
        <v>2023</v>
      </c>
      <c r="N2060" s="96">
        <v>1134</v>
      </c>
      <c r="P2060" s="6">
        <f t="shared" si="683"/>
        <v>1134</v>
      </c>
      <c r="Q2060" s="7">
        <f t="shared" si="690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1881</v>
      </c>
      <c r="B2061" s="5">
        <f t="shared" si="685"/>
        <v>9</v>
      </c>
      <c r="C2061" s="5">
        <f t="shared" si="686"/>
        <v>2023</v>
      </c>
      <c r="D2061" s="88" t="s">
        <v>1885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87"/>
        <v>45170</v>
      </c>
      <c r="L2061" s="5">
        <f t="shared" si="688"/>
        <v>9</v>
      </c>
      <c r="M2061" s="5">
        <f t="shared" si="689"/>
        <v>2023</v>
      </c>
      <c r="N2061" s="96">
        <v>600</v>
      </c>
      <c r="P2061" s="6">
        <f t="shared" si="683"/>
        <v>600</v>
      </c>
      <c r="Q2061" s="7">
        <f t="shared" si="690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1881</v>
      </c>
      <c r="B2062" s="5">
        <f t="shared" si="685"/>
        <v>9</v>
      </c>
      <c r="C2062" s="5">
        <f t="shared" si="686"/>
        <v>2023</v>
      </c>
      <c r="D2062" s="88" t="s">
        <v>1885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87"/>
        <v>45170</v>
      </c>
      <c r="L2062" s="5">
        <f t="shared" si="688"/>
        <v>9</v>
      </c>
      <c r="M2062" s="5">
        <f t="shared" si="689"/>
        <v>2023</v>
      </c>
      <c r="N2062" s="96">
        <v>1000</v>
      </c>
      <c r="P2062" s="6">
        <f t="shared" si="683"/>
        <v>1000</v>
      </c>
      <c r="Q2062" s="7">
        <f t="shared" si="690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85"/>
        <v>9</v>
      </c>
      <c r="C2063" s="5">
        <f t="shared" si="686"/>
        <v>2023</v>
      </c>
      <c r="D2063" s="88" t="s">
        <v>1886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87"/>
        <v>45294</v>
      </c>
      <c r="L2063" s="5">
        <f t="shared" si="688"/>
        <v>1</v>
      </c>
      <c r="M2063" s="5">
        <f t="shared" si="689"/>
        <v>2024</v>
      </c>
      <c r="N2063" s="96">
        <v>9372</v>
      </c>
      <c r="P2063" s="6">
        <f t="shared" si="683"/>
        <v>9372</v>
      </c>
      <c r="Q2063" s="7">
        <f t="shared" si="690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85"/>
        <v>9</v>
      </c>
      <c r="C2064" s="5">
        <f t="shared" si="686"/>
        <v>2023</v>
      </c>
      <c r="D2064" s="88" t="s">
        <v>1886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87"/>
        <v>45294</v>
      </c>
      <c r="L2064" s="5">
        <f t="shared" si="688"/>
        <v>1</v>
      </c>
      <c r="M2064" s="5">
        <f t="shared" si="689"/>
        <v>2024</v>
      </c>
      <c r="N2064" s="96">
        <v>1800</v>
      </c>
      <c r="P2064" s="6">
        <f t="shared" si="683"/>
        <v>1800</v>
      </c>
      <c r="Q2064" s="7">
        <f t="shared" si="690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85"/>
        <v>9</v>
      </c>
      <c r="C2065" s="5">
        <f t="shared" si="686"/>
        <v>2023</v>
      </c>
      <c r="D2065" s="88" t="s">
        <v>1886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87"/>
        <v>45294</v>
      </c>
      <c r="L2065" s="5">
        <f t="shared" si="688"/>
        <v>1</v>
      </c>
      <c r="M2065" s="5">
        <f t="shared" si="689"/>
        <v>2024</v>
      </c>
      <c r="N2065" s="96">
        <v>575</v>
      </c>
      <c r="P2065" s="6">
        <f t="shared" si="683"/>
        <v>575</v>
      </c>
      <c r="Q2065" s="7">
        <f t="shared" si="690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85"/>
        <v>9</v>
      </c>
      <c r="C2066" s="5">
        <f t="shared" si="686"/>
        <v>2023</v>
      </c>
      <c r="D2066" s="88" t="s">
        <v>1886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87"/>
        <v>45294</v>
      </c>
      <c r="L2066" s="5">
        <f t="shared" si="688"/>
        <v>1</v>
      </c>
      <c r="M2066" s="5">
        <f t="shared" si="689"/>
        <v>2024</v>
      </c>
      <c r="N2066" s="96">
        <v>420</v>
      </c>
      <c r="P2066" s="6">
        <f t="shared" si="683"/>
        <v>420</v>
      </c>
      <c r="Q2066" s="7">
        <f t="shared" si="690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85"/>
        <v>9</v>
      </c>
      <c r="C2067" s="5">
        <f t="shared" si="686"/>
        <v>2023</v>
      </c>
      <c r="D2067" s="88" t="s">
        <v>1887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87"/>
        <v>45174</v>
      </c>
      <c r="L2067" s="5">
        <f t="shared" si="688"/>
        <v>9</v>
      </c>
      <c r="M2067" s="5">
        <f t="shared" si="689"/>
        <v>2023</v>
      </c>
      <c r="N2067" s="96">
        <v>1738</v>
      </c>
      <c r="O2067" s="6">
        <f t="shared" ref="O2067:O2074" si="692">-N2067</f>
        <v>-1738</v>
      </c>
      <c r="P2067" s="6">
        <f t="shared" si="683"/>
        <v>0</v>
      </c>
      <c r="Q2067" s="7">
        <f t="shared" si="690"/>
        <v>3565654.9500000016</v>
      </c>
      <c r="R2067" s="44" t="str">
        <f>VLOOKUP(F2067,'Set up'!$A$2:$E$44,5,FALSE)</f>
        <v>Trsf</v>
      </c>
      <c r="S2067" s="1" t="s">
        <v>1970</v>
      </c>
    </row>
    <row r="2068" spans="1:19" ht="15" customHeight="1" x14ac:dyDescent="0.35">
      <c r="A2068" s="4">
        <v>45175</v>
      </c>
      <c r="B2068" s="5">
        <f t="shared" si="685"/>
        <v>9</v>
      </c>
      <c r="C2068" s="5">
        <f t="shared" si="686"/>
        <v>2023</v>
      </c>
      <c r="D2068" s="88" t="s">
        <v>1888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87"/>
        <v>45175</v>
      </c>
      <c r="L2068" s="5">
        <f t="shared" si="688"/>
        <v>9</v>
      </c>
      <c r="M2068" s="5">
        <f t="shared" si="689"/>
        <v>2023</v>
      </c>
      <c r="N2068" s="96">
        <v>3388</v>
      </c>
      <c r="O2068" s="6">
        <f t="shared" si="692"/>
        <v>-3388</v>
      </c>
      <c r="P2068" s="6">
        <f t="shared" si="683"/>
        <v>0</v>
      </c>
      <c r="Q2068" s="7">
        <f t="shared" si="690"/>
        <v>3569042.9500000016</v>
      </c>
      <c r="R2068" s="44" t="str">
        <f>VLOOKUP(F2068,'Set up'!$A$2:$E$44,5,FALSE)</f>
        <v>Cash</v>
      </c>
      <c r="S2068" s="1" t="s">
        <v>1978</v>
      </c>
    </row>
    <row r="2069" spans="1:19" ht="15" customHeight="1" x14ac:dyDescent="0.35">
      <c r="A2069" s="4">
        <v>45175</v>
      </c>
      <c r="B2069" s="5">
        <f t="shared" si="685"/>
        <v>9</v>
      </c>
      <c r="C2069" s="5">
        <f t="shared" si="686"/>
        <v>2023</v>
      </c>
      <c r="D2069" s="88" t="s">
        <v>1888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87"/>
        <v>45175</v>
      </c>
      <c r="L2069" s="5">
        <f t="shared" si="688"/>
        <v>9</v>
      </c>
      <c r="M2069" s="5">
        <f t="shared" si="689"/>
        <v>2023</v>
      </c>
      <c r="N2069" s="96">
        <v>1404</v>
      </c>
      <c r="O2069" s="6">
        <f t="shared" si="692"/>
        <v>-1404</v>
      </c>
      <c r="P2069" s="6">
        <f t="shared" si="683"/>
        <v>0</v>
      </c>
      <c r="Q2069" s="7">
        <f t="shared" si="690"/>
        <v>3570446.9500000016</v>
      </c>
      <c r="R2069" s="44" t="str">
        <f>VLOOKUP(F2069,'Set up'!$A$2:$E$44,5,FALSE)</f>
        <v>Cash</v>
      </c>
      <c r="S2069" s="1" t="s">
        <v>1978</v>
      </c>
    </row>
    <row r="2070" spans="1:19" ht="15" customHeight="1" x14ac:dyDescent="0.35">
      <c r="A2070" s="4">
        <v>45175</v>
      </c>
      <c r="B2070" s="5">
        <f t="shared" si="685"/>
        <v>9</v>
      </c>
      <c r="C2070" s="5">
        <f t="shared" si="686"/>
        <v>2023</v>
      </c>
      <c r="D2070" s="88" t="s">
        <v>1888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87"/>
        <v>45175</v>
      </c>
      <c r="L2070" s="5">
        <f t="shared" si="688"/>
        <v>9</v>
      </c>
      <c r="M2070" s="5">
        <f t="shared" si="689"/>
        <v>2023</v>
      </c>
      <c r="N2070" s="96">
        <v>645</v>
      </c>
      <c r="O2070" s="6">
        <f t="shared" si="692"/>
        <v>-645</v>
      </c>
      <c r="P2070" s="6">
        <f t="shared" si="683"/>
        <v>0</v>
      </c>
      <c r="Q2070" s="7">
        <f t="shared" si="690"/>
        <v>3571091.9500000016</v>
      </c>
      <c r="R2070" s="44" t="str">
        <f>VLOOKUP(F2070,'Set up'!$A$2:$E$44,5,FALSE)</f>
        <v>Cash</v>
      </c>
      <c r="S2070" s="1" t="s">
        <v>1978</v>
      </c>
    </row>
    <row r="2071" spans="1:19" ht="15" customHeight="1" x14ac:dyDescent="0.35">
      <c r="A2071" s="4">
        <v>45175</v>
      </c>
      <c r="B2071" s="5">
        <f t="shared" si="685"/>
        <v>9</v>
      </c>
      <c r="C2071" s="5">
        <f t="shared" si="686"/>
        <v>2023</v>
      </c>
      <c r="D2071" s="88" t="s">
        <v>1888</v>
      </c>
      <c r="E2071" s="5" t="str">
        <f>VLOOKUP(F2071,'Set up'!$A$2:$C$44,2,FALSE)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87"/>
        <v>45175</v>
      </c>
      <c r="L2071" s="5">
        <f t="shared" si="688"/>
        <v>9</v>
      </c>
      <c r="M2071" s="5">
        <f t="shared" si="689"/>
        <v>2023</v>
      </c>
      <c r="N2071" s="96">
        <v>320</v>
      </c>
      <c r="O2071" s="6">
        <f t="shared" si="692"/>
        <v>-320</v>
      </c>
      <c r="P2071" s="6">
        <f t="shared" si="683"/>
        <v>0</v>
      </c>
      <c r="Q2071" s="7">
        <f t="shared" si="690"/>
        <v>3571411.9500000016</v>
      </c>
      <c r="R2071" s="44" t="str">
        <f>VLOOKUP(F2071,'Set up'!$A$2:$E$44,5,FALSE)</f>
        <v>Cash</v>
      </c>
      <c r="S2071" s="1" t="s">
        <v>1978</v>
      </c>
    </row>
    <row r="2072" spans="1:19" ht="15" customHeight="1" x14ac:dyDescent="0.35">
      <c r="A2072" s="4">
        <v>45175</v>
      </c>
      <c r="B2072" s="5">
        <f t="shared" si="685"/>
        <v>9</v>
      </c>
      <c r="C2072" s="5">
        <f t="shared" si="686"/>
        <v>2023</v>
      </c>
      <c r="D2072" s="88" t="s">
        <v>1888</v>
      </c>
      <c r="E2072" s="5" t="str">
        <f>VLOOKUP(F2072,'Set up'!$A$2:$C$44,2,FALSE)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87"/>
        <v>45175</v>
      </c>
      <c r="L2072" s="5">
        <f t="shared" si="688"/>
        <v>9</v>
      </c>
      <c r="M2072" s="5">
        <f t="shared" si="689"/>
        <v>2023</v>
      </c>
      <c r="N2072" s="96">
        <v>165</v>
      </c>
      <c r="O2072" s="6">
        <f t="shared" si="692"/>
        <v>-165</v>
      </c>
      <c r="P2072" s="6">
        <f t="shared" si="683"/>
        <v>0</v>
      </c>
      <c r="Q2072" s="7">
        <f t="shared" si="690"/>
        <v>3571576.9500000016</v>
      </c>
      <c r="R2072" s="44" t="str">
        <f>VLOOKUP(F2072,'Set up'!$A$2:$E$44,5,FALSE)</f>
        <v>Cash</v>
      </c>
      <c r="S2072" s="1" t="s">
        <v>1978</v>
      </c>
    </row>
    <row r="2073" spans="1:19" ht="15" customHeight="1" x14ac:dyDescent="0.35">
      <c r="A2073" s="4">
        <v>45175</v>
      </c>
      <c r="B2073" s="5">
        <f t="shared" si="685"/>
        <v>9</v>
      </c>
      <c r="C2073" s="5">
        <f t="shared" si="686"/>
        <v>2023</v>
      </c>
      <c r="D2073" s="88" t="s">
        <v>1888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87"/>
        <v>45175</v>
      </c>
      <c r="L2073" s="5">
        <f t="shared" si="688"/>
        <v>9</v>
      </c>
      <c r="M2073" s="5">
        <f t="shared" si="689"/>
        <v>2023</v>
      </c>
      <c r="N2073" s="96">
        <v>95</v>
      </c>
      <c r="O2073" s="6">
        <f t="shared" si="692"/>
        <v>-95</v>
      </c>
      <c r="P2073" s="6">
        <f t="shared" si="683"/>
        <v>0</v>
      </c>
      <c r="Q2073" s="7">
        <f t="shared" si="690"/>
        <v>3571671.9500000016</v>
      </c>
      <c r="R2073" s="44" t="str">
        <f>VLOOKUP(F2073,'Set up'!$A$2:$E$44,5,FALSE)</f>
        <v>Cash</v>
      </c>
      <c r="S2073" s="1" t="s">
        <v>1978</v>
      </c>
    </row>
    <row r="2074" spans="1:19" ht="15" customHeight="1" x14ac:dyDescent="0.35">
      <c r="A2074" s="4">
        <v>45175</v>
      </c>
      <c r="B2074" s="5">
        <f t="shared" si="685"/>
        <v>9</v>
      </c>
      <c r="C2074" s="5">
        <f t="shared" si="686"/>
        <v>2023</v>
      </c>
      <c r="D2074" s="88" t="s">
        <v>1890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87"/>
        <v>45175</v>
      </c>
      <c r="L2074" s="5">
        <f t="shared" si="688"/>
        <v>9</v>
      </c>
      <c r="M2074" s="5">
        <f t="shared" si="689"/>
        <v>2023</v>
      </c>
      <c r="N2074" s="96">
        <v>62.5</v>
      </c>
      <c r="O2074" s="6">
        <f t="shared" si="692"/>
        <v>-62.5</v>
      </c>
      <c r="P2074" s="6">
        <f t="shared" si="683"/>
        <v>0</v>
      </c>
      <c r="Q2074" s="7">
        <f t="shared" si="690"/>
        <v>3571734.4500000016</v>
      </c>
      <c r="R2074" s="44" t="str">
        <f>VLOOKUP(F2074,'Set up'!$A$2:$E$44,5,FALSE)</f>
        <v>Cash</v>
      </c>
      <c r="S2074" s="1" t="s">
        <v>1978</v>
      </c>
    </row>
    <row r="2075" spans="1:19" ht="15" customHeight="1" x14ac:dyDescent="0.35">
      <c r="A2075" s="4">
        <v>45176</v>
      </c>
      <c r="B2075" s="5">
        <f t="shared" si="685"/>
        <v>9</v>
      </c>
      <c r="C2075" s="5">
        <f t="shared" si="686"/>
        <v>2023</v>
      </c>
      <c r="D2075" s="88" t="s">
        <v>1891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87"/>
        <v>45176</v>
      </c>
      <c r="L2075" s="5">
        <f t="shared" si="688"/>
        <v>9</v>
      </c>
      <c r="M2075" s="5">
        <f t="shared" si="689"/>
        <v>2023</v>
      </c>
      <c r="N2075" s="96">
        <v>1738</v>
      </c>
      <c r="P2075" s="6">
        <f t="shared" si="683"/>
        <v>1738</v>
      </c>
      <c r="Q2075" s="7">
        <f t="shared" si="690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85"/>
        <v>9</v>
      </c>
      <c r="C2076" s="5">
        <f t="shared" si="686"/>
        <v>2023</v>
      </c>
      <c r="D2076" s="88" t="s">
        <v>1891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87"/>
        <v>45176</v>
      </c>
      <c r="L2076" s="5">
        <f t="shared" si="688"/>
        <v>9</v>
      </c>
      <c r="M2076" s="5">
        <f t="shared" si="689"/>
        <v>2023</v>
      </c>
      <c r="N2076" s="96">
        <v>468</v>
      </c>
      <c r="P2076" s="6">
        <f t="shared" si="683"/>
        <v>468</v>
      </c>
      <c r="Q2076" s="7">
        <f t="shared" si="690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85"/>
        <v>9</v>
      </c>
      <c r="C2077" s="5">
        <f t="shared" si="686"/>
        <v>2023</v>
      </c>
      <c r="D2077" s="88" t="s">
        <v>1891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87"/>
        <v>45176</v>
      </c>
      <c r="L2077" s="5">
        <f t="shared" si="688"/>
        <v>9</v>
      </c>
      <c r="M2077" s="5">
        <f t="shared" si="689"/>
        <v>2023</v>
      </c>
      <c r="N2077" s="96">
        <v>95</v>
      </c>
      <c r="P2077" s="6">
        <f t="shared" si="683"/>
        <v>95</v>
      </c>
      <c r="Q2077" s="7">
        <f t="shared" si="690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85"/>
        <v>9</v>
      </c>
      <c r="C2078" s="5">
        <f t="shared" si="686"/>
        <v>2023</v>
      </c>
      <c r="D2078" s="88" t="s">
        <v>1891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87"/>
        <v>45176</v>
      </c>
      <c r="L2078" s="5">
        <f t="shared" si="688"/>
        <v>9</v>
      </c>
      <c r="M2078" s="5">
        <f t="shared" si="689"/>
        <v>2023</v>
      </c>
      <c r="N2078" s="96">
        <v>312.5</v>
      </c>
      <c r="P2078" s="6">
        <f t="shared" si="683"/>
        <v>312.5</v>
      </c>
      <c r="Q2078" s="7">
        <f t="shared" si="690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85"/>
        <v>9</v>
      </c>
      <c r="C2079" s="5">
        <f t="shared" si="686"/>
        <v>2023</v>
      </c>
      <c r="D2079" s="88" t="s">
        <v>1892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87"/>
        <v>45177</v>
      </c>
      <c r="L2079" s="5">
        <f t="shared" si="688"/>
        <v>9</v>
      </c>
      <c r="M2079" s="5">
        <f t="shared" si="689"/>
        <v>2023</v>
      </c>
      <c r="N2079" s="96">
        <v>1738</v>
      </c>
      <c r="P2079" s="6">
        <f t="shared" si="683"/>
        <v>1738</v>
      </c>
      <c r="Q2079" s="7">
        <f t="shared" si="690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85"/>
        <v>9</v>
      </c>
      <c r="C2080" s="5">
        <f t="shared" si="686"/>
        <v>2023</v>
      </c>
      <c r="D2080" s="88" t="s">
        <v>1892</v>
      </c>
      <c r="E2080" s="5" t="str">
        <f>VLOOKUP(F2080,'Set up'!$A$2:$C$44,2,FALSE)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87"/>
        <v>45177</v>
      </c>
      <c r="L2080" s="5">
        <f t="shared" si="688"/>
        <v>9</v>
      </c>
      <c r="M2080" s="5">
        <f t="shared" si="689"/>
        <v>2023</v>
      </c>
      <c r="N2080" s="96">
        <v>522.6</v>
      </c>
      <c r="P2080" s="6">
        <f t="shared" si="683"/>
        <v>522.6</v>
      </c>
      <c r="Q2080" s="7">
        <f t="shared" si="690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85"/>
        <v>9</v>
      </c>
      <c r="C2081" s="5">
        <f t="shared" si="686"/>
        <v>2023</v>
      </c>
      <c r="D2081" s="88" t="s">
        <v>1892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87"/>
        <v>45177</v>
      </c>
      <c r="L2081" s="5">
        <f t="shared" si="688"/>
        <v>9</v>
      </c>
      <c r="M2081" s="5">
        <f t="shared" si="689"/>
        <v>2023</v>
      </c>
      <c r="N2081" s="96">
        <v>250</v>
      </c>
      <c r="P2081" s="6">
        <f t="shared" si="683"/>
        <v>250</v>
      </c>
      <c r="Q2081" s="7">
        <f t="shared" si="690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85"/>
        <v>9</v>
      </c>
      <c r="C2082" s="5">
        <f t="shared" si="686"/>
        <v>2023</v>
      </c>
      <c r="D2082" s="88" t="s">
        <v>1892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87"/>
        <v>45177</v>
      </c>
      <c r="L2082" s="5">
        <f t="shared" si="688"/>
        <v>9</v>
      </c>
      <c r="M2082" s="5">
        <f t="shared" si="689"/>
        <v>2023</v>
      </c>
      <c r="N2082" s="96">
        <v>105</v>
      </c>
      <c r="P2082" s="6">
        <f t="shared" si="683"/>
        <v>105</v>
      </c>
      <c r="Q2082" s="7">
        <f t="shared" si="690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85"/>
        <v>9</v>
      </c>
      <c r="C2083" s="5">
        <f t="shared" si="686"/>
        <v>2023</v>
      </c>
      <c r="D2083" s="88" t="s">
        <v>1892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87"/>
        <v>45177</v>
      </c>
      <c r="L2083" s="5">
        <f t="shared" si="688"/>
        <v>9</v>
      </c>
      <c r="M2083" s="5">
        <f t="shared" si="689"/>
        <v>2023</v>
      </c>
      <c r="N2083" s="96">
        <v>390</v>
      </c>
      <c r="P2083" s="6">
        <f t="shared" si="683"/>
        <v>390</v>
      </c>
      <c r="Q2083" s="7">
        <f t="shared" si="690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85"/>
        <v>9</v>
      </c>
      <c r="C2084" s="5">
        <f t="shared" si="686"/>
        <v>2023</v>
      </c>
      <c r="D2084" s="88" t="s">
        <v>1893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87"/>
        <v>45237</v>
      </c>
      <c r="L2084" s="5">
        <f t="shared" si="688"/>
        <v>11</v>
      </c>
      <c r="M2084" s="5">
        <f t="shared" si="689"/>
        <v>2023</v>
      </c>
      <c r="N2084" s="96">
        <v>540</v>
      </c>
      <c r="P2084" s="6">
        <f t="shared" si="683"/>
        <v>540</v>
      </c>
      <c r="Q2084" s="7">
        <f t="shared" si="690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85"/>
        <v>9</v>
      </c>
      <c r="C2085" s="5">
        <f t="shared" si="686"/>
        <v>2023</v>
      </c>
      <c r="D2085" s="88" t="s">
        <v>1894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87"/>
        <v>45178</v>
      </c>
      <c r="L2085" s="5">
        <f t="shared" si="688"/>
        <v>9</v>
      </c>
      <c r="M2085" s="5">
        <f t="shared" si="689"/>
        <v>2023</v>
      </c>
      <c r="N2085" s="96">
        <v>125</v>
      </c>
      <c r="P2085" s="6">
        <f t="shared" si="683"/>
        <v>125</v>
      </c>
      <c r="Q2085" s="7">
        <f t="shared" si="690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85"/>
        <v>9</v>
      </c>
      <c r="C2086" s="5">
        <f t="shared" si="686"/>
        <v>2023</v>
      </c>
      <c r="D2086" s="88" t="s">
        <v>1895</v>
      </c>
      <c r="E2086" s="5" t="str">
        <f>VLOOKUP(F2086,'Set up'!$A$2:$C$44,2,FALSE)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87"/>
        <v>45178</v>
      </c>
      <c r="L2086" s="5">
        <f t="shared" si="688"/>
        <v>9</v>
      </c>
      <c r="M2086" s="5">
        <f t="shared" si="689"/>
        <v>2023</v>
      </c>
      <c r="N2086" s="96">
        <v>3212</v>
      </c>
      <c r="P2086" s="6">
        <f t="shared" si="683"/>
        <v>3212</v>
      </c>
      <c r="Q2086" s="7">
        <f t="shared" si="690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85"/>
        <v>9</v>
      </c>
      <c r="C2087" s="5">
        <f t="shared" si="686"/>
        <v>2023</v>
      </c>
      <c r="D2087" s="88" t="s">
        <v>1895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87"/>
        <v>45178</v>
      </c>
      <c r="L2087" s="5">
        <f t="shared" si="688"/>
        <v>9</v>
      </c>
      <c r="M2087" s="5">
        <f t="shared" si="689"/>
        <v>2023</v>
      </c>
      <c r="N2087" s="96">
        <v>1134</v>
      </c>
      <c r="P2087" s="6">
        <f t="shared" si="683"/>
        <v>1134</v>
      </c>
      <c r="Q2087" s="7">
        <f t="shared" si="690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85"/>
        <v>9</v>
      </c>
      <c r="C2088" s="5">
        <f t="shared" si="686"/>
        <v>2023</v>
      </c>
      <c r="D2088" s="88" t="s">
        <v>1895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87"/>
        <v>45178</v>
      </c>
      <c r="L2088" s="5">
        <f t="shared" si="688"/>
        <v>9</v>
      </c>
      <c r="M2088" s="5">
        <f t="shared" si="689"/>
        <v>2023</v>
      </c>
      <c r="N2088" s="96">
        <v>400</v>
      </c>
      <c r="P2088" s="6">
        <f t="shared" si="683"/>
        <v>400</v>
      </c>
      <c r="Q2088" s="7">
        <f t="shared" si="690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85"/>
        <v>9</v>
      </c>
      <c r="C2089" s="5">
        <f t="shared" si="686"/>
        <v>2023</v>
      </c>
      <c r="D2089" s="88" t="s">
        <v>1895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87"/>
        <v>45178</v>
      </c>
      <c r="L2089" s="5">
        <f t="shared" si="688"/>
        <v>9</v>
      </c>
      <c r="M2089" s="5">
        <f t="shared" si="689"/>
        <v>2023</v>
      </c>
      <c r="N2089" s="96">
        <v>1000</v>
      </c>
      <c r="P2089" s="6">
        <f t="shared" si="683"/>
        <v>1000</v>
      </c>
      <c r="Q2089" s="7">
        <f t="shared" si="690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85"/>
        <v>9</v>
      </c>
      <c r="C2090" s="5">
        <f t="shared" si="686"/>
        <v>2023</v>
      </c>
      <c r="D2090" s="88" t="s">
        <v>1896</v>
      </c>
      <c r="E2090" s="5" t="str">
        <f>VLOOKUP(F2090,'Set up'!$A$2:$C$44,2,FALSE)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87"/>
        <v>45178</v>
      </c>
      <c r="L2090" s="5">
        <f t="shared" si="688"/>
        <v>9</v>
      </c>
      <c r="M2090" s="5">
        <f t="shared" si="689"/>
        <v>2023</v>
      </c>
      <c r="N2090" s="96">
        <v>48</v>
      </c>
      <c r="O2090" s="6">
        <f t="shared" ref="O2090:O2093" si="693">-N2090</f>
        <v>-48</v>
      </c>
      <c r="P2090" s="6">
        <f t="shared" si="683"/>
        <v>0</v>
      </c>
      <c r="Q2090" s="7">
        <f t="shared" si="690"/>
        <v>3583812.5500000017</v>
      </c>
      <c r="R2090" s="44" t="str">
        <f>VLOOKUP(F2090,'Set up'!$A$2:$E$44,5,FALSE)</f>
        <v>Cash</v>
      </c>
      <c r="S2090" s="1" t="s">
        <v>1984</v>
      </c>
    </row>
    <row r="2091" spans="1:19" ht="15" customHeight="1" x14ac:dyDescent="0.35">
      <c r="A2091" s="4">
        <v>45180</v>
      </c>
      <c r="B2091" s="5">
        <f t="shared" si="685"/>
        <v>9</v>
      </c>
      <c r="C2091" s="5">
        <f t="shared" si="686"/>
        <v>2023</v>
      </c>
      <c r="D2091" s="88" t="s">
        <v>1899</v>
      </c>
      <c r="E2091" s="5" t="str">
        <f>VLOOKUP(F2091,'Set up'!$A$2:$C$44,2,FALSE)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87"/>
        <v>45180</v>
      </c>
      <c r="L2091" s="5">
        <f t="shared" si="688"/>
        <v>9</v>
      </c>
      <c r="M2091" s="5">
        <f t="shared" si="689"/>
        <v>2023</v>
      </c>
      <c r="N2091" s="96">
        <v>1738</v>
      </c>
      <c r="O2091" s="6">
        <f t="shared" si="693"/>
        <v>-1738</v>
      </c>
      <c r="P2091" s="6">
        <f t="shared" si="683"/>
        <v>0</v>
      </c>
      <c r="Q2091" s="7">
        <f t="shared" si="690"/>
        <v>3585550.5500000017</v>
      </c>
      <c r="R2091" s="44" t="str">
        <f>VLOOKUP(F2091,'Set up'!$A$2:$E$44,5,FALSE)</f>
        <v>Trsf</v>
      </c>
      <c r="S2091" s="1" t="s">
        <v>1983</v>
      </c>
    </row>
    <row r="2092" spans="1:19" ht="15" customHeight="1" x14ac:dyDescent="0.35">
      <c r="A2092" s="4">
        <v>45180</v>
      </c>
      <c r="B2092" s="5">
        <f t="shared" si="685"/>
        <v>9</v>
      </c>
      <c r="C2092" s="5">
        <f t="shared" si="686"/>
        <v>2023</v>
      </c>
      <c r="D2092" s="88" t="s">
        <v>1899</v>
      </c>
      <c r="E2092" s="5" t="str">
        <f>VLOOKUP(F2092,'Set up'!$A$2:$C$44,2,FALSE)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87"/>
        <v>45180</v>
      </c>
      <c r="L2092" s="5">
        <f t="shared" si="688"/>
        <v>9</v>
      </c>
      <c r="M2092" s="5">
        <f t="shared" si="689"/>
        <v>2023</v>
      </c>
      <c r="N2092" s="96">
        <v>48</v>
      </c>
      <c r="O2092" s="6">
        <f t="shared" si="693"/>
        <v>-48</v>
      </c>
      <c r="P2092" s="6">
        <f t="shared" si="683"/>
        <v>0</v>
      </c>
      <c r="Q2092" s="7">
        <f t="shared" si="690"/>
        <v>3585598.5500000017</v>
      </c>
      <c r="R2092" s="44" t="str">
        <f>VLOOKUP(F2092,'Set up'!$A$2:$E$44,5,FALSE)</f>
        <v>Trsf</v>
      </c>
      <c r="S2092" s="1" t="s">
        <v>1983</v>
      </c>
    </row>
    <row r="2093" spans="1:19" ht="15" customHeight="1" x14ac:dyDescent="0.35">
      <c r="A2093" s="4">
        <v>45180</v>
      </c>
      <c r="B2093" s="5">
        <f t="shared" si="685"/>
        <v>9</v>
      </c>
      <c r="C2093" s="5">
        <f t="shared" si="686"/>
        <v>2023</v>
      </c>
      <c r="D2093" s="88" t="s">
        <v>1899</v>
      </c>
      <c r="E2093" s="5" t="str">
        <f>VLOOKUP(F2093,'Set up'!$A$2:$C$44,2,FALSE)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87"/>
        <v>45180</v>
      </c>
      <c r="L2093" s="5">
        <f t="shared" si="688"/>
        <v>9</v>
      </c>
      <c r="M2093" s="5">
        <f t="shared" si="689"/>
        <v>2023</v>
      </c>
      <c r="N2093" s="96">
        <v>340</v>
      </c>
      <c r="O2093" s="6">
        <f t="shared" si="693"/>
        <v>-340</v>
      </c>
      <c r="P2093" s="6">
        <f t="shared" si="683"/>
        <v>0</v>
      </c>
      <c r="Q2093" s="7">
        <f t="shared" si="690"/>
        <v>3585938.5500000017</v>
      </c>
      <c r="R2093" s="44" t="str">
        <f>VLOOKUP(F2093,'Set up'!$A$2:$E$44,5,FALSE)</f>
        <v>Trsf</v>
      </c>
      <c r="S2093" s="1" t="s">
        <v>1983</v>
      </c>
    </row>
    <row r="2094" spans="1:19" ht="15" customHeight="1" x14ac:dyDescent="0.35">
      <c r="A2094" s="4">
        <v>45181</v>
      </c>
      <c r="B2094" s="5">
        <f t="shared" si="685"/>
        <v>9</v>
      </c>
      <c r="C2094" s="5">
        <f t="shared" si="686"/>
        <v>2023</v>
      </c>
      <c r="D2094" s="88" t="s">
        <v>1900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87"/>
        <v>45181</v>
      </c>
      <c r="L2094" s="5">
        <f t="shared" si="688"/>
        <v>9</v>
      </c>
      <c r="M2094" s="5">
        <f t="shared" si="689"/>
        <v>2023</v>
      </c>
      <c r="N2094" s="96">
        <v>1738</v>
      </c>
      <c r="O2094" s="6">
        <f>-6.7</f>
        <v>-6.7</v>
      </c>
      <c r="P2094" s="6">
        <f t="shared" ref="P2094:P2118" si="694">SUM(N2094+O2094)</f>
        <v>1731.3</v>
      </c>
      <c r="Q2094" s="7">
        <f t="shared" si="690"/>
        <v>3587676.5500000017</v>
      </c>
      <c r="R2094" s="44" t="str">
        <f>VLOOKUP(F2094,'Set up'!$A$2:$E$44,5,FALSE)</f>
        <v>Trsf</v>
      </c>
      <c r="S2094" s="1" t="s">
        <v>1971</v>
      </c>
    </row>
    <row r="2095" spans="1:19" ht="15" customHeight="1" x14ac:dyDescent="0.35">
      <c r="A2095" s="4">
        <v>45181</v>
      </c>
      <c r="B2095" s="5">
        <f t="shared" si="685"/>
        <v>9</v>
      </c>
      <c r="C2095" s="5">
        <f t="shared" si="686"/>
        <v>2023</v>
      </c>
      <c r="D2095" s="88" t="s">
        <v>1900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87"/>
        <v>45181</v>
      </c>
      <c r="L2095" s="5">
        <f t="shared" si="688"/>
        <v>9</v>
      </c>
      <c r="M2095" s="5">
        <f t="shared" si="689"/>
        <v>2023</v>
      </c>
      <c r="N2095" s="96">
        <v>219</v>
      </c>
      <c r="P2095" s="6">
        <f t="shared" si="694"/>
        <v>219</v>
      </c>
      <c r="Q2095" s="7">
        <f t="shared" si="690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85"/>
        <v>9</v>
      </c>
      <c r="C2096" s="5">
        <f t="shared" si="686"/>
        <v>2023</v>
      </c>
      <c r="D2096" s="88" t="s">
        <v>1900</v>
      </c>
      <c r="E2096" s="5" t="str">
        <f>VLOOKUP(F2096,'Set up'!$A$2:$C$44,2,FALSE)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87"/>
        <v>45181</v>
      </c>
      <c r="L2096" s="5">
        <f t="shared" si="688"/>
        <v>9</v>
      </c>
      <c r="M2096" s="5">
        <f t="shared" si="689"/>
        <v>2023</v>
      </c>
      <c r="N2096" s="96">
        <v>438</v>
      </c>
      <c r="P2096" s="6">
        <f t="shared" si="694"/>
        <v>438</v>
      </c>
      <c r="Q2096" s="7">
        <f t="shared" si="690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85"/>
        <v>9</v>
      </c>
      <c r="C2097" s="5">
        <f t="shared" si="686"/>
        <v>2023</v>
      </c>
      <c r="D2097" s="88" t="s">
        <v>1900</v>
      </c>
      <c r="E2097" s="5" t="str">
        <f>VLOOKUP(F2097,'Set up'!$A$2:$C$44,2,FALSE)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87"/>
        <v>45181</v>
      </c>
      <c r="L2097" s="5">
        <f t="shared" si="688"/>
        <v>9</v>
      </c>
      <c r="M2097" s="5">
        <f t="shared" si="689"/>
        <v>2023</v>
      </c>
      <c r="N2097" s="96">
        <v>236</v>
      </c>
      <c r="P2097" s="6">
        <f t="shared" si="694"/>
        <v>236</v>
      </c>
      <c r="Q2097" s="7">
        <f t="shared" si="690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85"/>
        <v>9</v>
      </c>
      <c r="C2098" s="5">
        <f t="shared" si="686"/>
        <v>2023</v>
      </c>
      <c r="D2098" s="88" t="s">
        <v>1900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87"/>
        <v>45181</v>
      </c>
      <c r="L2098" s="5">
        <f t="shared" si="688"/>
        <v>9</v>
      </c>
      <c r="M2098" s="5">
        <f t="shared" si="689"/>
        <v>2023</v>
      </c>
      <c r="N2098" s="96">
        <v>190</v>
      </c>
      <c r="P2098" s="6">
        <f t="shared" si="694"/>
        <v>190</v>
      </c>
      <c r="Q2098" s="7">
        <f t="shared" si="690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85"/>
        <v>9</v>
      </c>
      <c r="C2099" s="5">
        <f t="shared" si="686"/>
        <v>2023</v>
      </c>
      <c r="D2099" s="88" t="s">
        <v>1900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87"/>
        <v>45181</v>
      </c>
      <c r="L2099" s="5">
        <f t="shared" si="688"/>
        <v>9</v>
      </c>
      <c r="M2099" s="5">
        <f t="shared" si="689"/>
        <v>2023</v>
      </c>
      <c r="N2099" s="96">
        <v>125</v>
      </c>
      <c r="P2099" s="6">
        <f t="shared" si="694"/>
        <v>125</v>
      </c>
      <c r="Q2099" s="7">
        <f t="shared" si="690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85"/>
        <v>9</v>
      </c>
      <c r="C2100" s="5">
        <f t="shared" si="686"/>
        <v>2023</v>
      </c>
      <c r="D2100" s="88" t="s">
        <v>1900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87"/>
        <v>45181</v>
      </c>
      <c r="L2100" s="5">
        <f t="shared" si="688"/>
        <v>9</v>
      </c>
      <c r="M2100" s="5">
        <f t="shared" si="689"/>
        <v>2023</v>
      </c>
      <c r="N2100" s="96">
        <v>834</v>
      </c>
      <c r="P2100" s="6">
        <f t="shared" si="694"/>
        <v>834</v>
      </c>
      <c r="Q2100" s="7">
        <f t="shared" si="690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85"/>
        <v>9</v>
      </c>
      <c r="C2101" s="5">
        <f t="shared" si="686"/>
        <v>2023</v>
      </c>
      <c r="D2101" s="88" t="s">
        <v>1901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87"/>
        <v>45225</v>
      </c>
      <c r="L2101" s="5">
        <f t="shared" si="688"/>
        <v>10</v>
      </c>
      <c r="M2101" s="5">
        <f t="shared" si="689"/>
        <v>2023</v>
      </c>
      <c r="N2101" s="96">
        <v>1870</v>
      </c>
      <c r="P2101" s="6">
        <f t="shared" si="694"/>
        <v>1870</v>
      </c>
      <c r="Q2101" s="7">
        <f t="shared" si="690"/>
        <v>3591588.5500000017</v>
      </c>
      <c r="R2101" s="44" t="str">
        <f>VLOOKUP(F2101,'Set up'!$A$2:$E$44,5,FALSE)</f>
        <v>PD Chq</v>
      </c>
    </row>
    <row r="2102" spans="1:19" ht="15" customHeight="1" x14ac:dyDescent="0.35">
      <c r="A2102" s="4">
        <v>45180</v>
      </c>
      <c r="B2102" s="5">
        <f t="shared" si="685"/>
        <v>9</v>
      </c>
      <c r="C2102" s="5">
        <f t="shared" si="686"/>
        <v>2023</v>
      </c>
      <c r="D2102" s="88" t="s">
        <v>1901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87"/>
        <v>45225</v>
      </c>
      <c r="L2102" s="5">
        <f t="shared" si="688"/>
        <v>10</v>
      </c>
      <c r="M2102" s="5">
        <f t="shared" si="689"/>
        <v>2023</v>
      </c>
      <c r="N2102" s="96">
        <v>220</v>
      </c>
      <c r="P2102" s="6">
        <f t="shared" si="694"/>
        <v>220</v>
      </c>
      <c r="Q2102" s="7">
        <f t="shared" si="690"/>
        <v>3591808.5500000017</v>
      </c>
      <c r="R2102" s="44" t="str">
        <f>VLOOKUP(F2102,'Set up'!$A$2:$E$44,5,FALSE)</f>
        <v>PD Chq</v>
      </c>
    </row>
    <row r="2103" spans="1:19" ht="15" customHeight="1" x14ac:dyDescent="0.35">
      <c r="A2103" s="4">
        <v>45183</v>
      </c>
      <c r="B2103" s="5">
        <f t="shared" si="685"/>
        <v>9</v>
      </c>
      <c r="C2103" s="5">
        <f t="shared" si="686"/>
        <v>2023</v>
      </c>
      <c r="D2103" s="88" t="s">
        <v>1902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87"/>
        <v>45183</v>
      </c>
      <c r="L2103" s="5">
        <f t="shared" si="688"/>
        <v>9</v>
      </c>
      <c r="M2103" s="5">
        <f t="shared" si="689"/>
        <v>2023</v>
      </c>
      <c r="N2103" s="96">
        <v>5082</v>
      </c>
      <c r="O2103" s="6">
        <f t="shared" ref="O2103:O2108" si="695">-N2103</f>
        <v>-5082</v>
      </c>
      <c r="P2103" s="6">
        <f t="shared" si="694"/>
        <v>0</v>
      </c>
      <c r="Q2103" s="7">
        <f t="shared" si="690"/>
        <v>3596890.5500000017</v>
      </c>
      <c r="R2103" s="44" t="str">
        <f>VLOOKUP(F2103,'Set up'!$A$2:$E$44,5,FALSE)</f>
        <v>Cash</v>
      </c>
      <c r="S2103" s="1" t="s">
        <v>1979</v>
      </c>
    </row>
    <row r="2104" spans="1:19" ht="15" customHeight="1" x14ac:dyDescent="0.35">
      <c r="A2104" s="4">
        <v>45183</v>
      </c>
      <c r="B2104" s="5">
        <f t="shared" si="685"/>
        <v>9</v>
      </c>
      <c r="C2104" s="5">
        <f t="shared" si="686"/>
        <v>2023</v>
      </c>
      <c r="D2104" s="88" t="s">
        <v>1902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87"/>
        <v>45183</v>
      </c>
      <c r="L2104" s="5">
        <f t="shared" si="688"/>
        <v>9</v>
      </c>
      <c r="M2104" s="5">
        <f t="shared" si="689"/>
        <v>2023</v>
      </c>
      <c r="N2104" s="96">
        <v>1170</v>
      </c>
      <c r="O2104" s="6">
        <f t="shared" si="695"/>
        <v>-1170</v>
      </c>
      <c r="P2104" s="6">
        <f t="shared" si="694"/>
        <v>0</v>
      </c>
      <c r="Q2104" s="7">
        <f t="shared" si="690"/>
        <v>3598060.5500000017</v>
      </c>
      <c r="R2104" s="44" t="str">
        <f>VLOOKUP(F2104,'Set up'!$A$2:$E$44,5,FALSE)</f>
        <v>Cash</v>
      </c>
      <c r="S2104" s="1" t="s">
        <v>1979</v>
      </c>
    </row>
    <row r="2105" spans="1:19" ht="15" customHeight="1" x14ac:dyDescent="0.35">
      <c r="A2105" s="4">
        <v>45183</v>
      </c>
      <c r="B2105" s="5">
        <f t="shared" si="685"/>
        <v>9</v>
      </c>
      <c r="C2105" s="5">
        <f t="shared" si="686"/>
        <v>2023</v>
      </c>
      <c r="D2105" s="88" t="s">
        <v>1902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87"/>
        <v>45183</v>
      </c>
      <c r="L2105" s="5">
        <f t="shared" si="688"/>
        <v>9</v>
      </c>
      <c r="M2105" s="5">
        <f t="shared" si="689"/>
        <v>2023</v>
      </c>
      <c r="N2105" s="96">
        <v>645</v>
      </c>
      <c r="O2105" s="6">
        <f t="shared" si="695"/>
        <v>-645</v>
      </c>
      <c r="P2105" s="6">
        <f t="shared" si="694"/>
        <v>0</v>
      </c>
      <c r="Q2105" s="7">
        <f t="shared" si="690"/>
        <v>3598705.5500000017</v>
      </c>
      <c r="R2105" s="44" t="str">
        <f>VLOOKUP(F2105,'Set up'!$A$2:$E$44,5,FALSE)</f>
        <v>Cash</v>
      </c>
      <c r="S2105" s="1" t="s">
        <v>1979</v>
      </c>
    </row>
    <row r="2106" spans="1:19" ht="15" customHeight="1" x14ac:dyDescent="0.35">
      <c r="A2106" s="4">
        <v>45183</v>
      </c>
      <c r="B2106" s="5">
        <f t="shared" si="685"/>
        <v>9</v>
      </c>
      <c r="C2106" s="5">
        <f t="shared" si="686"/>
        <v>2023</v>
      </c>
      <c r="D2106" s="88" t="s">
        <v>1902</v>
      </c>
      <c r="E2106" s="5" t="str">
        <f>VLOOKUP(F2106,'Set up'!$A$2:$C$44,2,FALSE)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87"/>
        <v>45183</v>
      </c>
      <c r="L2106" s="5">
        <f t="shared" si="688"/>
        <v>9</v>
      </c>
      <c r="M2106" s="5">
        <f t="shared" si="689"/>
        <v>2023</v>
      </c>
      <c r="N2106" s="96">
        <v>640</v>
      </c>
      <c r="O2106" s="6">
        <f t="shared" si="695"/>
        <v>-640</v>
      </c>
      <c r="P2106" s="6">
        <f t="shared" si="694"/>
        <v>0</v>
      </c>
      <c r="Q2106" s="7">
        <f t="shared" si="690"/>
        <v>3599345.5500000017</v>
      </c>
      <c r="R2106" s="44" t="str">
        <f>VLOOKUP(F2106,'Set up'!$A$2:$E$44,5,FALSE)</f>
        <v>Cash</v>
      </c>
      <c r="S2106" s="1" t="s">
        <v>1979</v>
      </c>
    </row>
    <row r="2107" spans="1:19" ht="15" customHeight="1" x14ac:dyDescent="0.35">
      <c r="A2107" s="4">
        <v>45183</v>
      </c>
      <c r="B2107" s="5">
        <f t="shared" si="685"/>
        <v>9</v>
      </c>
      <c r="C2107" s="5">
        <f t="shared" si="686"/>
        <v>2023</v>
      </c>
      <c r="D2107" s="88" t="s">
        <v>1902</v>
      </c>
      <c r="E2107" s="5" t="str">
        <f>VLOOKUP(F2107,'Set up'!$A$2:$C$44,2,FALSE)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87"/>
        <v>45183</v>
      </c>
      <c r="L2107" s="5">
        <f t="shared" si="688"/>
        <v>9</v>
      </c>
      <c r="M2107" s="5">
        <f t="shared" si="689"/>
        <v>2023</v>
      </c>
      <c r="N2107" s="96">
        <v>330</v>
      </c>
      <c r="O2107" s="6">
        <f t="shared" si="695"/>
        <v>-330</v>
      </c>
      <c r="P2107" s="6">
        <f t="shared" si="694"/>
        <v>0</v>
      </c>
      <c r="Q2107" s="7">
        <f t="shared" si="690"/>
        <v>3599675.5500000017</v>
      </c>
      <c r="R2107" s="44" t="str">
        <f>VLOOKUP(F2107,'Set up'!$A$2:$E$44,5,FALSE)</f>
        <v>Cash</v>
      </c>
      <c r="S2107" s="1" t="s">
        <v>1979</v>
      </c>
    </row>
    <row r="2108" spans="1:19" ht="15" customHeight="1" x14ac:dyDescent="0.35">
      <c r="A2108" s="4">
        <v>45183</v>
      </c>
      <c r="B2108" s="5">
        <f t="shared" ref="B2108:B2118" si="696">MONTH(A2108)</f>
        <v>9</v>
      </c>
      <c r="C2108" s="5">
        <f t="shared" ref="C2108:C2118" si="697">YEAR(A2108)</f>
        <v>2023</v>
      </c>
      <c r="D2108" s="88" t="s">
        <v>1902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698">A2108+J2108</f>
        <v>45183</v>
      </c>
      <c r="L2108" s="5">
        <f t="shared" ref="L2108:L2118" si="699">MONTH(K2108)</f>
        <v>9</v>
      </c>
      <c r="M2108" s="5">
        <f t="shared" ref="M2108:M2118" si="700">YEAR(K2108)</f>
        <v>2023</v>
      </c>
      <c r="N2108" s="96">
        <v>95</v>
      </c>
      <c r="O2108" s="6">
        <f t="shared" si="695"/>
        <v>-95</v>
      </c>
      <c r="P2108" s="6">
        <f t="shared" si="694"/>
        <v>0</v>
      </c>
      <c r="Q2108" s="7">
        <f t="shared" ref="Q2108:Q2118" si="701">SUM(Q2107+N2108)</f>
        <v>3599770.5500000017</v>
      </c>
      <c r="R2108" s="44" t="str">
        <f>VLOOKUP(F2108,'Set up'!$A$2:$E$44,5,FALSE)</f>
        <v>Cash</v>
      </c>
      <c r="S2108" s="1" t="s">
        <v>1979</v>
      </c>
    </row>
    <row r="2109" spans="1:19" ht="15" customHeight="1" x14ac:dyDescent="0.35">
      <c r="A2109" s="4">
        <v>45183</v>
      </c>
      <c r="B2109" s="5">
        <f t="shared" si="696"/>
        <v>9</v>
      </c>
      <c r="C2109" s="5">
        <f t="shared" si="697"/>
        <v>2023</v>
      </c>
      <c r="D2109" s="88" t="s">
        <v>1902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698"/>
        <v>45183</v>
      </c>
      <c r="L2109" s="5">
        <f t="shared" si="699"/>
        <v>9</v>
      </c>
      <c r="M2109" s="5">
        <f t="shared" si="700"/>
        <v>2023</v>
      </c>
      <c r="N2109" s="96">
        <v>125</v>
      </c>
      <c r="O2109" s="6">
        <f t="shared" ref="O2109" si="702">-N2109</f>
        <v>-125</v>
      </c>
      <c r="P2109" s="6">
        <f t="shared" si="694"/>
        <v>0</v>
      </c>
      <c r="Q2109" s="7">
        <f t="shared" si="701"/>
        <v>3599895.5500000017</v>
      </c>
      <c r="R2109" s="44" t="str">
        <f>VLOOKUP(F2109,'Set up'!$A$2:$E$44,5,FALSE)</f>
        <v>Cash</v>
      </c>
      <c r="S2109" s="1" t="s">
        <v>1979</v>
      </c>
    </row>
    <row r="2110" spans="1:19" ht="15" customHeight="1" x14ac:dyDescent="0.35">
      <c r="A2110" s="4">
        <v>45182</v>
      </c>
      <c r="B2110" s="5">
        <f t="shared" si="696"/>
        <v>9</v>
      </c>
      <c r="C2110" s="5">
        <f t="shared" si="697"/>
        <v>2023</v>
      </c>
      <c r="D2110" s="88" t="s">
        <v>1903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698"/>
        <v>45182</v>
      </c>
      <c r="L2110" s="5">
        <f t="shared" si="699"/>
        <v>9</v>
      </c>
      <c r="M2110" s="5">
        <f t="shared" si="700"/>
        <v>2023</v>
      </c>
      <c r="N2110" s="96">
        <v>125</v>
      </c>
      <c r="P2110" s="6">
        <f t="shared" si="694"/>
        <v>125</v>
      </c>
      <c r="Q2110" s="7">
        <f t="shared" si="701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696"/>
        <v>9</v>
      </c>
      <c r="C2111" s="5">
        <f t="shared" si="697"/>
        <v>2023</v>
      </c>
      <c r="D2111" s="88" t="s">
        <v>1904</v>
      </c>
      <c r="E2111" s="5" t="str">
        <f>VLOOKUP(F2111,'Set up'!$A$2:$C$44,2,FALSE)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698"/>
        <v>45182</v>
      </c>
      <c r="L2111" s="5">
        <f t="shared" si="699"/>
        <v>9</v>
      </c>
      <c r="M2111" s="5">
        <f t="shared" si="700"/>
        <v>2023</v>
      </c>
      <c r="N2111" s="96">
        <v>3212</v>
      </c>
      <c r="P2111" s="6">
        <f t="shared" si="694"/>
        <v>3212</v>
      </c>
      <c r="Q2111" s="7">
        <f t="shared" si="701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696"/>
        <v>9</v>
      </c>
      <c r="C2112" s="5">
        <f t="shared" si="697"/>
        <v>2023</v>
      </c>
      <c r="D2112" s="88" t="s">
        <v>1904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698"/>
        <v>45182</v>
      </c>
      <c r="L2112" s="5">
        <f t="shared" si="699"/>
        <v>9</v>
      </c>
      <c r="M2112" s="5">
        <f t="shared" si="700"/>
        <v>2023</v>
      </c>
      <c r="N2112" s="96">
        <v>1134</v>
      </c>
      <c r="P2112" s="6">
        <f t="shared" si="694"/>
        <v>1134</v>
      </c>
      <c r="Q2112" s="7">
        <f t="shared" si="701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696"/>
        <v>9</v>
      </c>
      <c r="C2113" s="5">
        <f t="shared" si="697"/>
        <v>2023</v>
      </c>
      <c r="D2113" s="88" t="s">
        <v>1904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698"/>
        <v>45182</v>
      </c>
      <c r="L2113" s="5">
        <f t="shared" si="699"/>
        <v>9</v>
      </c>
      <c r="M2113" s="5">
        <f t="shared" si="700"/>
        <v>2023</v>
      </c>
      <c r="N2113" s="96">
        <v>600</v>
      </c>
      <c r="P2113" s="6">
        <f t="shared" si="694"/>
        <v>600</v>
      </c>
      <c r="Q2113" s="7">
        <f t="shared" si="701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696"/>
        <v>9</v>
      </c>
      <c r="C2114" s="5">
        <f t="shared" si="697"/>
        <v>2023</v>
      </c>
      <c r="D2114" s="88" t="s">
        <v>1904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698"/>
        <v>45182</v>
      </c>
      <c r="L2114" s="5">
        <f t="shared" si="699"/>
        <v>9</v>
      </c>
      <c r="M2114" s="5">
        <f t="shared" si="700"/>
        <v>2023</v>
      </c>
      <c r="N2114" s="96">
        <v>380</v>
      </c>
      <c r="P2114" s="6">
        <f t="shared" si="694"/>
        <v>380</v>
      </c>
      <c r="Q2114" s="7">
        <f t="shared" si="701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696"/>
        <v>9</v>
      </c>
      <c r="C2115" s="5">
        <f t="shared" si="697"/>
        <v>2023</v>
      </c>
      <c r="D2115" s="88" t="s">
        <v>1905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698"/>
        <v>45182</v>
      </c>
      <c r="L2115" s="5">
        <f t="shared" si="699"/>
        <v>9</v>
      </c>
      <c r="M2115" s="5">
        <f t="shared" si="700"/>
        <v>2023</v>
      </c>
      <c r="N2115" s="96">
        <v>322.5</v>
      </c>
      <c r="P2115" s="6">
        <f t="shared" si="694"/>
        <v>322.5</v>
      </c>
      <c r="Q2115" s="7">
        <f t="shared" si="701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696"/>
        <v>9</v>
      </c>
      <c r="C2116" s="5">
        <f t="shared" si="697"/>
        <v>2023</v>
      </c>
      <c r="D2116" s="88" t="s">
        <v>1906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698"/>
        <v>45184</v>
      </c>
      <c r="L2116" s="5">
        <f t="shared" si="699"/>
        <v>9</v>
      </c>
      <c r="M2116" s="5">
        <f t="shared" si="700"/>
        <v>2023</v>
      </c>
      <c r="N2116" s="96">
        <v>125</v>
      </c>
      <c r="P2116" s="6">
        <f t="shared" si="694"/>
        <v>125</v>
      </c>
      <c r="Q2116" s="7">
        <f t="shared" si="701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696"/>
        <v>9</v>
      </c>
      <c r="C2117" s="5">
        <f t="shared" si="697"/>
        <v>2023</v>
      </c>
      <c r="D2117" s="88" t="s">
        <v>1907</v>
      </c>
      <c r="E2117" s="5" t="str">
        <f>VLOOKUP(F2117,'Set up'!$A$2:$C$44,2,FALSE)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698"/>
        <v>45184</v>
      </c>
      <c r="L2117" s="5">
        <f t="shared" si="699"/>
        <v>9</v>
      </c>
      <c r="M2117" s="5">
        <f t="shared" si="700"/>
        <v>2023</v>
      </c>
      <c r="N2117" s="96">
        <v>3212</v>
      </c>
      <c r="P2117" s="6">
        <f t="shared" si="694"/>
        <v>3212</v>
      </c>
      <c r="Q2117" s="7">
        <f t="shared" si="701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696"/>
        <v>9</v>
      </c>
      <c r="C2118" s="5">
        <f t="shared" si="697"/>
        <v>2023</v>
      </c>
      <c r="D2118" s="88" t="s">
        <v>1907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698"/>
        <v>45184</v>
      </c>
      <c r="L2118" s="5">
        <f t="shared" si="699"/>
        <v>9</v>
      </c>
      <c r="M2118" s="5">
        <f t="shared" si="700"/>
        <v>2023</v>
      </c>
      <c r="N2118" s="96">
        <v>1890</v>
      </c>
      <c r="P2118" s="6">
        <f t="shared" si="694"/>
        <v>1890</v>
      </c>
      <c r="Q2118" s="7">
        <f t="shared" si="701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03">MONTH(A2119)</f>
        <v>9</v>
      </c>
      <c r="C2119" s="5">
        <f t="shared" ref="C2119:C2139" si="704">YEAR(A2119)</f>
        <v>2023</v>
      </c>
      <c r="D2119" s="88" t="s">
        <v>1907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05">A2119+J2119</f>
        <v>45184</v>
      </c>
      <c r="L2119" s="5">
        <f t="shared" ref="L2119:L2139" si="706">MONTH(K2119)</f>
        <v>9</v>
      </c>
      <c r="M2119" s="5">
        <f t="shared" ref="M2119:M2139" si="707">YEAR(K2119)</f>
        <v>2023</v>
      </c>
      <c r="N2119" s="96">
        <v>400</v>
      </c>
      <c r="P2119" s="6">
        <f t="shared" ref="P2119:P2139" si="708">SUM(N2119+O2119)</f>
        <v>400</v>
      </c>
      <c r="Q2119" s="7">
        <f t="shared" ref="Q2119:Q2139" si="709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03"/>
        <v>9</v>
      </c>
      <c r="C2120" s="5">
        <f t="shared" si="704"/>
        <v>2023</v>
      </c>
      <c r="D2120" s="88" t="s">
        <v>1908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05"/>
        <v>45187</v>
      </c>
      <c r="L2120" s="5">
        <f t="shared" si="706"/>
        <v>9</v>
      </c>
      <c r="M2120" s="5">
        <f t="shared" si="707"/>
        <v>2023</v>
      </c>
      <c r="N2120" s="96">
        <v>1738</v>
      </c>
      <c r="P2120" s="6">
        <f t="shared" si="708"/>
        <v>1738</v>
      </c>
      <c r="Q2120" s="7">
        <f t="shared" si="709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03"/>
        <v>9</v>
      </c>
      <c r="C2121" s="5">
        <f t="shared" si="704"/>
        <v>2023</v>
      </c>
      <c r="D2121" s="88" t="s">
        <v>1908</v>
      </c>
      <c r="E2121" s="5" t="str">
        <f>VLOOKUP(F2121,'Set up'!$A$2:$C$44,2,FALSE)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05"/>
        <v>45187</v>
      </c>
      <c r="L2121" s="5">
        <f t="shared" si="706"/>
        <v>9</v>
      </c>
      <c r="M2121" s="5">
        <f t="shared" si="707"/>
        <v>2023</v>
      </c>
      <c r="N2121" s="96">
        <v>3600</v>
      </c>
      <c r="P2121" s="6">
        <f t="shared" si="708"/>
        <v>3600</v>
      </c>
      <c r="Q2121" s="7">
        <f t="shared" si="709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03"/>
        <v>9</v>
      </c>
      <c r="C2122" s="5">
        <f t="shared" si="704"/>
        <v>2023</v>
      </c>
      <c r="D2122" s="88" t="s">
        <v>1908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05"/>
        <v>45187</v>
      </c>
      <c r="L2122" s="5">
        <f t="shared" si="706"/>
        <v>9</v>
      </c>
      <c r="M2122" s="5">
        <f t="shared" si="707"/>
        <v>2023</v>
      </c>
      <c r="N2122" s="96">
        <v>702</v>
      </c>
      <c r="P2122" s="6">
        <f t="shared" si="708"/>
        <v>702</v>
      </c>
      <c r="Q2122" s="7">
        <f t="shared" si="709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03"/>
        <v>9</v>
      </c>
      <c r="C2123" s="5">
        <f t="shared" si="704"/>
        <v>2023</v>
      </c>
      <c r="D2123" s="88" t="s">
        <v>1908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05"/>
        <v>45187</v>
      </c>
      <c r="L2123" s="5">
        <f t="shared" si="706"/>
        <v>9</v>
      </c>
      <c r="M2123" s="5">
        <f t="shared" si="707"/>
        <v>2023</v>
      </c>
      <c r="N2123" s="96">
        <v>234</v>
      </c>
      <c r="P2123" s="6">
        <f t="shared" si="708"/>
        <v>234</v>
      </c>
      <c r="Q2123" s="7">
        <f t="shared" si="709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03"/>
        <v>9</v>
      </c>
      <c r="C2124" s="5">
        <f t="shared" si="704"/>
        <v>2023</v>
      </c>
      <c r="D2124" s="88" t="s">
        <v>1908</v>
      </c>
      <c r="E2124" s="5" t="str">
        <f>VLOOKUP(F2124,'Set up'!$A$2:$C$44,2,FALSE)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05"/>
        <v>45187</v>
      </c>
      <c r="L2124" s="5">
        <f t="shared" si="706"/>
        <v>9</v>
      </c>
      <c r="M2124" s="5">
        <f t="shared" si="707"/>
        <v>2023</v>
      </c>
      <c r="N2124" s="96">
        <v>250</v>
      </c>
      <c r="P2124" s="6">
        <f t="shared" si="708"/>
        <v>250</v>
      </c>
      <c r="Q2124" s="7">
        <f t="shared" si="709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03"/>
        <v>9</v>
      </c>
      <c r="C2125" s="5">
        <f t="shared" si="704"/>
        <v>2023</v>
      </c>
      <c r="D2125" s="88" t="s">
        <v>1908</v>
      </c>
      <c r="E2125" s="5" t="str">
        <f>VLOOKUP(F2125,'Set up'!$A$2:$C$44,2,FALSE)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05"/>
        <v>45187</v>
      </c>
      <c r="L2125" s="5">
        <f t="shared" si="706"/>
        <v>9</v>
      </c>
      <c r="M2125" s="5">
        <f t="shared" si="707"/>
        <v>2023</v>
      </c>
      <c r="N2125" s="96">
        <v>175</v>
      </c>
      <c r="P2125" s="6">
        <f t="shared" si="708"/>
        <v>175</v>
      </c>
      <c r="Q2125" s="7">
        <f t="shared" si="709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03"/>
        <v>9</v>
      </c>
      <c r="C2126" s="5">
        <f t="shared" si="704"/>
        <v>2023</v>
      </c>
      <c r="D2126" s="88" t="s">
        <v>1912</v>
      </c>
      <c r="E2126" s="5" t="str">
        <f>VLOOKUP(F2126,'Set up'!$A$2:$C$44,2,FALSE)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05"/>
        <v>45188</v>
      </c>
      <c r="L2126" s="5">
        <f t="shared" si="706"/>
        <v>9</v>
      </c>
      <c r="M2126" s="5">
        <f t="shared" si="707"/>
        <v>2023</v>
      </c>
      <c r="N2126" s="96">
        <v>560</v>
      </c>
      <c r="O2126" s="6">
        <f t="shared" ref="O2126" si="710">-N2126</f>
        <v>-560</v>
      </c>
      <c r="P2126" s="6">
        <f t="shared" si="708"/>
        <v>0</v>
      </c>
      <c r="Q2126" s="7">
        <f t="shared" si="709"/>
        <v>3618555.0500000017</v>
      </c>
      <c r="R2126" s="44" t="str">
        <f>VLOOKUP(F2126,'Set up'!$A$2:$E$44,5,FALSE)</f>
        <v>Chq</v>
      </c>
      <c r="S2126" s="1" t="s">
        <v>1987</v>
      </c>
    </row>
    <row r="2127" spans="1:19" ht="15" customHeight="1" x14ac:dyDescent="0.35">
      <c r="A2127" s="4">
        <v>45189</v>
      </c>
      <c r="B2127" s="5">
        <f t="shared" si="703"/>
        <v>9</v>
      </c>
      <c r="C2127" s="5">
        <f t="shared" si="704"/>
        <v>2023</v>
      </c>
      <c r="D2127" s="88" t="s">
        <v>1913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05"/>
        <v>45189</v>
      </c>
      <c r="L2127" s="5">
        <f t="shared" si="706"/>
        <v>9</v>
      </c>
      <c r="M2127" s="5">
        <f t="shared" si="707"/>
        <v>2023</v>
      </c>
      <c r="N2127" s="96">
        <v>125</v>
      </c>
      <c r="P2127" s="6">
        <f t="shared" si="708"/>
        <v>125</v>
      </c>
      <c r="Q2127" s="7">
        <f t="shared" si="709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03"/>
        <v>9</v>
      </c>
      <c r="C2128" s="5">
        <f t="shared" si="704"/>
        <v>2023</v>
      </c>
      <c r="D2128" s="88" t="s">
        <v>1914</v>
      </c>
      <c r="E2128" s="5" t="str">
        <f>VLOOKUP(F2128,'Set up'!$A$2:$C$44,2,FALSE)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05"/>
        <v>45189</v>
      </c>
      <c r="L2128" s="5">
        <f t="shared" si="706"/>
        <v>9</v>
      </c>
      <c r="M2128" s="5">
        <f t="shared" si="707"/>
        <v>2023</v>
      </c>
      <c r="N2128" s="96">
        <v>3212</v>
      </c>
      <c r="P2128" s="6">
        <f t="shared" si="708"/>
        <v>3212</v>
      </c>
      <c r="Q2128" s="7">
        <f t="shared" si="709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03"/>
        <v>9</v>
      </c>
      <c r="C2129" s="5">
        <f t="shared" si="704"/>
        <v>2023</v>
      </c>
      <c r="D2129" s="88" t="s">
        <v>1914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05"/>
        <v>45189</v>
      </c>
      <c r="L2129" s="5">
        <f t="shared" si="706"/>
        <v>9</v>
      </c>
      <c r="M2129" s="5">
        <f t="shared" si="707"/>
        <v>2023</v>
      </c>
      <c r="N2129" s="96">
        <v>1134</v>
      </c>
      <c r="P2129" s="6">
        <f t="shared" si="708"/>
        <v>1134</v>
      </c>
      <c r="Q2129" s="7">
        <f t="shared" si="709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03"/>
        <v>9</v>
      </c>
      <c r="C2130" s="5">
        <f t="shared" si="704"/>
        <v>2023</v>
      </c>
      <c r="D2130" s="88" t="s">
        <v>1914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05"/>
        <v>45189</v>
      </c>
      <c r="L2130" s="5">
        <f t="shared" si="706"/>
        <v>9</v>
      </c>
      <c r="M2130" s="5">
        <f t="shared" si="707"/>
        <v>2023</v>
      </c>
      <c r="N2130" s="96">
        <v>600</v>
      </c>
      <c r="P2130" s="6">
        <f t="shared" si="708"/>
        <v>600</v>
      </c>
      <c r="Q2130" s="7">
        <f t="shared" si="709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03"/>
        <v>9</v>
      </c>
      <c r="C2131" s="5">
        <f t="shared" si="704"/>
        <v>2023</v>
      </c>
      <c r="D2131" s="88" t="s">
        <v>1914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05"/>
        <v>45189</v>
      </c>
      <c r="L2131" s="5">
        <f t="shared" si="706"/>
        <v>9</v>
      </c>
      <c r="M2131" s="5">
        <f t="shared" si="707"/>
        <v>2023</v>
      </c>
      <c r="N2131" s="96">
        <v>1000</v>
      </c>
      <c r="P2131" s="6">
        <f t="shared" si="708"/>
        <v>1000</v>
      </c>
      <c r="Q2131" s="7">
        <f t="shared" si="709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03"/>
        <v>9</v>
      </c>
      <c r="C2132" s="5">
        <f t="shared" si="704"/>
        <v>2023</v>
      </c>
      <c r="D2132" s="88" t="s">
        <v>1914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05"/>
        <v>45189</v>
      </c>
      <c r="L2132" s="5">
        <f t="shared" si="706"/>
        <v>9</v>
      </c>
      <c r="M2132" s="5">
        <f t="shared" si="707"/>
        <v>2023</v>
      </c>
      <c r="N2132" s="96">
        <v>380</v>
      </c>
      <c r="P2132" s="6">
        <f t="shared" si="708"/>
        <v>380</v>
      </c>
      <c r="Q2132" s="7">
        <f t="shared" si="709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03"/>
        <v>9</v>
      </c>
      <c r="C2133" s="5">
        <f t="shared" si="704"/>
        <v>2023</v>
      </c>
      <c r="D2133" s="88" t="s">
        <v>1916</v>
      </c>
      <c r="E2133" s="5" t="str">
        <f>VLOOKUP(F2133,'Set up'!$A$2:$C$44,2,FALSE)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05"/>
        <v>45221</v>
      </c>
      <c r="L2133" s="5">
        <f t="shared" si="706"/>
        <v>10</v>
      </c>
      <c r="M2133" s="5">
        <f t="shared" si="707"/>
        <v>2023</v>
      </c>
      <c r="N2133" s="96">
        <v>10428</v>
      </c>
      <c r="P2133" s="6">
        <f t="shared" si="708"/>
        <v>10428</v>
      </c>
      <c r="Q2133" s="7">
        <f t="shared" si="709"/>
        <v>3635434.0500000017</v>
      </c>
      <c r="R2133" s="44" t="str">
        <f>VLOOKUP(F2133,'Set up'!$A$2:$E$44,5,FALSE)</f>
        <v>Chq</v>
      </c>
    </row>
    <row r="2134" spans="1:19" ht="15" customHeight="1" x14ac:dyDescent="0.35">
      <c r="A2134" s="4">
        <v>45191</v>
      </c>
      <c r="B2134" s="5">
        <f t="shared" si="703"/>
        <v>9</v>
      </c>
      <c r="C2134" s="5">
        <f t="shared" si="704"/>
        <v>2023</v>
      </c>
      <c r="D2134" s="88" t="s">
        <v>1916</v>
      </c>
      <c r="E2134" s="5" t="str">
        <f>VLOOKUP(F2134,'Set up'!$A$2:$C$44,2,FALSE)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05"/>
        <v>45221</v>
      </c>
      <c r="L2134" s="5">
        <f t="shared" si="706"/>
        <v>10</v>
      </c>
      <c r="M2134" s="5">
        <f t="shared" si="707"/>
        <v>2023</v>
      </c>
      <c r="N2134" s="96">
        <v>2948.4</v>
      </c>
      <c r="P2134" s="6">
        <f t="shared" si="708"/>
        <v>2948.4</v>
      </c>
      <c r="Q2134" s="7">
        <f t="shared" si="709"/>
        <v>3638382.4500000016</v>
      </c>
      <c r="R2134" s="44" t="str">
        <f>VLOOKUP(F2134,'Set up'!$A$2:$E$44,5,FALSE)</f>
        <v>Chq</v>
      </c>
    </row>
    <row r="2135" spans="1:19" ht="15" customHeight="1" x14ac:dyDescent="0.35">
      <c r="A2135" s="4">
        <v>45191</v>
      </c>
      <c r="B2135" s="5">
        <f t="shared" si="703"/>
        <v>9</v>
      </c>
      <c r="C2135" s="5">
        <f t="shared" si="704"/>
        <v>2023</v>
      </c>
      <c r="D2135" s="88" t="s">
        <v>1916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05"/>
        <v>45221</v>
      </c>
      <c r="L2135" s="5">
        <f t="shared" si="706"/>
        <v>10</v>
      </c>
      <c r="M2135" s="5">
        <f t="shared" si="707"/>
        <v>2023</v>
      </c>
      <c r="N2135" s="96">
        <v>288</v>
      </c>
      <c r="P2135" s="6">
        <f t="shared" si="708"/>
        <v>288</v>
      </c>
      <c r="Q2135" s="7">
        <f t="shared" si="709"/>
        <v>3638670.4500000016</v>
      </c>
      <c r="R2135" s="44" t="str">
        <f>VLOOKUP(F2135,'Set up'!$A$2:$E$44,5,FALSE)</f>
        <v>Chq</v>
      </c>
    </row>
    <row r="2136" spans="1:19" ht="15" customHeight="1" x14ac:dyDescent="0.35">
      <c r="A2136" s="4">
        <v>45191</v>
      </c>
      <c r="B2136" s="5">
        <f t="shared" si="703"/>
        <v>9</v>
      </c>
      <c r="C2136" s="5">
        <f t="shared" si="704"/>
        <v>2023</v>
      </c>
      <c r="D2136" s="88" t="s">
        <v>1916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05"/>
        <v>45221</v>
      </c>
      <c r="L2136" s="5">
        <f t="shared" si="706"/>
        <v>10</v>
      </c>
      <c r="M2136" s="5">
        <f t="shared" si="707"/>
        <v>2023</v>
      </c>
      <c r="N2136" s="96">
        <v>312.5</v>
      </c>
      <c r="P2136" s="6">
        <f t="shared" si="708"/>
        <v>312.5</v>
      </c>
      <c r="Q2136" s="7">
        <f t="shared" si="709"/>
        <v>3638982.9500000016</v>
      </c>
      <c r="R2136" s="44" t="str">
        <f>VLOOKUP(F2136,'Set up'!$A$2:$E$44,5,FALSE)</f>
        <v>Chq</v>
      </c>
    </row>
    <row r="2137" spans="1:19" ht="15" customHeight="1" x14ac:dyDescent="0.35">
      <c r="A2137" s="4">
        <v>45191</v>
      </c>
      <c r="B2137" s="5">
        <f t="shared" si="703"/>
        <v>9</v>
      </c>
      <c r="C2137" s="5">
        <f t="shared" si="704"/>
        <v>2023</v>
      </c>
      <c r="D2137" s="88" t="s">
        <v>1916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05"/>
        <v>45221</v>
      </c>
      <c r="L2137" s="5">
        <f t="shared" si="706"/>
        <v>10</v>
      </c>
      <c r="M2137" s="5">
        <f t="shared" si="707"/>
        <v>2023</v>
      </c>
      <c r="N2137" s="96">
        <v>520</v>
      </c>
      <c r="P2137" s="6">
        <f t="shared" si="708"/>
        <v>520</v>
      </c>
      <c r="Q2137" s="7">
        <f t="shared" si="709"/>
        <v>3639502.9500000016</v>
      </c>
      <c r="R2137" s="44" t="str">
        <f>VLOOKUP(F2137,'Set up'!$A$2:$E$44,5,FALSE)</f>
        <v>Chq</v>
      </c>
    </row>
    <row r="2138" spans="1:19" ht="15" customHeight="1" x14ac:dyDescent="0.35">
      <c r="A2138" s="4">
        <v>45191</v>
      </c>
      <c r="B2138" s="5">
        <f t="shared" si="703"/>
        <v>9</v>
      </c>
      <c r="C2138" s="5">
        <f t="shared" si="704"/>
        <v>2023</v>
      </c>
      <c r="D2138" s="88" t="s">
        <v>1916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05"/>
        <v>45221</v>
      </c>
      <c r="L2138" s="5">
        <f t="shared" si="706"/>
        <v>10</v>
      </c>
      <c r="M2138" s="5">
        <f t="shared" si="707"/>
        <v>2023</v>
      </c>
      <c r="N2138" s="96">
        <v>930</v>
      </c>
      <c r="P2138" s="6">
        <f t="shared" si="708"/>
        <v>930</v>
      </c>
      <c r="Q2138" s="7">
        <f t="shared" si="709"/>
        <v>3640432.9500000016</v>
      </c>
      <c r="R2138" s="44" t="str">
        <f>VLOOKUP(F2138,'Set up'!$A$2:$E$44,5,FALSE)</f>
        <v>Chq</v>
      </c>
    </row>
    <row r="2139" spans="1:19" ht="15" customHeight="1" x14ac:dyDescent="0.35">
      <c r="A2139" s="4">
        <v>45191</v>
      </c>
      <c r="B2139" s="5">
        <f t="shared" si="703"/>
        <v>9</v>
      </c>
      <c r="C2139" s="5">
        <f t="shared" si="704"/>
        <v>2023</v>
      </c>
      <c r="D2139" s="88" t="s">
        <v>1916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05"/>
        <v>45221</v>
      </c>
      <c r="L2139" s="5">
        <f t="shared" si="706"/>
        <v>10</v>
      </c>
      <c r="M2139" s="5">
        <f t="shared" si="707"/>
        <v>2023</v>
      </c>
      <c r="N2139" s="96">
        <v>190</v>
      </c>
      <c r="P2139" s="6">
        <f t="shared" si="708"/>
        <v>190</v>
      </c>
      <c r="Q2139" s="7">
        <f t="shared" si="709"/>
        <v>3640622.9500000016</v>
      </c>
      <c r="R2139" s="44" t="str">
        <f>VLOOKUP(F2139,'Set up'!$A$2:$E$44,5,FALSE)</f>
        <v>Chq</v>
      </c>
    </row>
    <row r="2140" spans="1:19" ht="15" customHeight="1" x14ac:dyDescent="0.35">
      <c r="A2140" s="4" t="s">
        <v>1918</v>
      </c>
      <c r="B2140" s="5">
        <f t="shared" ref="B2140:B2154" si="711">MONTH(A2140)</f>
        <v>9</v>
      </c>
      <c r="C2140" s="5">
        <f t="shared" ref="C2140:C2154" si="712">YEAR(A2140)</f>
        <v>2023</v>
      </c>
      <c r="D2140" s="88" t="s">
        <v>1917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13">A2140+J2140</f>
        <v>45191</v>
      </c>
      <c r="L2140" s="5">
        <f t="shared" ref="L2140:L2154" si="714">MONTH(K2140)</f>
        <v>9</v>
      </c>
      <c r="M2140" s="5">
        <f t="shared" ref="M2140:M2154" si="715">YEAR(K2140)</f>
        <v>2023</v>
      </c>
      <c r="N2140" s="96">
        <v>3388</v>
      </c>
      <c r="O2140" s="6">
        <f t="shared" ref="O2140:O2146" si="716">-N2140</f>
        <v>-3388</v>
      </c>
      <c r="P2140" s="6">
        <f t="shared" ref="P2140:P2154" si="717">SUM(N2140+O2140)</f>
        <v>0</v>
      </c>
      <c r="Q2140" s="7">
        <f t="shared" ref="Q2140:Q2154" si="718">SUM(Q2139+N2140)</f>
        <v>3644010.9500000016</v>
      </c>
      <c r="R2140" s="44" t="str">
        <f>VLOOKUP(F2140,'Set up'!$A$2:$E$44,5,FALSE)</f>
        <v>Cash</v>
      </c>
      <c r="S2140" s="1" t="s">
        <v>1980</v>
      </c>
    </row>
    <row r="2141" spans="1:19" ht="15" customHeight="1" x14ac:dyDescent="0.35">
      <c r="A2141" s="4" t="s">
        <v>1918</v>
      </c>
      <c r="B2141" s="5">
        <f t="shared" si="711"/>
        <v>9</v>
      </c>
      <c r="C2141" s="5">
        <f t="shared" si="712"/>
        <v>2023</v>
      </c>
      <c r="D2141" s="88" t="s">
        <v>1917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13"/>
        <v>45191</v>
      </c>
      <c r="L2141" s="5">
        <f t="shared" si="714"/>
        <v>9</v>
      </c>
      <c r="M2141" s="5">
        <f t="shared" si="715"/>
        <v>2023</v>
      </c>
      <c r="N2141" s="96">
        <v>936</v>
      </c>
      <c r="O2141" s="6">
        <f t="shared" si="716"/>
        <v>-936</v>
      </c>
      <c r="P2141" s="6">
        <f t="shared" si="717"/>
        <v>0</v>
      </c>
      <c r="Q2141" s="7">
        <f t="shared" si="718"/>
        <v>3644946.9500000016</v>
      </c>
      <c r="R2141" s="44" t="str">
        <f>VLOOKUP(F2141,'Set up'!$A$2:$E$44,5,FALSE)</f>
        <v>Cash</v>
      </c>
      <c r="S2141" s="1" t="s">
        <v>1980</v>
      </c>
    </row>
    <row r="2142" spans="1:19" ht="15" customHeight="1" x14ac:dyDescent="0.35">
      <c r="A2142" s="4" t="s">
        <v>1918</v>
      </c>
      <c r="B2142" s="5">
        <f t="shared" si="711"/>
        <v>9</v>
      </c>
      <c r="C2142" s="5">
        <f t="shared" si="712"/>
        <v>2023</v>
      </c>
      <c r="D2142" s="88" t="s">
        <v>1917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13"/>
        <v>45191</v>
      </c>
      <c r="L2142" s="5">
        <f t="shared" si="714"/>
        <v>9</v>
      </c>
      <c r="M2142" s="5">
        <f t="shared" si="715"/>
        <v>2023</v>
      </c>
      <c r="N2142" s="96">
        <v>322.5</v>
      </c>
      <c r="O2142" s="6">
        <f t="shared" si="716"/>
        <v>-322.5</v>
      </c>
      <c r="P2142" s="6">
        <f t="shared" si="717"/>
        <v>0</v>
      </c>
      <c r="Q2142" s="7">
        <f t="shared" si="718"/>
        <v>3645269.4500000016</v>
      </c>
      <c r="R2142" s="44" t="str">
        <f>VLOOKUP(F2142,'Set up'!$A$2:$E$44,5,FALSE)</f>
        <v>Cash</v>
      </c>
      <c r="S2142" s="1" t="s">
        <v>1980</v>
      </c>
    </row>
    <row r="2143" spans="1:19" ht="15" customHeight="1" x14ac:dyDescent="0.35">
      <c r="A2143" s="4" t="s">
        <v>1918</v>
      </c>
      <c r="B2143" s="5">
        <f t="shared" si="711"/>
        <v>9</v>
      </c>
      <c r="C2143" s="5">
        <f t="shared" si="712"/>
        <v>2023</v>
      </c>
      <c r="D2143" s="88" t="s">
        <v>1917</v>
      </c>
      <c r="E2143" s="5" t="str">
        <f>VLOOKUP(F2143,'Set up'!$A$2:$C$44,2,FALSE)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13"/>
        <v>45191</v>
      </c>
      <c r="L2143" s="5">
        <f t="shared" si="714"/>
        <v>9</v>
      </c>
      <c r="M2143" s="5">
        <f t="shared" si="715"/>
        <v>2023</v>
      </c>
      <c r="N2143" s="96">
        <v>160</v>
      </c>
      <c r="O2143" s="6">
        <f t="shared" si="716"/>
        <v>-160</v>
      </c>
      <c r="P2143" s="6">
        <f t="shared" si="717"/>
        <v>0</v>
      </c>
      <c r="Q2143" s="7">
        <f t="shared" si="718"/>
        <v>3645429.4500000016</v>
      </c>
      <c r="R2143" s="44" t="str">
        <f>VLOOKUP(F2143,'Set up'!$A$2:$E$44,5,FALSE)</f>
        <v>Cash</v>
      </c>
      <c r="S2143" s="1" t="s">
        <v>1980</v>
      </c>
    </row>
    <row r="2144" spans="1:19" ht="15" customHeight="1" x14ac:dyDescent="0.35">
      <c r="A2144" s="4" t="s">
        <v>1918</v>
      </c>
      <c r="B2144" s="5">
        <f t="shared" si="711"/>
        <v>9</v>
      </c>
      <c r="C2144" s="5">
        <f t="shared" si="712"/>
        <v>2023</v>
      </c>
      <c r="D2144" s="88" t="s">
        <v>1917</v>
      </c>
      <c r="E2144" s="5" t="str">
        <f>VLOOKUP(F2144,'Set up'!$A$2:$C$44,2,FALSE)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13"/>
        <v>45191</v>
      </c>
      <c r="L2144" s="5">
        <f t="shared" si="714"/>
        <v>9</v>
      </c>
      <c r="M2144" s="5">
        <f t="shared" si="715"/>
        <v>2023</v>
      </c>
      <c r="N2144" s="96">
        <v>165</v>
      </c>
      <c r="O2144" s="6">
        <f t="shared" si="716"/>
        <v>-165</v>
      </c>
      <c r="P2144" s="6">
        <f t="shared" si="717"/>
        <v>0</v>
      </c>
      <c r="Q2144" s="7">
        <f t="shared" si="718"/>
        <v>3645594.4500000016</v>
      </c>
      <c r="R2144" s="44" t="str">
        <f>VLOOKUP(F2144,'Set up'!$A$2:$E$44,5,FALSE)</f>
        <v>Cash</v>
      </c>
      <c r="S2144" s="1" t="s">
        <v>1980</v>
      </c>
    </row>
    <row r="2145" spans="1:19" ht="15" customHeight="1" x14ac:dyDescent="0.35">
      <c r="A2145" s="4" t="s">
        <v>1918</v>
      </c>
      <c r="B2145" s="5">
        <f t="shared" si="711"/>
        <v>9</v>
      </c>
      <c r="C2145" s="5">
        <f t="shared" si="712"/>
        <v>2023</v>
      </c>
      <c r="D2145" s="88" t="s">
        <v>1917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13"/>
        <v>45191</v>
      </c>
      <c r="L2145" s="5">
        <f t="shared" si="714"/>
        <v>9</v>
      </c>
      <c r="M2145" s="5">
        <f t="shared" si="715"/>
        <v>2023</v>
      </c>
      <c r="N2145" s="96">
        <v>105</v>
      </c>
      <c r="O2145" s="6">
        <f t="shared" si="716"/>
        <v>-105</v>
      </c>
      <c r="P2145" s="6">
        <f t="shared" si="717"/>
        <v>0</v>
      </c>
      <c r="Q2145" s="7">
        <f t="shared" si="718"/>
        <v>3645699.4500000016</v>
      </c>
      <c r="R2145" s="44" t="str">
        <f>VLOOKUP(F2145,'Set up'!$A$2:$E$44,5,FALSE)</f>
        <v>Cash</v>
      </c>
      <c r="S2145" s="1" t="s">
        <v>1980</v>
      </c>
    </row>
    <row r="2146" spans="1:19" ht="15" customHeight="1" x14ac:dyDescent="0.35">
      <c r="A2146" s="4" t="s">
        <v>1918</v>
      </c>
      <c r="B2146" s="5">
        <f t="shared" si="711"/>
        <v>9</v>
      </c>
      <c r="C2146" s="5">
        <f t="shared" si="712"/>
        <v>2023</v>
      </c>
      <c r="D2146" s="88" t="s">
        <v>1917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13"/>
        <v>45191</v>
      </c>
      <c r="L2146" s="5">
        <f t="shared" si="714"/>
        <v>9</v>
      </c>
      <c r="M2146" s="5">
        <f t="shared" si="715"/>
        <v>2023</v>
      </c>
      <c r="N2146" s="96">
        <v>187.5</v>
      </c>
      <c r="O2146" s="6">
        <f t="shared" si="716"/>
        <v>-187.5</v>
      </c>
      <c r="P2146" s="6">
        <f t="shared" si="717"/>
        <v>0</v>
      </c>
      <c r="Q2146" s="7">
        <f t="shared" si="718"/>
        <v>3645886.9500000016</v>
      </c>
      <c r="R2146" s="44" t="str">
        <f>VLOOKUP(F2146,'Set up'!$A$2:$E$44,5,FALSE)</f>
        <v>Cash</v>
      </c>
      <c r="S2146" s="1" t="s">
        <v>1980</v>
      </c>
    </row>
    <row r="2147" spans="1:19" ht="15" customHeight="1" x14ac:dyDescent="0.35">
      <c r="A2147" s="4">
        <v>45192</v>
      </c>
      <c r="B2147" s="5">
        <f t="shared" si="711"/>
        <v>9</v>
      </c>
      <c r="C2147" s="5">
        <f t="shared" si="712"/>
        <v>2023</v>
      </c>
      <c r="D2147" s="88" t="s">
        <v>1919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13"/>
        <v>45192</v>
      </c>
      <c r="L2147" s="5">
        <f t="shared" si="714"/>
        <v>9</v>
      </c>
      <c r="M2147" s="5">
        <f t="shared" si="715"/>
        <v>2023</v>
      </c>
      <c r="N2147" s="96">
        <v>1738</v>
      </c>
      <c r="P2147" s="6">
        <f t="shared" si="717"/>
        <v>1738</v>
      </c>
      <c r="Q2147" s="7">
        <f t="shared" si="718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11"/>
        <v>9</v>
      </c>
      <c r="C2148" s="5">
        <f t="shared" si="712"/>
        <v>2023</v>
      </c>
      <c r="D2148" s="88" t="s">
        <v>1919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13"/>
        <v>45192</v>
      </c>
      <c r="L2148" s="5">
        <f t="shared" si="714"/>
        <v>9</v>
      </c>
      <c r="M2148" s="5">
        <f t="shared" si="715"/>
        <v>2023</v>
      </c>
      <c r="N2148" s="96">
        <v>390</v>
      </c>
      <c r="P2148" s="6">
        <f t="shared" si="717"/>
        <v>390</v>
      </c>
      <c r="Q2148" s="7">
        <f t="shared" si="718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11"/>
        <v>9</v>
      </c>
      <c r="C2149" s="5">
        <f t="shared" si="712"/>
        <v>2023</v>
      </c>
      <c r="D2149" s="88" t="s">
        <v>1922</v>
      </c>
      <c r="E2149" s="5" t="str">
        <f>VLOOKUP(F2149,'Set up'!$A$2:$C$44,2,FALSE)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13"/>
        <v>45195</v>
      </c>
      <c r="L2149" s="5">
        <f t="shared" si="714"/>
        <v>9</v>
      </c>
      <c r="M2149" s="5">
        <f t="shared" si="715"/>
        <v>2023</v>
      </c>
      <c r="N2149" s="96">
        <v>390</v>
      </c>
      <c r="P2149" s="6">
        <f t="shared" si="717"/>
        <v>390</v>
      </c>
      <c r="Q2149" s="7">
        <f t="shared" si="718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11"/>
        <v>9</v>
      </c>
      <c r="C2150" s="5">
        <f t="shared" si="712"/>
        <v>2023</v>
      </c>
      <c r="D2150" s="88" t="s">
        <v>1922</v>
      </c>
      <c r="E2150" s="5" t="str">
        <f>VLOOKUP(F2150,'Set up'!$A$2:$C$44,2,FALSE)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13"/>
        <v>45195</v>
      </c>
      <c r="L2150" s="5">
        <f t="shared" si="714"/>
        <v>9</v>
      </c>
      <c r="M2150" s="5">
        <f t="shared" si="715"/>
        <v>2023</v>
      </c>
      <c r="N2150" s="96">
        <v>219</v>
      </c>
      <c r="P2150" s="6">
        <f t="shared" si="717"/>
        <v>219</v>
      </c>
      <c r="Q2150" s="7">
        <f t="shared" si="718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11"/>
        <v>9</v>
      </c>
      <c r="C2151" s="5">
        <f t="shared" si="712"/>
        <v>2023</v>
      </c>
      <c r="D2151" s="88" t="s">
        <v>1922</v>
      </c>
      <c r="E2151" s="5" t="str">
        <f>VLOOKUP(F2151,'Set up'!$A$2:$C$44,2,FALSE)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13"/>
        <v>45195</v>
      </c>
      <c r="L2151" s="5">
        <f t="shared" si="714"/>
        <v>9</v>
      </c>
      <c r="M2151" s="5">
        <f t="shared" si="715"/>
        <v>2023</v>
      </c>
      <c r="N2151" s="96">
        <v>531</v>
      </c>
      <c r="P2151" s="6">
        <f t="shared" si="717"/>
        <v>531</v>
      </c>
      <c r="Q2151" s="7">
        <f t="shared" si="718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11"/>
        <v>9</v>
      </c>
      <c r="C2152" s="5">
        <f t="shared" si="712"/>
        <v>2023</v>
      </c>
      <c r="D2152" s="88" t="s">
        <v>1922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13"/>
        <v>45195</v>
      </c>
      <c r="L2152" s="5">
        <f t="shared" si="714"/>
        <v>9</v>
      </c>
      <c r="M2152" s="5">
        <f t="shared" si="715"/>
        <v>2023</v>
      </c>
      <c r="N2152" s="96">
        <v>95</v>
      </c>
      <c r="P2152" s="6">
        <f t="shared" si="717"/>
        <v>95</v>
      </c>
      <c r="Q2152" s="7">
        <f t="shared" si="718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11"/>
        <v>9</v>
      </c>
      <c r="C2153" s="5">
        <f t="shared" si="712"/>
        <v>2023</v>
      </c>
      <c r="D2153" s="88" t="s">
        <v>1923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13"/>
        <v>45195</v>
      </c>
      <c r="L2153" s="5">
        <f t="shared" si="714"/>
        <v>9</v>
      </c>
      <c r="M2153" s="5">
        <f t="shared" si="715"/>
        <v>2023</v>
      </c>
      <c r="N2153" s="96">
        <v>420</v>
      </c>
      <c r="P2153" s="6">
        <f t="shared" si="717"/>
        <v>420</v>
      </c>
      <c r="Q2153" s="7">
        <f t="shared" si="718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11"/>
        <v>9</v>
      </c>
      <c r="C2154" s="5">
        <f t="shared" si="712"/>
        <v>2023</v>
      </c>
      <c r="D2154" s="88" t="s">
        <v>1923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13"/>
        <v>45195</v>
      </c>
      <c r="L2154" s="5">
        <f t="shared" si="714"/>
        <v>9</v>
      </c>
      <c r="M2154" s="5">
        <f t="shared" si="715"/>
        <v>2023</v>
      </c>
      <c r="N2154" s="96">
        <v>421.2</v>
      </c>
      <c r="P2154" s="6">
        <f t="shared" si="717"/>
        <v>421.2</v>
      </c>
      <c r="Q2154" s="7">
        <f t="shared" si="718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19">MONTH(A2155)</f>
        <v>9</v>
      </c>
      <c r="C2155" s="5">
        <f t="shared" ref="C2155:C2167" si="720">YEAR(A2155)</f>
        <v>2023</v>
      </c>
      <c r="D2155" s="88" t="s">
        <v>1923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21">A2155+J2155</f>
        <v>45195</v>
      </c>
      <c r="L2155" s="5">
        <f t="shared" ref="L2155:L2167" si="722">MONTH(K2155)</f>
        <v>9</v>
      </c>
      <c r="M2155" s="5">
        <f t="shared" ref="M2155:M2167" si="723">YEAR(K2155)</f>
        <v>2023</v>
      </c>
      <c r="N2155" s="96">
        <v>250</v>
      </c>
      <c r="P2155" s="6">
        <f t="shared" ref="P2155:P2167" si="724">SUM(N2155+O2155)</f>
        <v>250</v>
      </c>
      <c r="Q2155" s="7">
        <f t="shared" ref="Q2155:Q2167" si="725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19"/>
        <v>9</v>
      </c>
      <c r="C2156" s="5">
        <f t="shared" si="720"/>
        <v>2023</v>
      </c>
      <c r="D2156" s="88" t="s">
        <v>1923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21"/>
        <v>45195</v>
      </c>
      <c r="L2156" s="5">
        <f t="shared" si="722"/>
        <v>9</v>
      </c>
      <c r="M2156" s="5">
        <f t="shared" si="723"/>
        <v>2023</v>
      </c>
      <c r="N2156" s="96">
        <v>105</v>
      </c>
      <c r="P2156" s="6">
        <f t="shared" si="724"/>
        <v>105</v>
      </c>
      <c r="Q2156" s="7">
        <f t="shared" si="725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19"/>
        <v>9</v>
      </c>
      <c r="C2157" s="5">
        <f t="shared" si="720"/>
        <v>2023</v>
      </c>
      <c r="D2157" s="88" t="s">
        <v>1924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21"/>
        <v>45196</v>
      </c>
      <c r="L2157" s="5">
        <f t="shared" si="722"/>
        <v>9</v>
      </c>
      <c r="M2157" s="5">
        <f t="shared" si="723"/>
        <v>2023</v>
      </c>
      <c r="N2157" s="96">
        <v>500</v>
      </c>
      <c r="P2157" s="6">
        <f t="shared" si="724"/>
        <v>500</v>
      </c>
      <c r="Q2157" s="7">
        <f t="shared" si="725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19"/>
        <v>9</v>
      </c>
      <c r="C2158" s="5">
        <f t="shared" si="720"/>
        <v>2023</v>
      </c>
      <c r="D2158" s="88" t="s">
        <v>1926</v>
      </c>
      <c r="E2158" s="5" t="str">
        <f>VLOOKUP(F2158,'Set up'!$A$2:$C$44,2,FALSE)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21"/>
        <v>45196</v>
      </c>
      <c r="L2158" s="5">
        <f t="shared" si="722"/>
        <v>9</v>
      </c>
      <c r="M2158" s="5">
        <f t="shared" si="723"/>
        <v>2023</v>
      </c>
      <c r="N2158" s="96">
        <v>12848</v>
      </c>
      <c r="P2158" s="6">
        <f t="shared" si="724"/>
        <v>12848</v>
      </c>
      <c r="Q2158" s="7">
        <f t="shared" si="725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19"/>
        <v>9</v>
      </c>
      <c r="C2159" s="5">
        <f t="shared" si="720"/>
        <v>2023</v>
      </c>
      <c r="D2159" s="88" t="s">
        <v>1926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21"/>
        <v>45196</v>
      </c>
      <c r="L2159" s="5">
        <f t="shared" si="722"/>
        <v>9</v>
      </c>
      <c r="M2159" s="5">
        <f t="shared" si="723"/>
        <v>2023</v>
      </c>
      <c r="N2159" s="96">
        <v>4536</v>
      </c>
      <c r="P2159" s="6">
        <f t="shared" si="724"/>
        <v>4536</v>
      </c>
      <c r="Q2159" s="7">
        <f t="shared" si="725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19"/>
        <v>9</v>
      </c>
      <c r="C2160" s="5">
        <f t="shared" si="720"/>
        <v>2023</v>
      </c>
      <c r="D2160" s="88" t="s">
        <v>1926</v>
      </c>
      <c r="E2160" s="5" t="str">
        <f>VLOOKUP(F2160,'Set up'!$A$2:$C$44,2,FALSE)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21"/>
        <v>45196</v>
      </c>
      <c r="L2160" s="5">
        <f t="shared" si="722"/>
        <v>9</v>
      </c>
      <c r="M2160" s="5">
        <f t="shared" si="723"/>
        <v>2023</v>
      </c>
      <c r="N2160" s="96">
        <v>2808</v>
      </c>
      <c r="P2160" s="6">
        <f t="shared" si="724"/>
        <v>2808</v>
      </c>
      <c r="Q2160" s="7">
        <f t="shared" si="725"/>
        <v>3671138.1500000018</v>
      </c>
      <c r="R2160" s="44" t="str">
        <f>VLOOKUP(F2160,'Set up'!$A$2:$E$44,5,FALSE)</f>
        <v>Trsf</v>
      </c>
    </row>
    <row r="2161" spans="1:18" ht="15" customHeight="1" x14ac:dyDescent="0.35">
      <c r="A2161" s="4">
        <v>45196</v>
      </c>
      <c r="B2161" s="5">
        <f t="shared" si="719"/>
        <v>9</v>
      </c>
      <c r="C2161" s="5">
        <f t="shared" si="720"/>
        <v>2023</v>
      </c>
      <c r="D2161" s="88" t="s">
        <v>1926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21"/>
        <v>45196</v>
      </c>
      <c r="L2161" s="5">
        <f t="shared" si="722"/>
        <v>9</v>
      </c>
      <c r="M2161" s="5">
        <f t="shared" si="723"/>
        <v>2023</v>
      </c>
      <c r="N2161" s="96">
        <v>1000</v>
      </c>
      <c r="P2161" s="6">
        <f t="shared" si="724"/>
        <v>1000</v>
      </c>
      <c r="Q2161" s="7">
        <f t="shared" si="725"/>
        <v>3672138.1500000018</v>
      </c>
      <c r="R2161" s="44" t="str">
        <f>VLOOKUP(F2161,'Set up'!$A$2:$E$44,5,FALSE)</f>
        <v>Trsf</v>
      </c>
    </row>
    <row r="2162" spans="1:18" ht="15" customHeight="1" x14ac:dyDescent="0.35">
      <c r="A2162" s="4">
        <v>45196</v>
      </c>
      <c r="B2162" s="5">
        <f t="shared" si="719"/>
        <v>9</v>
      </c>
      <c r="C2162" s="5">
        <f t="shared" si="720"/>
        <v>2023</v>
      </c>
      <c r="D2162" s="88" t="s">
        <v>1926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21"/>
        <v>45196</v>
      </c>
      <c r="L2162" s="5">
        <f t="shared" si="722"/>
        <v>9</v>
      </c>
      <c r="M2162" s="5">
        <f t="shared" si="723"/>
        <v>2023</v>
      </c>
      <c r="N2162" s="96">
        <v>380</v>
      </c>
      <c r="P2162" s="6">
        <f t="shared" si="724"/>
        <v>380</v>
      </c>
      <c r="Q2162" s="7">
        <f t="shared" si="725"/>
        <v>3672518.1500000018</v>
      </c>
      <c r="R2162" s="44" t="str">
        <f>VLOOKUP(F2162,'Set up'!$A$2:$E$44,5,FALSE)</f>
        <v>Trsf</v>
      </c>
    </row>
    <row r="2163" spans="1:18" ht="15" customHeight="1" x14ac:dyDescent="0.35">
      <c r="A2163" s="4">
        <v>45198</v>
      </c>
      <c r="B2163" s="5">
        <f t="shared" si="719"/>
        <v>9</v>
      </c>
      <c r="C2163" s="5">
        <f t="shared" si="720"/>
        <v>2023</v>
      </c>
      <c r="D2163" s="88" t="s">
        <v>1927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21"/>
        <v>45198</v>
      </c>
      <c r="L2163" s="5">
        <f t="shared" si="722"/>
        <v>9</v>
      </c>
      <c r="M2163" s="5">
        <f t="shared" si="723"/>
        <v>2023</v>
      </c>
      <c r="N2163" s="96">
        <v>250</v>
      </c>
      <c r="P2163" s="6">
        <f t="shared" si="724"/>
        <v>250</v>
      </c>
      <c r="Q2163" s="7">
        <f t="shared" si="725"/>
        <v>3672768.1500000018</v>
      </c>
      <c r="R2163" s="44" t="str">
        <f>VLOOKUP(F2163,'Set up'!$A$2:$E$44,5,FALSE)</f>
        <v>Trsf</v>
      </c>
    </row>
    <row r="2164" spans="1:18" ht="15" customHeight="1" x14ac:dyDescent="0.35">
      <c r="A2164" s="4">
        <v>45199</v>
      </c>
      <c r="B2164" s="5">
        <f t="shared" si="719"/>
        <v>9</v>
      </c>
      <c r="C2164" s="5">
        <f t="shared" si="720"/>
        <v>2023</v>
      </c>
      <c r="D2164" s="88" t="s">
        <v>1928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21"/>
        <v>45199</v>
      </c>
      <c r="L2164" s="5">
        <f t="shared" si="722"/>
        <v>9</v>
      </c>
      <c r="M2164" s="5">
        <f t="shared" si="723"/>
        <v>2023</v>
      </c>
      <c r="N2164" s="96">
        <v>312.5</v>
      </c>
      <c r="P2164" s="6">
        <f t="shared" si="724"/>
        <v>312.5</v>
      </c>
      <c r="Q2164" s="7">
        <f t="shared" si="725"/>
        <v>3673080.6500000018</v>
      </c>
      <c r="R2164" s="44" t="str">
        <f>VLOOKUP(F2164,'Set up'!$A$2:$E$44,5,FALSE)</f>
        <v>Trsf</v>
      </c>
    </row>
    <row r="2165" spans="1:18" ht="15" customHeight="1" x14ac:dyDescent="0.35">
      <c r="A2165" s="4">
        <v>45199</v>
      </c>
      <c r="B2165" s="5">
        <f t="shared" si="719"/>
        <v>9</v>
      </c>
      <c r="C2165" s="5">
        <f t="shared" si="720"/>
        <v>2023</v>
      </c>
      <c r="D2165" s="88" t="s">
        <v>1929</v>
      </c>
      <c r="E2165" s="5" t="str">
        <f>VLOOKUP(F2165,'Set up'!$A$2:$C$44,2,FALSE)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21"/>
        <v>45199</v>
      </c>
      <c r="L2165" s="5">
        <f t="shared" si="722"/>
        <v>9</v>
      </c>
      <c r="M2165" s="5">
        <f t="shared" si="723"/>
        <v>2023</v>
      </c>
      <c r="N2165" s="96">
        <v>8030</v>
      </c>
      <c r="P2165" s="6">
        <f t="shared" si="724"/>
        <v>8030</v>
      </c>
      <c r="Q2165" s="7">
        <f t="shared" si="725"/>
        <v>3681110.6500000018</v>
      </c>
      <c r="R2165" s="44" t="str">
        <f>VLOOKUP(F2165,'Set up'!$A$2:$E$44,5,FALSE)</f>
        <v>Trsf</v>
      </c>
    </row>
    <row r="2166" spans="1:18" ht="15" customHeight="1" x14ac:dyDescent="0.35">
      <c r="A2166" s="4">
        <v>45199</v>
      </c>
      <c r="B2166" s="5">
        <f t="shared" si="719"/>
        <v>9</v>
      </c>
      <c r="C2166" s="5">
        <f t="shared" si="720"/>
        <v>2023</v>
      </c>
      <c r="D2166" s="88" t="s">
        <v>1929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21"/>
        <v>45199</v>
      </c>
      <c r="L2166" s="5">
        <f t="shared" si="722"/>
        <v>9</v>
      </c>
      <c r="M2166" s="5">
        <f t="shared" si="723"/>
        <v>2023</v>
      </c>
      <c r="N2166" s="96">
        <v>2835</v>
      </c>
      <c r="P2166" s="6">
        <f t="shared" si="724"/>
        <v>2835</v>
      </c>
      <c r="Q2166" s="7">
        <f t="shared" si="725"/>
        <v>3683945.6500000018</v>
      </c>
      <c r="R2166" s="44" t="str">
        <f>VLOOKUP(F2166,'Set up'!$A$2:$E$44,5,FALSE)</f>
        <v>Trsf</v>
      </c>
    </row>
    <row r="2167" spans="1:18" ht="15" customHeight="1" x14ac:dyDescent="0.35">
      <c r="A2167" s="4">
        <v>45199</v>
      </c>
      <c r="B2167" s="5">
        <f t="shared" si="719"/>
        <v>9</v>
      </c>
      <c r="C2167" s="5">
        <f t="shared" si="720"/>
        <v>2023</v>
      </c>
      <c r="D2167" s="88" t="s">
        <v>1929</v>
      </c>
      <c r="E2167" s="5" t="str">
        <f>VLOOKUP(F2167,'Set up'!$A$2:$C$44,2,FALSE)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21"/>
        <v>45199</v>
      </c>
      <c r="L2167" s="5">
        <f t="shared" si="722"/>
        <v>9</v>
      </c>
      <c r="M2167" s="5">
        <f t="shared" si="723"/>
        <v>2023</v>
      </c>
      <c r="N2167" s="96">
        <v>1872</v>
      </c>
      <c r="P2167" s="6">
        <f t="shared" si="724"/>
        <v>1872</v>
      </c>
      <c r="Q2167" s="7">
        <f t="shared" si="725"/>
        <v>3685817.6500000018</v>
      </c>
      <c r="R2167" s="44" t="str">
        <f>VLOOKUP(F2167,'Set up'!$A$2:$E$44,5,FALSE)</f>
        <v>Trsf</v>
      </c>
    </row>
    <row r="2168" spans="1:18" ht="15" customHeight="1" x14ac:dyDescent="0.35">
      <c r="A2168" s="4">
        <v>45199</v>
      </c>
      <c r="B2168" s="5">
        <f t="shared" ref="B2168:B2170" si="726">MONTH(A2168)</f>
        <v>9</v>
      </c>
      <c r="C2168" s="5">
        <f t="shared" ref="C2168:C2170" si="727">YEAR(A2168)</f>
        <v>2023</v>
      </c>
      <c r="D2168" s="88" t="s">
        <v>1929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28">A2168+J2168</f>
        <v>45199</v>
      </c>
      <c r="L2168" s="5">
        <f t="shared" ref="L2168:L2169" si="729">MONTH(K2168)</f>
        <v>9</v>
      </c>
      <c r="M2168" s="5">
        <f t="shared" ref="M2168:M2169" si="730">YEAR(K2168)</f>
        <v>2023</v>
      </c>
      <c r="N2168" s="96">
        <v>1000</v>
      </c>
      <c r="P2168" s="6">
        <f t="shared" ref="P2168:P2228" si="731">SUM(N2168+O2168)</f>
        <v>1000</v>
      </c>
      <c r="Q2168" s="7">
        <f t="shared" ref="Q2168:Q2169" si="732">SUM(Q2167+N2168)</f>
        <v>3686817.6500000018</v>
      </c>
      <c r="R2168" s="44" t="str">
        <f>VLOOKUP(F2168,'Set up'!$A$2:$E$44,5,FALSE)</f>
        <v>Trsf</v>
      </c>
    </row>
    <row r="2169" spans="1:18" ht="15" customHeight="1" x14ac:dyDescent="0.35">
      <c r="A2169" s="4">
        <v>45199</v>
      </c>
      <c r="B2169" s="5">
        <f t="shared" si="726"/>
        <v>9</v>
      </c>
      <c r="C2169" s="5">
        <f t="shared" si="727"/>
        <v>2023</v>
      </c>
      <c r="D2169" s="88" t="s">
        <v>1929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28"/>
        <v>45199</v>
      </c>
      <c r="L2169" s="5">
        <f t="shared" si="729"/>
        <v>9</v>
      </c>
      <c r="M2169" s="5">
        <f t="shared" si="730"/>
        <v>2023</v>
      </c>
      <c r="N2169" s="96">
        <v>380</v>
      </c>
      <c r="P2169" s="6">
        <f t="shared" si="731"/>
        <v>380</v>
      </c>
      <c r="Q2169" s="7">
        <f t="shared" si="732"/>
        <v>3687197.6500000018</v>
      </c>
      <c r="R2169" s="44" t="str">
        <f>VLOOKUP(F2169,'Set up'!$A$2:$E$44,5,FALSE)</f>
        <v>Trsf</v>
      </c>
    </row>
    <row r="2170" spans="1:18" ht="15" customHeight="1" x14ac:dyDescent="0.35">
      <c r="A2170" s="4">
        <v>45201</v>
      </c>
      <c r="B2170" s="5">
        <f t="shared" si="726"/>
        <v>10</v>
      </c>
      <c r="C2170" s="5">
        <f t="shared" si="727"/>
        <v>2023</v>
      </c>
      <c r="D2170" s="88" t="s">
        <v>1996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33">A2170+J2170</f>
        <v>45201</v>
      </c>
      <c r="L2170" s="5">
        <f t="shared" ref="L2170:L2214" si="734">MONTH(K2170)</f>
        <v>10</v>
      </c>
      <c r="M2170" s="5">
        <f t="shared" ref="M2170:M2214" si="735">YEAR(K2170)</f>
        <v>2023</v>
      </c>
      <c r="N2170" s="96">
        <v>3388</v>
      </c>
      <c r="P2170" s="6">
        <f t="shared" si="731"/>
        <v>3388</v>
      </c>
      <c r="Q2170" s="7">
        <f t="shared" ref="Q2170:Q2214" si="736">SUM(Q2169+N2170)</f>
        <v>3690585.6500000018</v>
      </c>
      <c r="R2170" s="44" t="str">
        <f>VLOOKUP(F2170,'Set up'!$A$2:$E$44,5,FALSE)</f>
        <v>Cash</v>
      </c>
    </row>
    <row r="2171" spans="1:18" ht="15" customHeight="1" x14ac:dyDescent="0.35">
      <c r="A2171" s="4">
        <v>45201</v>
      </c>
      <c r="B2171" s="5">
        <f t="shared" ref="B2171:B2214" si="737">MONTH(A2171)</f>
        <v>10</v>
      </c>
      <c r="C2171" s="5">
        <f t="shared" ref="C2171:C2214" si="738">YEAR(A2171)</f>
        <v>2023</v>
      </c>
      <c r="D2171" s="88" t="s">
        <v>1996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33"/>
        <v>45201</v>
      </c>
      <c r="L2171" s="5">
        <f t="shared" si="734"/>
        <v>10</v>
      </c>
      <c r="M2171" s="5">
        <f t="shared" si="735"/>
        <v>2023</v>
      </c>
      <c r="N2171" s="96">
        <v>702</v>
      </c>
      <c r="P2171" s="6">
        <f t="shared" si="731"/>
        <v>702</v>
      </c>
      <c r="Q2171" s="7">
        <f t="shared" si="736"/>
        <v>3691287.6500000018</v>
      </c>
      <c r="R2171" s="44" t="str">
        <f>VLOOKUP(F2171,'Set up'!$A$2:$E$44,5,FALSE)</f>
        <v>Cash</v>
      </c>
    </row>
    <row r="2172" spans="1:18" ht="15" customHeight="1" x14ac:dyDescent="0.35">
      <c r="A2172" s="4">
        <v>45201</v>
      </c>
      <c r="B2172" s="5">
        <f t="shared" si="737"/>
        <v>10</v>
      </c>
      <c r="C2172" s="5">
        <f t="shared" si="738"/>
        <v>2023</v>
      </c>
      <c r="D2172" s="88" t="s">
        <v>1996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33"/>
        <v>45201</v>
      </c>
      <c r="L2172" s="5">
        <f t="shared" si="734"/>
        <v>10</v>
      </c>
      <c r="M2172" s="5">
        <f t="shared" si="735"/>
        <v>2023</v>
      </c>
      <c r="N2172" s="96">
        <v>516</v>
      </c>
      <c r="P2172" s="6">
        <f t="shared" si="731"/>
        <v>516</v>
      </c>
      <c r="Q2172" s="7">
        <f t="shared" si="736"/>
        <v>3691803.6500000018</v>
      </c>
      <c r="R2172" s="44" t="str">
        <f>VLOOKUP(F2172,'Set up'!$A$2:$E$44,5,FALSE)</f>
        <v>Cash</v>
      </c>
    </row>
    <row r="2173" spans="1:18" ht="15" customHeight="1" x14ac:dyDescent="0.35">
      <c r="A2173" s="4">
        <v>45201</v>
      </c>
      <c r="B2173" s="5">
        <f t="shared" si="737"/>
        <v>10</v>
      </c>
      <c r="C2173" s="5">
        <f t="shared" si="738"/>
        <v>2023</v>
      </c>
      <c r="D2173" s="88" t="s">
        <v>1996</v>
      </c>
      <c r="E2173" s="5" t="str">
        <f>VLOOKUP(F2173,'Set up'!$A$2:$C$44,2,FALSE)</f>
        <v>C00000014</v>
      </c>
      <c r="F2173" s="1" t="s">
        <v>263</v>
      </c>
      <c r="G2173" s="99" t="s">
        <v>1889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33"/>
        <v>45201</v>
      </c>
      <c r="L2173" s="5">
        <f t="shared" si="734"/>
        <v>10</v>
      </c>
      <c r="M2173" s="5">
        <f t="shared" si="735"/>
        <v>2023</v>
      </c>
      <c r="N2173" s="96">
        <v>320</v>
      </c>
      <c r="P2173" s="6">
        <f t="shared" si="731"/>
        <v>320</v>
      </c>
      <c r="Q2173" s="7">
        <f t="shared" si="736"/>
        <v>3692123.6500000018</v>
      </c>
      <c r="R2173" s="44" t="str">
        <f>VLOOKUP(F2173,'Set up'!$A$2:$E$44,5,FALSE)</f>
        <v>Cash</v>
      </c>
    </row>
    <row r="2174" spans="1:18" ht="15" customHeight="1" x14ac:dyDescent="0.35">
      <c r="A2174" s="4">
        <v>45201</v>
      </c>
      <c r="B2174" s="5">
        <f t="shared" si="737"/>
        <v>10</v>
      </c>
      <c r="C2174" s="5">
        <f t="shared" si="738"/>
        <v>2023</v>
      </c>
      <c r="D2174" s="88" t="s">
        <v>1996</v>
      </c>
      <c r="E2174" s="5" t="str">
        <f>VLOOKUP(F2174,'Set up'!$A$2:$C$44,2,FALSE)</f>
        <v>C00000014</v>
      </c>
      <c r="F2174" s="1" t="s">
        <v>263</v>
      </c>
      <c r="G2174" s="99" t="s">
        <v>1718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33"/>
        <v>45201</v>
      </c>
      <c r="L2174" s="5">
        <f t="shared" si="734"/>
        <v>10</v>
      </c>
      <c r="M2174" s="5">
        <f t="shared" si="735"/>
        <v>2023</v>
      </c>
      <c r="N2174" s="96">
        <v>165</v>
      </c>
      <c r="P2174" s="6">
        <f t="shared" si="731"/>
        <v>165</v>
      </c>
      <c r="Q2174" s="7">
        <f t="shared" si="736"/>
        <v>3692288.6500000018</v>
      </c>
      <c r="R2174" s="44" t="str">
        <f>VLOOKUP(F2174,'Set up'!$A$2:$E$44,5,FALSE)</f>
        <v>Cash</v>
      </c>
    </row>
    <row r="2175" spans="1:18" ht="15" customHeight="1" x14ac:dyDescent="0.35">
      <c r="A2175" s="4">
        <v>45201</v>
      </c>
      <c r="B2175" s="5">
        <f t="shared" si="737"/>
        <v>10</v>
      </c>
      <c r="C2175" s="5">
        <f t="shared" si="738"/>
        <v>2023</v>
      </c>
      <c r="D2175" s="88" t="s">
        <v>1996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33"/>
        <v>45201</v>
      </c>
      <c r="L2175" s="5">
        <f t="shared" si="734"/>
        <v>10</v>
      </c>
      <c r="M2175" s="5">
        <f t="shared" si="735"/>
        <v>2023</v>
      </c>
      <c r="N2175" s="96">
        <v>105</v>
      </c>
      <c r="P2175" s="6">
        <f t="shared" si="731"/>
        <v>105</v>
      </c>
      <c r="Q2175" s="7">
        <f t="shared" si="736"/>
        <v>3692393.6500000018</v>
      </c>
      <c r="R2175" s="44" t="str">
        <f>VLOOKUP(F2175,'Set up'!$A$2:$E$44,5,FALSE)</f>
        <v>Cash</v>
      </c>
    </row>
    <row r="2176" spans="1:18" ht="15" customHeight="1" x14ac:dyDescent="0.35">
      <c r="A2176" s="4">
        <v>45201</v>
      </c>
      <c r="B2176" s="5">
        <f t="shared" si="737"/>
        <v>10</v>
      </c>
      <c r="C2176" s="5">
        <f t="shared" si="738"/>
        <v>2023</v>
      </c>
      <c r="D2176" s="88" t="s">
        <v>1996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33"/>
        <v>45201</v>
      </c>
      <c r="L2176" s="5">
        <f t="shared" si="734"/>
        <v>10</v>
      </c>
      <c r="M2176" s="5">
        <f t="shared" si="735"/>
        <v>2023</v>
      </c>
      <c r="N2176" s="96">
        <v>62.5</v>
      </c>
      <c r="P2176" s="6">
        <f t="shared" si="731"/>
        <v>62.5</v>
      </c>
      <c r="Q2176" s="7">
        <f t="shared" si="736"/>
        <v>3692456.1500000018</v>
      </c>
      <c r="R2176" s="44" t="str">
        <f>VLOOKUP(F2176,'Set up'!$A$2:$E$44,5,FALSE)</f>
        <v>Cash</v>
      </c>
    </row>
    <row r="2177" spans="1:18" ht="15" customHeight="1" x14ac:dyDescent="0.35">
      <c r="A2177" s="4">
        <v>45202</v>
      </c>
      <c r="B2177" s="5">
        <f t="shared" si="737"/>
        <v>10</v>
      </c>
      <c r="C2177" s="5">
        <f t="shared" si="738"/>
        <v>2023</v>
      </c>
      <c r="D2177" s="88" t="s">
        <v>1998</v>
      </c>
      <c r="E2177" s="5" t="str">
        <f>VLOOKUP(F2177,'Set up'!$A$2:$C$44,2,FALSE)</f>
        <v>C00000013</v>
      </c>
      <c r="F2177" s="1" t="s">
        <v>1455</v>
      </c>
      <c r="G2177" s="89" t="s">
        <v>1997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33"/>
        <v>45202</v>
      </c>
      <c r="L2177" s="5">
        <f t="shared" si="734"/>
        <v>10</v>
      </c>
      <c r="M2177" s="5">
        <f t="shared" si="735"/>
        <v>2023</v>
      </c>
      <c r="N2177" s="96">
        <v>580</v>
      </c>
      <c r="P2177" s="6">
        <f t="shared" si="731"/>
        <v>580</v>
      </c>
      <c r="Q2177" s="7">
        <f t="shared" si="736"/>
        <v>3693036.1500000018</v>
      </c>
      <c r="R2177" s="44" t="str">
        <f>VLOOKUP(F2177,'Set up'!$A$2:$E$44,5,FALSE)</f>
        <v>Chq</v>
      </c>
    </row>
    <row r="2178" spans="1:18" ht="15" customHeight="1" x14ac:dyDescent="0.35">
      <c r="A2178" s="4">
        <v>45202</v>
      </c>
      <c r="B2178" s="5">
        <f t="shared" si="737"/>
        <v>10</v>
      </c>
      <c r="C2178" s="5">
        <f t="shared" si="738"/>
        <v>2023</v>
      </c>
      <c r="D2178" s="88" t="s">
        <v>1998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33"/>
        <v>45202</v>
      </c>
      <c r="L2178" s="5">
        <f t="shared" si="734"/>
        <v>10</v>
      </c>
      <c r="M2178" s="5">
        <f t="shared" si="735"/>
        <v>2023</v>
      </c>
      <c r="N2178" s="96">
        <v>1032</v>
      </c>
      <c r="P2178" s="6">
        <f t="shared" si="731"/>
        <v>1032</v>
      </c>
      <c r="Q2178" s="7">
        <f t="shared" si="736"/>
        <v>3694068.1500000018</v>
      </c>
      <c r="R2178" s="44" t="str">
        <f>VLOOKUP(F2178,'Set up'!$A$2:$E$44,5,FALSE)</f>
        <v>Chq</v>
      </c>
    </row>
    <row r="2179" spans="1:18" ht="15" customHeight="1" x14ac:dyDescent="0.35">
      <c r="A2179" s="4">
        <v>45202</v>
      </c>
      <c r="B2179" s="5">
        <f t="shared" si="737"/>
        <v>10</v>
      </c>
      <c r="C2179" s="5">
        <f t="shared" si="738"/>
        <v>2023</v>
      </c>
      <c r="D2179" s="88" t="s">
        <v>1999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33"/>
        <v>45202</v>
      </c>
      <c r="L2179" s="5">
        <f t="shared" si="734"/>
        <v>10</v>
      </c>
      <c r="M2179" s="5">
        <f t="shared" si="735"/>
        <v>2023</v>
      </c>
      <c r="N2179" s="96">
        <v>1804</v>
      </c>
      <c r="P2179" s="6">
        <f t="shared" si="731"/>
        <v>1804</v>
      </c>
      <c r="Q2179" s="7">
        <f t="shared" si="736"/>
        <v>3695872.1500000018</v>
      </c>
      <c r="R2179" s="44" t="str">
        <f>VLOOKUP(F2179,'Set up'!$A$2:$E$44,5,FALSE)</f>
        <v>Trsf</v>
      </c>
    </row>
    <row r="2180" spans="1:18" ht="15" customHeight="1" x14ac:dyDescent="0.35">
      <c r="A2180" s="4">
        <v>45202</v>
      </c>
      <c r="B2180" s="5">
        <f t="shared" si="737"/>
        <v>10</v>
      </c>
      <c r="C2180" s="5">
        <f t="shared" si="738"/>
        <v>2023</v>
      </c>
      <c r="D2180" s="88" t="s">
        <v>1999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33"/>
        <v>45202</v>
      </c>
      <c r="L2180" s="5">
        <f t="shared" si="734"/>
        <v>10</v>
      </c>
      <c r="M2180" s="5">
        <f t="shared" si="735"/>
        <v>2023</v>
      </c>
      <c r="N2180" s="96">
        <v>390</v>
      </c>
      <c r="P2180" s="6">
        <f t="shared" si="731"/>
        <v>390</v>
      </c>
      <c r="Q2180" s="7">
        <f t="shared" si="736"/>
        <v>3696262.1500000018</v>
      </c>
      <c r="R2180" s="44" t="str">
        <f>VLOOKUP(F2180,'Set up'!$A$2:$E$44,5,FALSE)</f>
        <v>Trsf</v>
      </c>
    </row>
    <row r="2181" spans="1:18" ht="15" customHeight="1" x14ac:dyDescent="0.35">
      <c r="A2181" s="4">
        <v>45202</v>
      </c>
      <c r="B2181" s="5">
        <f t="shared" si="737"/>
        <v>10</v>
      </c>
      <c r="C2181" s="5">
        <f t="shared" si="738"/>
        <v>2023</v>
      </c>
      <c r="D2181" s="88" t="s">
        <v>1999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33"/>
        <v>45202</v>
      </c>
      <c r="L2181" s="5">
        <f t="shared" si="734"/>
        <v>10</v>
      </c>
      <c r="M2181" s="5">
        <f t="shared" si="735"/>
        <v>2023</v>
      </c>
      <c r="N2181" s="96">
        <v>421.2</v>
      </c>
      <c r="P2181" s="6">
        <f t="shared" si="731"/>
        <v>421.2</v>
      </c>
      <c r="Q2181" s="7">
        <f t="shared" si="736"/>
        <v>3696683.350000002</v>
      </c>
      <c r="R2181" s="44" t="str">
        <f>VLOOKUP(F2181,'Set up'!$A$2:$E$44,5,FALSE)</f>
        <v>Trsf</v>
      </c>
    </row>
    <row r="2182" spans="1:18" ht="15" customHeight="1" x14ac:dyDescent="0.35">
      <c r="A2182" s="4">
        <v>45203</v>
      </c>
      <c r="B2182" s="5">
        <f t="shared" si="737"/>
        <v>10</v>
      </c>
      <c r="C2182" s="5">
        <f t="shared" si="738"/>
        <v>2023</v>
      </c>
      <c r="D2182" s="88" t="s">
        <v>2000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33"/>
        <v>45203</v>
      </c>
      <c r="L2182" s="5">
        <f t="shared" si="734"/>
        <v>10</v>
      </c>
      <c r="M2182" s="5">
        <f t="shared" si="735"/>
        <v>2023</v>
      </c>
      <c r="N2182" s="96">
        <v>1738</v>
      </c>
      <c r="P2182" s="6">
        <f t="shared" si="731"/>
        <v>1738</v>
      </c>
      <c r="Q2182" s="7">
        <f t="shared" si="736"/>
        <v>3698421.350000002</v>
      </c>
      <c r="R2182" s="44" t="str">
        <f>VLOOKUP(F2182,'Set up'!$A$2:$E$44,5,FALSE)</f>
        <v>PD Chq</v>
      </c>
    </row>
    <row r="2183" spans="1:18" ht="15" customHeight="1" x14ac:dyDescent="0.35">
      <c r="A2183" s="4">
        <v>45203</v>
      </c>
      <c r="B2183" s="5">
        <f t="shared" si="737"/>
        <v>10</v>
      </c>
      <c r="C2183" s="5">
        <f t="shared" si="738"/>
        <v>2023</v>
      </c>
      <c r="D2183" s="88" t="s">
        <v>2000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33"/>
        <v>45203</v>
      </c>
      <c r="L2183" s="5">
        <f t="shared" si="734"/>
        <v>10</v>
      </c>
      <c r="M2183" s="5">
        <f t="shared" si="735"/>
        <v>2023</v>
      </c>
      <c r="N2183" s="96">
        <v>702</v>
      </c>
      <c r="P2183" s="6">
        <f t="shared" si="731"/>
        <v>702</v>
      </c>
      <c r="Q2183" s="7">
        <f t="shared" si="736"/>
        <v>3699123.350000002</v>
      </c>
      <c r="R2183" s="44" t="str">
        <f>VLOOKUP(F2183,'Set up'!$A$2:$E$44,5,FALSE)</f>
        <v>PD Chq</v>
      </c>
    </row>
    <row r="2184" spans="1:18" ht="15" customHeight="1" x14ac:dyDescent="0.35">
      <c r="A2184" s="4">
        <v>45203</v>
      </c>
      <c r="B2184" s="5">
        <f t="shared" si="737"/>
        <v>10</v>
      </c>
      <c r="C2184" s="5">
        <f t="shared" si="738"/>
        <v>2023</v>
      </c>
      <c r="D2184" s="88" t="s">
        <v>2000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33"/>
        <v>45203</v>
      </c>
      <c r="L2184" s="5">
        <f t="shared" si="734"/>
        <v>10</v>
      </c>
      <c r="M2184" s="5">
        <f t="shared" si="735"/>
        <v>2023</v>
      </c>
      <c r="N2184" s="96">
        <v>95</v>
      </c>
      <c r="P2184" s="6">
        <f t="shared" si="731"/>
        <v>95</v>
      </c>
      <c r="Q2184" s="7">
        <f t="shared" si="736"/>
        <v>3699218.350000002</v>
      </c>
      <c r="R2184" s="44" t="str">
        <f>VLOOKUP(F2184,'Set up'!$A$2:$E$44,5,FALSE)</f>
        <v>PD Chq</v>
      </c>
    </row>
    <row r="2185" spans="1:18" ht="15" customHeight="1" x14ac:dyDescent="0.35">
      <c r="A2185" s="4" t="s">
        <v>2003</v>
      </c>
      <c r="B2185" s="5">
        <f t="shared" si="737"/>
        <v>10</v>
      </c>
      <c r="C2185" s="5">
        <f t="shared" si="738"/>
        <v>2023</v>
      </c>
      <c r="D2185" s="88" t="s">
        <v>2001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33"/>
        <v>45204</v>
      </c>
      <c r="L2185" s="5">
        <f t="shared" si="734"/>
        <v>10</v>
      </c>
      <c r="M2185" s="5">
        <f t="shared" si="735"/>
        <v>2023</v>
      </c>
      <c r="N2185" s="96">
        <v>125</v>
      </c>
      <c r="P2185" s="6">
        <f t="shared" si="731"/>
        <v>125</v>
      </c>
      <c r="Q2185" s="7">
        <f t="shared" si="736"/>
        <v>3699343.350000002</v>
      </c>
      <c r="R2185" s="44" t="str">
        <f>VLOOKUP(F2185,'Set up'!$A$2:$E$44,5,FALSE)</f>
        <v>Trsf</v>
      </c>
    </row>
    <row r="2186" spans="1:18" ht="15" customHeight="1" x14ac:dyDescent="0.35">
      <c r="A2186" s="4" t="s">
        <v>2003</v>
      </c>
      <c r="B2186" s="5">
        <f t="shared" si="737"/>
        <v>10</v>
      </c>
      <c r="C2186" s="5">
        <f t="shared" si="738"/>
        <v>2023</v>
      </c>
      <c r="D2186" s="88" t="s">
        <v>2002</v>
      </c>
      <c r="E2186" s="5" t="str">
        <f>VLOOKUP(F2186,'Set up'!$A$2:$C$44,2,FALSE)</f>
        <v>C00000020</v>
      </c>
      <c r="F2186" s="1" t="s">
        <v>411</v>
      </c>
      <c r="G2186" s="99" t="s">
        <v>1736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33"/>
        <v>45204</v>
      </c>
      <c r="L2186" s="5">
        <f t="shared" si="734"/>
        <v>10</v>
      </c>
      <c r="M2186" s="5">
        <f t="shared" si="735"/>
        <v>2023</v>
      </c>
      <c r="N2186" s="96">
        <v>3256</v>
      </c>
      <c r="P2186" s="6">
        <f t="shared" si="731"/>
        <v>3256</v>
      </c>
      <c r="Q2186" s="7">
        <f t="shared" si="736"/>
        <v>3702599.350000002</v>
      </c>
      <c r="R2186" s="44" t="str">
        <f>VLOOKUP(F2186,'Set up'!$A$2:$E$44,5,FALSE)</f>
        <v>Trsf</v>
      </c>
    </row>
    <row r="2187" spans="1:18" ht="15" customHeight="1" x14ac:dyDescent="0.35">
      <c r="A2187" s="4" t="s">
        <v>2003</v>
      </c>
      <c r="B2187" s="5">
        <f t="shared" si="737"/>
        <v>10</v>
      </c>
      <c r="C2187" s="5">
        <f t="shared" si="738"/>
        <v>2023</v>
      </c>
      <c r="D2187" s="88" t="s">
        <v>2002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33"/>
        <v>45204</v>
      </c>
      <c r="L2187" s="5">
        <f t="shared" si="734"/>
        <v>10</v>
      </c>
      <c r="M2187" s="5">
        <f t="shared" si="735"/>
        <v>2023</v>
      </c>
      <c r="N2187" s="96">
        <v>1080</v>
      </c>
      <c r="P2187" s="6">
        <f t="shared" si="731"/>
        <v>1080</v>
      </c>
      <c r="Q2187" s="7">
        <f t="shared" si="736"/>
        <v>3703679.350000002</v>
      </c>
      <c r="R2187" s="44" t="str">
        <f>VLOOKUP(F2187,'Set up'!$A$2:$E$44,5,FALSE)</f>
        <v>Trsf</v>
      </c>
    </row>
    <row r="2188" spans="1:18" ht="15" customHeight="1" x14ac:dyDescent="0.35">
      <c r="A2188" s="4" t="s">
        <v>2003</v>
      </c>
      <c r="B2188" s="5">
        <f t="shared" si="737"/>
        <v>10</v>
      </c>
      <c r="C2188" s="5">
        <f t="shared" si="738"/>
        <v>2023</v>
      </c>
      <c r="D2188" s="88" t="s">
        <v>2002</v>
      </c>
      <c r="E2188" s="5" t="str">
        <f>VLOOKUP(F2188,'Set up'!$A$2:$C$44,2,FALSE)</f>
        <v>C00000020</v>
      </c>
      <c r="F2188" s="1" t="s">
        <v>411</v>
      </c>
      <c r="G2188" s="99" t="s">
        <v>1925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33"/>
        <v>45204</v>
      </c>
      <c r="L2188" s="5">
        <f t="shared" si="734"/>
        <v>10</v>
      </c>
      <c r="M2188" s="5">
        <f t="shared" si="735"/>
        <v>2023</v>
      </c>
      <c r="N2188" s="96">
        <v>702</v>
      </c>
      <c r="P2188" s="6">
        <f t="shared" si="731"/>
        <v>702</v>
      </c>
      <c r="Q2188" s="7">
        <f t="shared" si="736"/>
        <v>3704381.350000002</v>
      </c>
      <c r="R2188" s="44" t="str">
        <f>VLOOKUP(F2188,'Set up'!$A$2:$E$44,5,FALSE)</f>
        <v>Trsf</v>
      </c>
    </row>
    <row r="2189" spans="1:18" ht="15" customHeight="1" x14ac:dyDescent="0.35">
      <c r="A2189" s="4" t="s">
        <v>2003</v>
      </c>
      <c r="B2189" s="5">
        <f t="shared" si="737"/>
        <v>10</v>
      </c>
      <c r="C2189" s="5">
        <f t="shared" si="738"/>
        <v>2023</v>
      </c>
      <c r="D2189" s="88" t="s">
        <v>2002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33"/>
        <v>45204</v>
      </c>
      <c r="L2189" s="5">
        <f t="shared" si="734"/>
        <v>10</v>
      </c>
      <c r="M2189" s="5">
        <f t="shared" si="735"/>
        <v>2023</v>
      </c>
      <c r="N2189" s="96">
        <v>1000</v>
      </c>
      <c r="P2189" s="6">
        <f t="shared" si="731"/>
        <v>1000</v>
      </c>
      <c r="Q2189" s="7">
        <f t="shared" si="736"/>
        <v>3705381.350000002</v>
      </c>
      <c r="R2189" s="44" t="str">
        <f>VLOOKUP(F2189,'Set up'!$A$2:$E$44,5,FALSE)</f>
        <v>Trsf</v>
      </c>
    </row>
    <row r="2190" spans="1:18" ht="15" customHeight="1" x14ac:dyDescent="0.35">
      <c r="A2190" s="4">
        <v>45205</v>
      </c>
      <c r="B2190" s="5">
        <f t="shared" si="737"/>
        <v>10</v>
      </c>
      <c r="C2190" s="5">
        <f t="shared" si="738"/>
        <v>2023</v>
      </c>
      <c r="D2190" s="88" t="s">
        <v>2004</v>
      </c>
      <c r="E2190" s="5" t="str">
        <f>VLOOKUP(F2190,'Set up'!$A$2:$C$44,2,FALSE)</f>
        <v>C00000022</v>
      </c>
      <c r="F2190" s="1" t="s">
        <v>639</v>
      </c>
      <c r="G2190" s="99" t="s">
        <v>2005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33"/>
        <v>45205</v>
      </c>
      <c r="L2190" s="5">
        <f t="shared" si="734"/>
        <v>10</v>
      </c>
      <c r="M2190" s="5">
        <f t="shared" si="735"/>
        <v>2023</v>
      </c>
      <c r="N2190" s="96">
        <v>3600</v>
      </c>
      <c r="P2190" s="6">
        <f t="shared" si="731"/>
        <v>3600</v>
      </c>
      <c r="Q2190" s="7">
        <f t="shared" si="736"/>
        <v>3708981.350000002</v>
      </c>
      <c r="R2190" s="44" t="str">
        <f>VLOOKUP(F2190,'Set up'!$A$2:$E$44,5,FALSE)</f>
        <v>Trsf</v>
      </c>
    </row>
    <row r="2191" spans="1:18" ht="15" customHeight="1" x14ac:dyDescent="0.35">
      <c r="A2191" s="4">
        <v>45205</v>
      </c>
      <c r="B2191" s="5">
        <f t="shared" si="737"/>
        <v>10</v>
      </c>
      <c r="C2191" s="5">
        <f t="shared" si="738"/>
        <v>2023</v>
      </c>
      <c r="D2191" s="88" t="s">
        <v>2004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33"/>
        <v>45205</v>
      </c>
      <c r="L2191" s="5">
        <f t="shared" si="734"/>
        <v>10</v>
      </c>
      <c r="M2191" s="5">
        <f t="shared" si="735"/>
        <v>2023</v>
      </c>
      <c r="N2191" s="96">
        <v>468</v>
      </c>
      <c r="P2191" s="6">
        <f t="shared" si="731"/>
        <v>468</v>
      </c>
      <c r="Q2191" s="7">
        <f t="shared" si="736"/>
        <v>3709449.350000002</v>
      </c>
      <c r="R2191" s="44" t="str">
        <f>VLOOKUP(F2191,'Set up'!$A$2:$E$44,5,FALSE)</f>
        <v>Trsf</v>
      </c>
    </row>
    <row r="2192" spans="1:18" ht="15" customHeight="1" x14ac:dyDescent="0.35">
      <c r="A2192" s="4">
        <v>45205</v>
      </c>
      <c r="B2192" s="5">
        <f t="shared" si="737"/>
        <v>10</v>
      </c>
      <c r="C2192" s="5">
        <f t="shared" si="738"/>
        <v>2023</v>
      </c>
      <c r="D2192" s="88" t="s">
        <v>2006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33"/>
        <v>45325</v>
      </c>
      <c r="L2192" s="5">
        <f t="shared" si="734"/>
        <v>2</v>
      </c>
      <c r="M2192" s="5">
        <f t="shared" si="735"/>
        <v>2024</v>
      </c>
      <c r="N2192" s="96">
        <v>9636</v>
      </c>
      <c r="P2192" s="6">
        <f t="shared" si="731"/>
        <v>9636</v>
      </c>
      <c r="Q2192" s="7">
        <f t="shared" si="736"/>
        <v>3719085.350000002</v>
      </c>
      <c r="R2192" s="44" t="str">
        <f>VLOOKUP(F2192,'Set up'!$A$2:$E$44,5,FALSE)</f>
        <v>Trsf</v>
      </c>
    </row>
    <row r="2193" spans="1:18" ht="15" customHeight="1" x14ac:dyDescent="0.35">
      <c r="A2193" s="4">
        <v>45205</v>
      </c>
      <c r="B2193" s="5">
        <f t="shared" si="737"/>
        <v>10</v>
      </c>
      <c r="C2193" s="5">
        <f t="shared" si="738"/>
        <v>2023</v>
      </c>
      <c r="D2193" s="88" t="s">
        <v>2006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33"/>
        <v>45325</v>
      </c>
      <c r="L2193" s="5">
        <f t="shared" si="734"/>
        <v>2</v>
      </c>
      <c r="M2193" s="5">
        <f t="shared" si="735"/>
        <v>2024</v>
      </c>
      <c r="N2193" s="96">
        <v>900</v>
      </c>
      <c r="P2193" s="6">
        <f t="shared" si="731"/>
        <v>900</v>
      </c>
      <c r="Q2193" s="7">
        <f t="shared" si="736"/>
        <v>3719985.350000002</v>
      </c>
      <c r="R2193" s="44" t="str">
        <f>VLOOKUP(F2193,'Set up'!$A$2:$E$44,5,FALSE)</f>
        <v>Trsf</v>
      </c>
    </row>
    <row r="2194" spans="1:18" ht="15" customHeight="1" x14ac:dyDescent="0.35">
      <c r="A2194" s="4">
        <v>45205</v>
      </c>
      <c r="B2194" s="5">
        <f t="shared" si="737"/>
        <v>10</v>
      </c>
      <c r="C2194" s="5">
        <f t="shared" si="738"/>
        <v>2023</v>
      </c>
      <c r="D2194" s="88" t="s">
        <v>2006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33"/>
        <v>45325</v>
      </c>
      <c r="L2194" s="5">
        <f t="shared" si="734"/>
        <v>2</v>
      </c>
      <c r="M2194" s="5">
        <f t="shared" si="735"/>
        <v>2024</v>
      </c>
      <c r="N2194" s="96">
        <v>575</v>
      </c>
      <c r="P2194" s="6">
        <f t="shared" si="731"/>
        <v>575</v>
      </c>
      <c r="Q2194" s="7">
        <f t="shared" si="736"/>
        <v>3720560.350000002</v>
      </c>
      <c r="R2194" s="44" t="str">
        <f>VLOOKUP(F2194,'Set up'!$A$2:$E$44,5,FALSE)</f>
        <v>Trsf</v>
      </c>
    </row>
    <row r="2195" spans="1:18" ht="15" customHeight="1" x14ac:dyDescent="0.35">
      <c r="A2195" s="4">
        <v>45205</v>
      </c>
      <c r="B2195" s="5">
        <f t="shared" si="737"/>
        <v>10</v>
      </c>
      <c r="C2195" s="5">
        <f t="shared" si="738"/>
        <v>2023</v>
      </c>
      <c r="D2195" s="88" t="s">
        <v>2006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33"/>
        <v>45325</v>
      </c>
      <c r="L2195" s="5">
        <f t="shared" si="734"/>
        <v>2</v>
      </c>
      <c r="M2195" s="5">
        <f t="shared" si="735"/>
        <v>2024</v>
      </c>
      <c r="N2195" s="96">
        <v>420</v>
      </c>
      <c r="P2195" s="6">
        <f t="shared" si="731"/>
        <v>420</v>
      </c>
      <c r="Q2195" s="7">
        <f t="shared" si="736"/>
        <v>3720980.350000002</v>
      </c>
      <c r="R2195" s="44" t="str">
        <f>VLOOKUP(F2195,'Set up'!$A$2:$E$44,5,FALSE)</f>
        <v>Trsf</v>
      </c>
    </row>
    <row r="2196" spans="1:18" ht="15" customHeight="1" x14ac:dyDescent="0.35">
      <c r="A2196" s="4">
        <v>45205</v>
      </c>
      <c r="B2196" s="5">
        <f t="shared" si="737"/>
        <v>10</v>
      </c>
      <c r="C2196" s="5">
        <f t="shared" si="738"/>
        <v>2023</v>
      </c>
      <c r="D2196" s="88" t="s">
        <v>2006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33"/>
        <v>45325</v>
      </c>
      <c r="L2196" s="5">
        <f t="shared" si="734"/>
        <v>2</v>
      </c>
      <c r="M2196" s="5">
        <f t="shared" si="735"/>
        <v>2024</v>
      </c>
      <c r="N2196" s="96">
        <v>238</v>
      </c>
      <c r="P2196" s="6">
        <f t="shared" si="731"/>
        <v>238</v>
      </c>
      <c r="Q2196" s="7">
        <f t="shared" si="736"/>
        <v>3721218.350000002</v>
      </c>
      <c r="R2196" s="44" t="str">
        <f>VLOOKUP(F2196,'Set up'!$A$2:$E$44,5,FALSE)</f>
        <v>Trsf</v>
      </c>
    </row>
    <row r="2197" spans="1:18" ht="15" customHeight="1" x14ac:dyDescent="0.35">
      <c r="A2197" s="4">
        <v>45205</v>
      </c>
      <c r="B2197" s="5">
        <f t="shared" si="737"/>
        <v>10</v>
      </c>
      <c r="C2197" s="5">
        <f t="shared" si="738"/>
        <v>2023</v>
      </c>
      <c r="D2197" s="88" t="s">
        <v>2007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33"/>
        <v>45205</v>
      </c>
      <c r="L2197" s="5">
        <f t="shared" si="734"/>
        <v>10</v>
      </c>
      <c r="M2197" s="5">
        <f t="shared" si="735"/>
        <v>2023</v>
      </c>
      <c r="N2197" s="96">
        <v>250</v>
      </c>
      <c r="P2197" s="6">
        <f t="shared" si="731"/>
        <v>250</v>
      </c>
      <c r="Q2197" s="7">
        <f t="shared" si="736"/>
        <v>3721468.350000002</v>
      </c>
      <c r="R2197" s="44" t="str">
        <f>VLOOKUP(F2197,'Set up'!$A$2:$E$44,5,FALSE)</f>
        <v>Trsf</v>
      </c>
    </row>
    <row r="2198" spans="1:18" ht="15" customHeight="1" x14ac:dyDescent="0.35">
      <c r="A2198" s="4">
        <v>45205</v>
      </c>
      <c r="B2198" s="5">
        <f t="shared" si="737"/>
        <v>10</v>
      </c>
      <c r="C2198" s="5">
        <f t="shared" si="738"/>
        <v>2023</v>
      </c>
      <c r="D2198" s="88" t="s">
        <v>2007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33"/>
        <v>45205</v>
      </c>
      <c r="L2198" s="5">
        <f t="shared" si="734"/>
        <v>10</v>
      </c>
      <c r="M2198" s="5">
        <f t="shared" si="735"/>
        <v>2023</v>
      </c>
      <c r="N2198" s="96">
        <v>360</v>
      </c>
      <c r="P2198" s="6">
        <f t="shared" si="731"/>
        <v>360</v>
      </c>
      <c r="Q2198" s="7">
        <f t="shared" si="736"/>
        <v>3721828.350000002</v>
      </c>
      <c r="R2198" s="44" t="str">
        <f>VLOOKUP(F2198,'Set up'!$A$2:$E$44,5,FALSE)</f>
        <v>Trsf</v>
      </c>
    </row>
    <row r="2199" spans="1:18" ht="15" customHeight="1" x14ac:dyDescent="0.35">
      <c r="A2199" s="4">
        <v>45206</v>
      </c>
      <c r="B2199" s="5">
        <f t="shared" si="737"/>
        <v>10</v>
      </c>
      <c r="C2199" s="5">
        <f t="shared" si="738"/>
        <v>2023</v>
      </c>
      <c r="D2199" s="88" t="s">
        <v>2008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33"/>
        <v>45206</v>
      </c>
      <c r="L2199" s="5">
        <f t="shared" si="734"/>
        <v>10</v>
      </c>
      <c r="M2199" s="5">
        <f t="shared" si="735"/>
        <v>2023</v>
      </c>
      <c r="N2199" s="96">
        <v>3476</v>
      </c>
      <c r="P2199" s="6">
        <f t="shared" si="731"/>
        <v>3476</v>
      </c>
      <c r="Q2199" s="7">
        <f t="shared" si="736"/>
        <v>3725304.350000002</v>
      </c>
      <c r="R2199" s="44" t="str">
        <f>VLOOKUP(F2199,'Set up'!$A$2:$E$44,5,FALSE)</f>
        <v>Chq</v>
      </c>
    </row>
    <row r="2200" spans="1:18" ht="15" customHeight="1" x14ac:dyDescent="0.35">
      <c r="A2200" s="4">
        <v>45206</v>
      </c>
      <c r="B2200" s="5">
        <f t="shared" si="737"/>
        <v>10</v>
      </c>
      <c r="C2200" s="5">
        <f t="shared" si="738"/>
        <v>2023</v>
      </c>
      <c r="D2200" s="88" t="s">
        <v>2008</v>
      </c>
      <c r="E2200" s="5" t="str">
        <f>VLOOKUP(F2200,'Set up'!$A$2:$C$44,2,FALSE)</f>
        <v>C00000006</v>
      </c>
      <c r="F2200" s="1" t="s">
        <v>43</v>
      </c>
      <c r="G2200" s="99" t="s">
        <v>1799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33"/>
        <v>45206</v>
      </c>
      <c r="L2200" s="5">
        <f t="shared" si="734"/>
        <v>10</v>
      </c>
      <c r="M2200" s="5">
        <f t="shared" si="735"/>
        <v>2023</v>
      </c>
      <c r="N2200" s="96">
        <v>702</v>
      </c>
      <c r="P2200" s="6">
        <f t="shared" si="731"/>
        <v>702</v>
      </c>
      <c r="Q2200" s="7">
        <f t="shared" si="736"/>
        <v>3726006.350000002</v>
      </c>
      <c r="R2200" s="44" t="str">
        <f>VLOOKUP(F2200,'Set up'!$A$2:$E$44,5,FALSE)</f>
        <v>Chq</v>
      </c>
    </row>
    <row r="2201" spans="1:18" ht="15" customHeight="1" x14ac:dyDescent="0.35">
      <c r="A2201" s="4">
        <v>45206</v>
      </c>
      <c r="B2201" s="5">
        <f t="shared" si="737"/>
        <v>10</v>
      </c>
      <c r="C2201" s="5">
        <f t="shared" si="738"/>
        <v>2023</v>
      </c>
      <c r="D2201" s="88" t="s">
        <v>2008</v>
      </c>
      <c r="E2201" s="5" t="str">
        <f>VLOOKUP(F2201,'Set up'!$A$2:$C$44,2,FALSE)</f>
        <v>C00000006</v>
      </c>
      <c r="F2201" s="1" t="s">
        <v>43</v>
      </c>
      <c r="G2201" s="99" t="s">
        <v>1915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33"/>
        <v>45206</v>
      </c>
      <c r="L2201" s="5">
        <f t="shared" si="734"/>
        <v>10</v>
      </c>
      <c r="M2201" s="5">
        <f t="shared" si="735"/>
        <v>2023</v>
      </c>
      <c r="N2201" s="96">
        <v>421.2</v>
      </c>
      <c r="P2201" s="6">
        <f t="shared" si="731"/>
        <v>421.2</v>
      </c>
      <c r="Q2201" s="7">
        <f t="shared" si="736"/>
        <v>3726427.5500000021</v>
      </c>
      <c r="R2201" s="44" t="str">
        <f>VLOOKUP(F2201,'Set up'!$A$2:$E$44,5,FALSE)</f>
        <v>Chq</v>
      </c>
    </row>
    <row r="2202" spans="1:18" ht="15" customHeight="1" x14ac:dyDescent="0.35">
      <c r="A2202" s="4">
        <v>45206</v>
      </c>
      <c r="B2202" s="5">
        <f t="shared" si="737"/>
        <v>10</v>
      </c>
      <c r="C2202" s="5">
        <f t="shared" si="738"/>
        <v>2023</v>
      </c>
      <c r="D2202" s="88" t="s">
        <v>2008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33"/>
        <v>45206</v>
      </c>
      <c r="L2202" s="5">
        <f t="shared" si="734"/>
        <v>10</v>
      </c>
      <c r="M2202" s="5">
        <f t="shared" si="735"/>
        <v>2023</v>
      </c>
      <c r="N2202" s="96">
        <v>210</v>
      </c>
      <c r="P2202" s="6">
        <f t="shared" si="731"/>
        <v>210</v>
      </c>
      <c r="Q2202" s="7">
        <f t="shared" si="736"/>
        <v>3726637.5500000021</v>
      </c>
      <c r="R2202" s="44" t="str">
        <f>VLOOKUP(F2202,'Set up'!$A$2:$E$44,5,FALSE)</f>
        <v>Chq</v>
      </c>
    </row>
    <row r="2203" spans="1:18" ht="15" customHeight="1" x14ac:dyDescent="0.35">
      <c r="A2203" s="4">
        <v>45206</v>
      </c>
      <c r="B2203" s="5">
        <f t="shared" si="737"/>
        <v>10</v>
      </c>
      <c r="C2203" s="5">
        <f t="shared" si="738"/>
        <v>2023</v>
      </c>
      <c r="D2203" s="88" t="s">
        <v>2008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33"/>
        <v>45206</v>
      </c>
      <c r="L2203" s="5">
        <f t="shared" si="734"/>
        <v>10</v>
      </c>
      <c r="M2203" s="5">
        <f t="shared" si="735"/>
        <v>2023</v>
      </c>
      <c r="N2203" s="96">
        <v>258</v>
      </c>
      <c r="P2203" s="6">
        <f t="shared" si="731"/>
        <v>258</v>
      </c>
      <c r="Q2203" s="7">
        <f t="shared" si="736"/>
        <v>3726895.5500000021</v>
      </c>
      <c r="R2203" s="44" t="str">
        <f>VLOOKUP(F2203,'Set up'!$A$2:$E$44,5,FALSE)</f>
        <v>Chq</v>
      </c>
    </row>
    <row r="2204" spans="1:18" ht="15" customHeight="1" x14ac:dyDescent="0.35">
      <c r="A2204" s="4">
        <v>45211</v>
      </c>
      <c r="B2204" s="5">
        <f t="shared" si="737"/>
        <v>10</v>
      </c>
      <c r="C2204" s="5">
        <f t="shared" si="738"/>
        <v>2023</v>
      </c>
      <c r="D2204" s="88" t="s">
        <v>2009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33"/>
        <v>45211</v>
      </c>
      <c r="L2204" s="5">
        <f t="shared" si="734"/>
        <v>10</v>
      </c>
      <c r="M2204" s="5">
        <f t="shared" si="735"/>
        <v>2023</v>
      </c>
      <c r="N2204" s="96">
        <v>125</v>
      </c>
      <c r="P2204" s="6">
        <f t="shared" si="731"/>
        <v>125</v>
      </c>
      <c r="Q2204" s="7">
        <f t="shared" si="736"/>
        <v>3727020.5500000021</v>
      </c>
      <c r="R2204" s="44" t="str">
        <f>VLOOKUP(F2204,'Set up'!$A$2:$E$44,5,FALSE)</f>
        <v>Trsf</v>
      </c>
    </row>
    <row r="2205" spans="1:18" ht="15" customHeight="1" x14ac:dyDescent="0.35">
      <c r="A2205" s="4">
        <v>45211</v>
      </c>
      <c r="B2205" s="5">
        <f t="shared" si="737"/>
        <v>10</v>
      </c>
      <c r="C2205" s="5">
        <f t="shared" si="738"/>
        <v>2023</v>
      </c>
      <c r="D2205" s="88" t="s">
        <v>2009</v>
      </c>
      <c r="E2205" s="5" t="str">
        <f>VLOOKUP(F2205,'Set up'!$A$2:$C$44,2,FALSE)</f>
        <v>C00000020</v>
      </c>
      <c r="F2205" s="1" t="s">
        <v>411</v>
      </c>
      <c r="G2205" s="99" t="s">
        <v>2010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33"/>
        <v>45211</v>
      </c>
      <c r="L2205" s="5">
        <f t="shared" si="734"/>
        <v>10</v>
      </c>
      <c r="M2205" s="5">
        <f t="shared" si="735"/>
        <v>2023</v>
      </c>
      <c r="N2205" s="96">
        <v>900</v>
      </c>
      <c r="P2205" s="6">
        <f t="shared" si="731"/>
        <v>900</v>
      </c>
      <c r="Q2205" s="7">
        <f t="shared" si="736"/>
        <v>3727920.5500000021</v>
      </c>
      <c r="R2205" s="44" t="str">
        <f>VLOOKUP(F2205,'Set up'!$A$2:$E$44,5,FALSE)</f>
        <v>Trsf</v>
      </c>
    </row>
    <row r="2206" spans="1:18" ht="15" customHeight="1" x14ac:dyDescent="0.35">
      <c r="A2206" s="4">
        <v>45209</v>
      </c>
      <c r="B2206" s="5">
        <f t="shared" si="737"/>
        <v>10</v>
      </c>
      <c r="C2206" s="5">
        <f t="shared" si="738"/>
        <v>2023</v>
      </c>
      <c r="D2206" s="88" t="s">
        <v>2011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33"/>
        <v>45209</v>
      </c>
      <c r="L2206" s="5">
        <f t="shared" si="734"/>
        <v>10</v>
      </c>
      <c r="M2206" s="5">
        <f t="shared" si="735"/>
        <v>2023</v>
      </c>
      <c r="N2206" s="96">
        <v>234</v>
      </c>
      <c r="P2206" s="6">
        <f t="shared" si="731"/>
        <v>234</v>
      </c>
      <c r="Q2206" s="7">
        <f t="shared" si="736"/>
        <v>3728154.5500000021</v>
      </c>
      <c r="R2206" s="44" t="str">
        <f>VLOOKUP(F2206,'Set up'!$A$2:$E$44,5,FALSE)</f>
        <v>Trsf</v>
      </c>
    </row>
    <row r="2207" spans="1:18" ht="15" customHeight="1" x14ac:dyDescent="0.35">
      <c r="A2207" s="4">
        <v>45209</v>
      </c>
      <c r="B2207" s="5">
        <f t="shared" si="737"/>
        <v>10</v>
      </c>
      <c r="C2207" s="5">
        <f t="shared" si="738"/>
        <v>2023</v>
      </c>
      <c r="D2207" s="88" t="s">
        <v>2011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33"/>
        <v>45209</v>
      </c>
      <c r="L2207" s="5">
        <f t="shared" si="734"/>
        <v>10</v>
      </c>
      <c r="M2207" s="5">
        <f t="shared" si="735"/>
        <v>2023</v>
      </c>
      <c r="N2207" s="96">
        <v>110</v>
      </c>
      <c r="P2207" s="6">
        <f t="shared" si="731"/>
        <v>110</v>
      </c>
      <c r="Q2207" s="7">
        <f t="shared" si="736"/>
        <v>3728264.5500000021</v>
      </c>
      <c r="R2207" s="44" t="str">
        <f>VLOOKUP(F2207,'Set up'!$A$2:$E$44,5,FALSE)</f>
        <v>Trsf</v>
      </c>
    </row>
    <row r="2208" spans="1:18" ht="15" customHeight="1" x14ac:dyDescent="0.35">
      <c r="A2208" s="4" t="s">
        <v>2012</v>
      </c>
      <c r="B2208" s="5">
        <f t="shared" si="737"/>
        <v>10</v>
      </c>
      <c r="C2208" s="5">
        <f t="shared" si="738"/>
        <v>2023</v>
      </c>
      <c r="D2208" s="88" t="s">
        <v>2013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33"/>
        <v>45210</v>
      </c>
      <c r="L2208" s="5">
        <f t="shared" si="734"/>
        <v>10</v>
      </c>
      <c r="M2208" s="5">
        <f t="shared" si="735"/>
        <v>2023</v>
      </c>
      <c r="N2208" s="96">
        <v>1694</v>
      </c>
      <c r="P2208" s="6">
        <f t="shared" si="731"/>
        <v>1694</v>
      </c>
      <c r="Q2208" s="7">
        <f t="shared" si="736"/>
        <v>3729958.5500000021</v>
      </c>
      <c r="R2208" s="44" t="str">
        <f>VLOOKUP(F2208,'Set up'!$A$2:$E$44,5,FALSE)</f>
        <v>Cash</v>
      </c>
    </row>
    <row r="2209" spans="1:18" ht="15" customHeight="1" x14ac:dyDescent="0.35">
      <c r="A2209" s="4" t="s">
        <v>2012</v>
      </c>
      <c r="B2209" s="5">
        <f t="shared" si="737"/>
        <v>10</v>
      </c>
      <c r="C2209" s="5">
        <f t="shared" si="738"/>
        <v>2023</v>
      </c>
      <c r="D2209" s="88" t="s">
        <v>2013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33"/>
        <v>45210</v>
      </c>
      <c r="L2209" s="5">
        <f t="shared" si="734"/>
        <v>10</v>
      </c>
      <c r="M2209" s="5">
        <f t="shared" si="735"/>
        <v>2023</v>
      </c>
      <c r="N2209" s="96">
        <v>702</v>
      </c>
      <c r="P2209" s="6">
        <f t="shared" si="731"/>
        <v>702</v>
      </c>
      <c r="Q2209" s="7">
        <f t="shared" si="736"/>
        <v>3730660.5500000021</v>
      </c>
      <c r="R2209" s="44" t="str">
        <f>VLOOKUP(F2209,'Set up'!$A$2:$E$44,5,FALSE)</f>
        <v>Cash</v>
      </c>
    </row>
    <row r="2210" spans="1:18" ht="15" customHeight="1" x14ac:dyDescent="0.35">
      <c r="A2210" s="4" t="s">
        <v>2012</v>
      </c>
      <c r="B2210" s="5">
        <f t="shared" si="737"/>
        <v>10</v>
      </c>
      <c r="C2210" s="5">
        <f t="shared" si="738"/>
        <v>2023</v>
      </c>
      <c r="D2210" s="88" t="s">
        <v>2013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33"/>
        <v>45210</v>
      </c>
      <c r="L2210" s="5">
        <f t="shared" si="734"/>
        <v>10</v>
      </c>
      <c r="M2210" s="5">
        <f t="shared" si="735"/>
        <v>2023</v>
      </c>
      <c r="N2210" s="96">
        <v>258</v>
      </c>
      <c r="P2210" s="6">
        <f t="shared" si="731"/>
        <v>258</v>
      </c>
      <c r="Q2210" s="7">
        <f t="shared" si="736"/>
        <v>3730918.5500000021</v>
      </c>
      <c r="R2210" s="44" t="str">
        <f>VLOOKUP(F2210,'Set up'!$A$2:$E$44,5,FALSE)</f>
        <v>Cash</v>
      </c>
    </row>
    <row r="2211" spans="1:18" ht="15" customHeight="1" x14ac:dyDescent="0.35">
      <c r="A2211" s="4" t="s">
        <v>2012</v>
      </c>
      <c r="B2211" s="5">
        <f t="shared" si="737"/>
        <v>10</v>
      </c>
      <c r="C2211" s="5">
        <f t="shared" si="738"/>
        <v>2023</v>
      </c>
      <c r="D2211" s="88" t="s">
        <v>2013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33"/>
        <v>45210</v>
      </c>
      <c r="L2211" s="5">
        <f t="shared" si="734"/>
        <v>10</v>
      </c>
      <c r="M2211" s="5">
        <f t="shared" si="735"/>
        <v>2023</v>
      </c>
      <c r="N2211" s="96">
        <v>105</v>
      </c>
      <c r="P2211" s="6">
        <f t="shared" si="731"/>
        <v>105</v>
      </c>
      <c r="Q2211" s="7">
        <f t="shared" si="736"/>
        <v>3731023.5500000021</v>
      </c>
      <c r="R2211" s="44" t="str">
        <f>VLOOKUP(F2211,'Set up'!$A$2:$E$44,5,FALSE)</f>
        <v>Cash</v>
      </c>
    </row>
    <row r="2212" spans="1:18" ht="15" customHeight="1" x14ac:dyDescent="0.35">
      <c r="A2212" s="4" t="s">
        <v>2012</v>
      </c>
      <c r="B2212" s="5">
        <f t="shared" si="737"/>
        <v>10</v>
      </c>
      <c r="C2212" s="5">
        <f t="shared" si="738"/>
        <v>2023</v>
      </c>
      <c r="D2212" s="88" t="s">
        <v>2013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33"/>
        <v>45210</v>
      </c>
      <c r="L2212" s="5">
        <f t="shared" si="734"/>
        <v>10</v>
      </c>
      <c r="M2212" s="5">
        <f t="shared" si="735"/>
        <v>2023</v>
      </c>
      <c r="N2212" s="96">
        <v>150</v>
      </c>
      <c r="P2212" s="6">
        <f t="shared" si="731"/>
        <v>150</v>
      </c>
      <c r="Q2212" s="7">
        <f t="shared" si="736"/>
        <v>3731173.5500000021</v>
      </c>
      <c r="R2212" s="44" t="str">
        <f>VLOOKUP(F2212,'Set up'!$A$2:$E$44,5,FALSE)</f>
        <v>Cash</v>
      </c>
    </row>
    <row r="2213" spans="1:18" ht="15" customHeight="1" x14ac:dyDescent="0.35">
      <c r="A2213" s="4" t="s">
        <v>2012</v>
      </c>
      <c r="B2213" s="5">
        <f t="shared" si="737"/>
        <v>10</v>
      </c>
      <c r="C2213" s="5">
        <f t="shared" si="738"/>
        <v>2023</v>
      </c>
      <c r="D2213" s="88" t="s">
        <v>2015</v>
      </c>
      <c r="E2213" s="5" t="str">
        <f>VLOOKUP(F2213,'Set up'!$A$2:$C$44,2,FALSE)</f>
        <v>C00000034</v>
      </c>
      <c r="F2213" s="1" t="s">
        <v>1198</v>
      </c>
      <c r="G2213" s="99" t="s">
        <v>2014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33"/>
        <v>45210</v>
      </c>
      <c r="L2213" s="5">
        <f t="shared" si="734"/>
        <v>10</v>
      </c>
      <c r="M2213" s="5">
        <f t="shared" si="735"/>
        <v>2023</v>
      </c>
      <c r="N2213" s="96">
        <v>1732.5</v>
      </c>
      <c r="P2213" s="6">
        <f t="shared" si="731"/>
        <v>1732.5</v>
      </c>
      <c r="Q2213" s="7">
        <f t="shared" si="736"/>
        <v>3732906.0500000021</v>
      </c>
      <c r="R2213" s="44" t="str">
        <f>VLOOKUP(F2213,'Set up'!$A$2:$E$44,5,FALSE)</f>
        <v>Trsf</v>
      </c>
    </row>
    <row r="2214" spans="1:18" ht="15" customHeight="1" x14ac:dyDescent="0.35">
      <c r="A2214" s="4" t="s">
        <v>2012</v>
      </c>
      <c r="B2214" s="5">
        <f t="shared" si="737"/>
        <v>10</v>
      </c>
      <c r="C2214" s="5">
        <f t="shared" si="738"/>
        <v>2023</v>
      </c>
      <c r="D2214" s="88" t="s">
        <v>2015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33"/>
        <v>45210</v>
      </c>
      <c r="L2214" s="5">
        <f t="shared" si="734"/>
        <v>10</v>
      </c>
      <c r="M2214" s="5">
        <f t="shared" si="735"/>
        <v>2023</v>
      </c>
      <c r="N2214" s="96">
        <v>312.5</v>
      </c>
      <c r="P2214" s="6">
        <f t="shared" si="731"/>
        <v>312.5</v>
      </c>
      <c r="Q2214" s="7">
        <f t="shared" si="736"/>
        <v>3733218.5500000021</v>
      </c>
      <c r="R2214" s="44" t="str">
        <f>VLOOKUP(F2214,'Set up'!$A$2:$E$44,5,FALSE)</f>
        <v>Trsf</v>
      </c>
    </row>
    <row r="2215" spans="1:18" ht="15" customHeight="1" x14ac:dyDescent="0.35">
      <c r="A2215" s="4" t="s">
        <v>2017</v>
      </c>
      <c r="B2215" s="5">
        <f t="shared" ref="B2215:B2228" si="739">MONTH(A2215)</f>
        <v>10</v>
      </c>
      <c r="C2215" s="5">
        <f t="shared" ref="C2215:C2228" si="740">YEAR(A2215)</f>
        <v>2023</v>
      </c>
      <c r="D2215" s="88" t="s">
        <v>2016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41">A2215+J2215</f>
        <v>45273</v>
      </c>
      <c r="L2215" s="5">
        <f t="shared" ref="L2215:L2219" si="742">MONTH(K2215)</f>
        <v>12</v>
      </c>
      <c r="M2215" s="5">
        <f t="shared" ref="M2215:M2219" si="743">YEAR(K2215)</f>
        <v>2023</v>
      </c>
      <c r="N2215" s="96">
        <v>594</v>
      </c>
      <c r="P2215" s="6">
        <f t="shared" si="731"/>
        <v>594</v>
      </c>
      <c r="Q2215" s="7">
        <f t="shared" ref="Q2215:Q2228" si="744">SUM(Q2214+N2215)</f>
        <v>3733812.5500000021</v>
      </c>
      <c r="R2215" s="44" t="str">
        <f>VLOOKUP(F2215,'Set up'!$A$2:$E$44,5,FALSE)</f>
        <v>Chq</v>
      </c>
    </row>
    <row r="2216" spans="1:18" ht="15" customHeight="1" x14ac:dyDescent="0.35">
      <c r="A2216" s="4" t="s">
        <v>2017</v>
      </c>
      <c r="B2216" s="5">
        <f t="shared" si="739"/>
        <v>10</v>
      </c>
      <c r="C2216" s="5">
        <f t="shared" si="740"/>
        <v>2023</v>
      </c>
      <c r="D2216" s="88" t="s">
        <v>2016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41"/>
        <v>45273</v>
      </c>
      <c r="L2216" s="5">
        <f t="shared" si="742"/>
        <v>12</v>
      </c>
      <c r="M2216" s="5">
        <f t="shared" si="743"/>
        <v>2023</v>
      </c>
      <c r="N2216" s="96">
        <v>594</v>
      </c>
      <c r="P2216" s="6">
        <f t="shared" si="731"/>
        <v>594</v>
      </c>
      <c r="Q2216" s="7">
        <f t="shared" si="744"/>
        <v>3734406.5500000021</v>
      </c>
      <c r="R2216" s="44" t="str">
        <f>VLOOKUP(F2216,'Set up'!$A$2:$E$44,5,FALSE)</f>
        <v>Chq</v>
      </c>
    </row>
    <row r="2217" spans="1:18" ht="15" customHeight="1" x14ac:dyDescent="0.35">
      <c r="A2217" s="4" t="s">
        <v>2017</v>
      </c>
      <c r="B2217" s="5">
        <f t="shared" si="739"/>
        <v>10</v>
      </c>
      <c r="C2217" s="5">
        <f t="shared" si="740"/>
        <v>2023</v>
      </c>
      <c r="D2217" s="88" t="s">
        <v>2016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41"/>
        <v>45273</v>
      </c>
      <c r="L2217" s="5">
        <f t="shared" si="742"/>
        <v>12</v>
      </c>
      <c r="M2217" s="5">
        <f t="shared" si="743"/>
        <v>2023</v>
      </c>
      <c r="N2217" s="96">
        <v>440</v>
      </c>
      <c r="P2217" s="6">
        <f t="shared" si="731"/>
        <v>440</v>
      </c>
      <c r="Q2217" s="7">
        <f t="shared" si="744"/>
        <v>3734846.5500000021</v>
      </c>
      <c r="R2217" s="44" t="str">
        <f>VLOOKUP(F2217,'Set up'!$A$2:$E$44,5,FALSE)</f>
        <v>Chq</v>
      </c>
    </row>
    <row r="2218" spans="1:18" ht="15" customHeight="1" x14ac:dyDescent="0.35">
      <c r="A2218" s="4" t="s">
        <v>2017</v>
      </c>
      <c r="B2218" s="5">
        <f t="shared" si="739"/>
        <v>10</v>
      </c>
      <c r="C2218" s="5">
        <f t="shared" si="740"/>
        <v>2023</v>
      </c>
      <c r="D2218" s="88" t="s">
        <v>2018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41"/>
        <v>45213</v>
      </c>
      <c r="L2218" s="5">
        <f t="shared" si="742"/>
        <v>10</v>
      </c>
      <c r="M2218" s="5">
        <f t="shared" si="743"/>
        <v>2023</v>
      </c>
      <c r="N2218" s="96">
        <v>1738</v>
      </c>
      <c r="P2218" s="6">
        <f t="shared" si="731"/>
        <v>1738</v>
      </c>
      <c r="Q2218" s="7">
        <f t="shared" si="744"/>
        <v>3736584.5500000021</v>
      </c>
      <c r="R2218" s="44" t="str">
        <f>VLOOKUP(F2218,'Set up'!$A$2:$E$44,5,FALSE)</f>
        <v>Trsf</v>
      </c>
    </row>
    <row r="2219" spans="1:18" ht="15" customHeight="1" x14ac:dyDescent="0.35">
      <c r="A2219" s="4" t="s">
        <v>2017</v>
      </c>
      <c r="B2219" s="5">
        <f t="shared" si="739"/>
        <v>10</v>
      </c>
      <c r="C2219" s="5">
        <f t="shared" si="740"/>
        <v>2023</v>
      </c>
      <c r="D2219" s="88" t="s">
        <v>2019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41"/>
        <v>45213</v>
      </c>
      <c r="L2219" s="5">
        <f t="shared" si="742"/>
        <v>10</v>
      </c>
      <c r="M2219" s="5">
        <f t="shared" si="743"/>
        <v>2023</v>
      </c>
      <c r="N2219" s="96">
        <v>1738</v>
      </c>
      <c r="P2219" s="6">
        <f t="shared" si="731"/>
        <v>1738</v>
      </c>
      <c r="Q2219" s="7">
        <f t="shared" si="744"/>
        <v>3738322.5500000021</v>
      </c>
      <c r="R2219" s="44" t="str">
        <f>VLOOKUP(F2219,'Set up'!$A$2:$E$44,5,FALSE)</f>
        <v>Trsf</v>
      </c>
    </row>
    <row r="2220" spans="1:18" ht="15" customHeight="1" x14ac:dyDescent="0.35">
      <c r="A2220" s="4">
        <v>45216</v>
      </c>
      <c r="B2220" s="5">
        <f t="shared" si="739"/>
        <v>10</v>
      </c>
      <c r="C2220" s="5">
        <f t="shared" si="740"/>
        <v>2023</v>
      </c>
      <c r="D2220" s="88" t="s">
        <v>2021</v>
      </c>
      <c r="E2220" s="5" t="str">
        <f>VLOOKUP(F2220,'Set up'!$A$2:$C$44,2,FALSE)</f>
        <v>C00000042</v>
      </c>
      <c r="F2220" s="1" t="s">
        <v>2020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45">A2220+J2220</f>
        <v>45216</v>
      </c>
      <c r="L2220" s="5">
        <f t="shared" ref="L2220:L2228" si="746">MONTH(K2220)</f>
        <v>10</v>
      </c>
      <c r="M2220" s="5">
        <f t="shared" ref="M2220:M2228" si="747">YEAR(K2220)</f>
        <v>2023</v>
      </c>
      <c r="N2220" s="96">
        <v>312.5</v>
      </c>
      <c r="P2220" s="6">
        <f t="shared" si="731"/>
        <v>312.5</v>
      </c>
      <c r="Q2220" s="7">
        <f t="shared" si="744"/>
        <v>3738635.0500000021</v>
      </c>
      <c r="R2220" s="44" t="str">
        <f>VLOOKUP(F2220,'Set up'!$A$2:$E$44,5,FALSE)</f>
        <v>Trsf</v>
      </c>
    </row>
    <row r="2221" spans="1:18" ht="15" customHeight="1" x14ac:dyDescent="0.35">
      <c r="A2221" s="4">
        <v>45216</v>
      </c>
      <c r="B2221" s="5">
        <f t="shared" si="739"/>
        <v>10</v>
      </c>
      <c r="C2221" s="5">
        <f t="shared" si="740"/>
        <v>2023</v>
      </c>
      <c r="D2221" s="88" t="s">
        <v>2022</v>
      </c>
      <c r="E2221" s="5" t="str">
        <f>VLOOKUP(F2221,'Set up'!$A$2:$C$44,2,FALSE)</f>
        <v>C00000042</v>
      </c>
      <c r="F2221" s="1" t="s">
        <v>2020</v>
      </c>
      <c r="G2221" s="99" t="s">
        <v>1736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45"/>
        <v>45216</v>
      </c>
      <c r="L2221" s="5">
        <f t="shared" si="746"/>
        <v>10</v>
      </c>
      <c r="M2221" s="5">
        <f t="shared" si="747"/>
        <v>2023</v>
      </c>
      <c r="N2221" s="96">
        <v>8140</v>
      </c>
      <c r="P2221" s="6">
        <f t="shared" si="731"/>
        <v>8140</v>
      </c>
      <c r="Q2221" s="7">
        <f t="shared" si="744"/>
        <v>3746775.0500000021</v>
      </c>
      <c r="R2221" s="44" t="str">
        <f>VLOOKUP(F2221,'Set up'!$A$2:$E$44,5,FALSE)</f>
        <v>Trsf</v>
      </c>
    </row>
    <row r="2222" spans="1:18" ht="15" customHeight="1" x14ac:dyDescent="0.35">
      <c r="A2222" s="4">
        <v>45216</v>
      </c>
      <c r="B2222" s="5">
        <f t="shared" si="739"/>
        <v>10</v>
      </c>
      <c r="C2222" s="5">
        <f t="shared" si="740"/>
        <v>2023</v>
      </c>
      <c r="D2222" s="88" t="s">
        <v>2022</v>
      </c>
      <c r="E2222" s="5" t="str">
        <f>VLOOKUP(F2222,'Set up'!$A$2:$C$44,2,FALSE)</f>
        <v>C00000042</v>
      </c>
      <c r="F2222" s="1" t="s">
        <v>2020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45"/>
        <v>45216</v>
      </c>
      <c r="L2222" s="5">
        <f t="shared" si="746"/>
        <v>10</v>
      </c>
      <c r="M2222" s="5">
        <f t="shared" si="747"/>
        <v>2023</v>
      </c>
      <c r="N2222" s="96">
        <v>2700</v>
      </c>
      <c r="P2222" s="6">
        <f t="shared" si="731"/>
        <v>2700</v>
      </c>
      <c r="Q2222" s="7">
        <f t="shared" si="744"/>
        <v>3749475.0500000021</v>
      </c>
      <c r="R2222" s="44" t="str">
        <f>VLOOKUP(F2222,'Set up'!$A$2:$E$44,5,FALSE)</f>
        <v>Trsf</v>
      </c>
    </row>
    <row r="2223" spans="1:18" ht="15" customHeight="1" x14ac:dyDescent="0.35">
      <c r="A2223" s="4">
        <v>45216</v>
      </c>
      <c r="B2223" s="5">
        <f t="shared" si="739"/>
        <v>10</v>
      </c>
      <c r="C2223" s="5">
        <f t="shared" si="740"/>
        <v>2023</v>
      </c>
      <c r="D2223" s="88" t="s">
        <v>2022</v>
      </c>
      <c r="E2223" s="5" t="str">
        <f>VLOOKUP(F2223,'Set up'!$A$2:$C$44,2,FALSE)</f>
        <v>C00000042</v>
      </c>
      <c r="F2223" s="1" t="s">
        <v>2020</v>
      </c>
      <c r="G2223" s="99" t="s">
        <v>1925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45"/>
        <v>45216</v>
      </c>
      <c r="L2223" s="5">
        <f t="shared" si="746"/>
        <v>10</v>
      </c>
      <c r="M2223" s="5">
        <f t="shared" si="747"/>
        <v>2023</v>
      </c>
      <c r="N2223" s="96">
        <v>1638</v>
      </c>
      <c r="P2223" s="6">
        <f t="shared" si="731"/>
        <v>1638</v>
      </c>
      <c r="Q2223" s="7">
        <f t="shared" si="744"/>
        <v>3751113.0500000021</v>
      </c>
      <c r="R2223" s="44" t="str">
        <f>VLOOKUP(F2223,'Set up'!$A$2:$E$44,5,FALSE)</f>
        <v>Trsf</v>
      </c>
    </row>
    <row r="2224" spans="1:18" ht="15" customHeight="1" x14ac:dyDescent="0.35">
      <c r="A2224" s="4">
        <v>45216</v>
      </c>
      <c r="B2224" s="5">
        <f t="shared" si="739"/>
        <v>10</v>
      </c>
      <c r="C2224" s="5">
        <f t="shared" si="740"/>
        <v>2023</v>
      </c>
      <c r="D2224" s="88" t="s">
        <v>2022</v>
      </c>
      <c r="E2224" s="5" t="str">
        <f>VLOOKUP(F2224,'Set up'!$A$2:$C$44,2,FALSE)</f>
        <v>C00000042</v>
      </c>
      <c r="F2224" s="1" t="s">
        <v>2020</v>
      </c>
      <c r="G2224" s="99" t="s">
        <v>2010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45"/>
        <v>45216</v>
      </c>
      <c r="L2224" s="5">
        <f t="shared" si="746"/>
        <v>10</v>
      </c>
      <c r="M2224" s="5">
        <f t="shared" si="747"/>
        <v>2023</v>
      </c>
      <c r="N2224" s="96">
        <v>1800</v>
      </c>
      <c r="P2224" s="6">
        <f t="shared" si="731"/>
        <v>1800</v>
      </c>
      <c r="Q2224" s="7">
        <f t="shared" si="744"/>
        <v>3752913.0500000021</v>
      </c>
      <c r="R2224" s="44" t="str">
        <f>VLOOKUP(F2224,'Set up'!$A$2:$E$44,5,FALSE)</f>
        <v>Trsf</v>
      </c>
    </row>
    <row r="2225" spans="1:18" ht="15" customHeight="1" x14ac:dyDescent="0.35">
      <c r="A2225" s="4">
        <v>45216</v>
      </c>
      <c r="B2225" s="5">
        <f t="shared" si="739"/>
        <v>10</v>
      </c>
      <c r="C2225" s="5">
        <f t="shared" si="740"/>
        <v>2023</v>
      </c>
      <c r="D2225" s="88" t="s">
        <v>2022</v>
      </c>
      <c r="E2225" s="5" t="str">
        <f>VLOOKUP(F2225,'Set up'!$A$2:$C$44,2,FALSE)</f>
        <v>C00000042</v>
      </c>
      <c r="F2225" s="1" t="s">
        <v>2020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45"/>
        <v>45216</v>
      </c>
      <c r="L2225" s="5">
        <f t="shared" si="746"/>
        <v>10</v>
      </c>
      <c r="M2225" s="5">
        <f t="shared" si="747"/>
        <v>2023</v>
      </c>
      <c r="N2225" s="96">
        <v>380</v>
      </c>
      <c r="P2225" s="6">
        <f t="shared" si="731"/>
        <v>380</v>
      </c>
      <c r="Q2225" s="7">
        <f t="shared" si="744"/>
        <v>3753293.0500000021</v>
      </c>
      <c r="R2225" s="44" t="str">
        <f>VLOOKUP(F2225,'Set up'!$A$2:$E$44,5,FALSE)</f>
        <v>Trsf</v>
      </c>
    </row>
    <row r="2226" spans="1:18" ht="15" customHeight="1" x14ac:dyDescent="0.35">
      <c r="A2226" s="4">
        <v>45218</v>
      </c>
      <c r="B2226" s="5">
        <f t="shared" si="739"/>
        <v>10</v>
      </c>
      <c r="C2226" s="5">
        <f t="shared" si="740"/>
        <v>2023</v>
      </c>
      <c r="D2226" s="88" t="s">
        <v>2024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45"/>
        <v>45278</v>
      </c>
      <c r="L2226" s="5">
        <f t="shared" si="746"/>
        <v>12</v>
      </c>
      <c r="M2226" s="5">
        <f t="shared" si="747"/>
        <v>2023</v>
      </c>
      <c r="N2226" s="96">
        <v>3212</v>
      </c>
      <c r="P2226" s="6">
        <f t="shared" si="731"/>
        <v>3212</v>
      </c>
      <c r="Q2226" s="7">
        <f t="shared" si="744"/>
        <v>3756505.0500000021</v>
      </c>
      <c r="R2226" s="44" t="str">
        <f>VLOOKUP(F2226,'Set up'!$A$2:$E$44,5,FALSE)</f>
        <v>Chq</v>
      </c>
    </row>
    <row r="2227" spans="1:18" ht="15" customHeight="1" x14ac:dyDescent="0.35">
      <c r="A2227" s="4">
        <v>45218</v>
      </c>
      <c r="B2227" s="5">
        <f t="shared" si="739"/>
        <v>10</v>
      </c>
      <c r="C2227" s="5">
        <f t="shared" si="740"/>
        <v>2023</v>
      </c>
      <c r="D2227" s="88" t="s">
        <v>2024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45"/>
        <v>45278</v>
      </c>
      <c r="L2227" s="5">
        <f t="shared" si="746"/>
        <v>12</v>
      </c>
      <c r="M2227" s="5">
        <f t="shared" si="747"/>
        <v>2023</v>
      </c>
      <c r="N2227" s="96">
        <v>1606</v>
      </c>
      <c r="P2227" s="6">
        <f t="shared" si="731"/>
        <v>1606</v>
      </c>
      <c r="Q2227" s="7">
        <f t="shared" si="744"/>
        <v>3758111.0500000021</v>
      </c>
      <c r="R2227" s="44" t="str">
        <f>VLOOKUP(F2227,'Set up'!$A$2:$E$44,5,FALSE)</f>
        <v>Chq</v>
      </c>
    </row>
    <row r="2228" spans="1:18" ht="15" customHeight="1" x14ac:dyDescent="0.35">
      <c r="A2228" s="4" t="s">
        <v>2026</v>
      </c>
      <c r="B2228" s="5">
        <f t="shared" si="739"/>
        <v>10</v>
      </c>
      <c r="C2228" s="5">
        <f t="shared" si="740"/>
        <v>2023</v>
      </c>
      <c r="D2228" s="88" t="s">
        <v>2025</v>
      </c>
      <c r="E2228" s="5" t="str">
        <f>VLOOKUP(F2228,'Set up'!$A$2:$C$44,2,FALSE)</f>
        <v>C00000042</v>
      </c>
      <c r="F2228" s="1" t="s">
        <v>2020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45"/>
        <v>45219</v>
      </c>
      <c r="L2228" s="5">
        <f t="shared" si="746"/>
        <v>10</v>
      </c>
      <c r="M2228" s="5">
        <f t="shared" si="747"/>
        <v>2023</v>
      </c>
      <c r="N2228" s="96">
        <v>2700</v>
      </c>
      <c r="P2228" s="6">
        <f t="shared" si="731"/>
        <v>2700</v>
      </c>
      <c r="Q2228" s="7">
        <f t="shared" si="744"/>
        <v>3760811.0500000021</v>
      </c>
      <c r="R2228" s="44" t="str">
        <f>VLOOKUP(F2228,'Set up'!$A$2:$E$44,5,FALSE)</f>
        <v>Trsf</v>
      </c>
    </row>
    <row r="2229" spans="1:18" ht="15" customHeight="1" x14ac:dyDescent="0.35">
      <c r="A2229" s="4">
        <v>45220</v>
      </c>
      <c r="B2229" s="5">
        <f t="shared" ref="B2229:B2258" si="748">MONTH(A2229)</f>
        <v>10</v>
      </c>
      <c r="C2229" s="5">
        <f t="shared" ref="C2229:C2258" si="749">YEAR(A2229)</f>
        <v>2023</v>
      </c>
      <c r="D2229" s="88" t="s">
        <v>2027</v>
      </c>
      <c r="E2229" s="5" t="str">
        <f>VLOOKUP(F2229,'Set up'!$A$2:$C$44,2,FALSE)</f>
        <v>C00000013</v>
      </c>
      <c r="F2229" s="1" t="s">
        <v>1455</v>
      </c>
      <c r="G2229" s="99" t="s">
        <v>1741</v>
      </c>
      <c r="H2229" s="5">
        <v>2</v>
      </c>
      <c r="I2229" s="5" t="str">
        <f>VLOOKUP(F2229,'Set up'!$A$2:$C$44,3,FALSE)</f>
        <v>Cash</v>
      </c>
      <c r="J2229" s="5">
        <f>VLOOKUP(F2229,'Set up'!$A$2:$D$44,4,FALSE)</f>
        <v>0</v>
      </c>
      <c r="K2229" s="4">
        <f t="shared" ref="K2229:K2258" si="750">A2229+J2229</f>
        <v>45220</v>
      </c>
      <c r="L2229" s="5">
        <f t="shared" ref="L2229:L2258" si="751">MONTH(K2229)</f>
        <v>10</v>
      </c>
      <c r="M2229" s="5">
        <f t="shared" ref="M2229:M2258" si="752">YEAR(K2229)</f>
        <v>2023</v>
      </c>
      <c r="N2229" s="96">
        <v>3652</v>
      </c>
      <c r="P2229" s="6">
        <f t="shared" ref="P2229:P2258" si="753">SUM(N2229+O2229)</f>
        <v>3652</v>
      </c>
      <c r="Q2229" s="7">
        <f t="shared" ref="Q2229:Q2258" si="754">SUM(Q2228+N2229)</f>
        <v>3764463.0500000021</v>
      </c>
      <c r="R2229" s="44" t="str">
        <f>VLOOKUP(F2229,'Set up'!$A$2:$E$44,5,FALSE)</f>
        <v>Chq</v>
      </c>
    </row>
    <row r="2230" spans="1:18" ht="15" customHeight="1" x14ac:dyDescent="0.35">
      <c r="A2230" s="4">
        <v>45220</v>
      </c>
      <c r="B2230" s="5">
        <f t="shared" si="748"/>
        <v>10</v>
      </c>
      <c r="C2230" s="5">
        <f t="shared" si="749"/>
        <v>2023</v>
      </c>
      <c r="D2230" s="88" t="s">
        <v>2027</v>
      </c>
      <c r="E2230" s="5" t="str">
        <f>VLOOKUP(F2230,'Set up'!$A$2:$C$44,2,FALSE)</f>
        <v>C00000013</v>
      </c>
      <c r="F2230" s="1" t="s">
        <v>1455</v>
      </c>
      <c r="G2230" s="99" t="s">
        <v>1742</v>
      </c>
      <c r="H2230" s="5">
        <v>4</v>
      </c>
      <c r="I2230" s="5" t="str">
        <f>VLOOKUP(F2230,'Set up'!$A$2:$C$44,3,FALSE)</f>
        <v>Cash</v>
      </c>
      <c r="J2230" s="5">
        <f>VLOOKUP(F2230,'Set up'!$A$2:$D$44,4,FALSE)</f>
        <v>0</v>
      </c>
      <c r="K2230" s="4">
        <f t="shared" si="750"/>
        <v>45220</v>
      </c>
      <c r="L2230" s="5">
        <f t="shared" si="751"/>
        <v>10</v>
      </c>
      <c r="M2230" s="5">
        <f t="shared" si="752"/>
        <v>2023</v>
      </c>
      <c r="N2230" s="96">
        <v>1706.4</v>
      </c>
      <c r="P2230" s="6">
        <f t="shared" si="753"/>
        <v>1706.4</v>
      </c>
      <c r="Q2230" s="7">
        <f t="shared" si="754"/>
        <v>3766169.450000002</v>
      </c>
      <c r="R2230" s="44" t="str">
        <f>VLOOKUP(F2230,'Set up'!$A$2:$E$44,5,FALSE)</f>
        <v>Chq</v>
      </c>
    </row>
    <row r="2231" spans="1:18" ht="15" customHeight="1" x14ac:dyDescent="0.35">
      <c r="A2231" s="4">
        <v>45220</v>
      </c>
      <c r="B2231" s="5">
        <f t="shared" si="748"/>
        <v>10</v>
      </c>
      <c r="C2231" s="5">
        <f t="shared" si="749"/>
        <v>2023</v>
      </c>
      <c r="D2231" s="88" t="s">
        <v>2027</v>
      </c>
      <c r="E2231" s="5" t="str">
        <f>VLOOKUP(F2231,'Set up'!$A$2:$C$44,2,FALSE)</f>
        <v>C00000013</v>
      </c>
      <c r="F2231" s="1" t="s">
        <v>1455</v>
      </c>
      <c r="G2231" s="99" t="s">
        <v>1743</v>
      </c>
      <c r="H2231" s="5">
        <v>2</v>
      </c>
      <c r="I2231" s="5" t="str">
        <f>VLOOKUP(F2231,'Set up'!$A$2:$C$44,3,FALSE)</f>
        <v>Cash</v>
      </c>
      <c r="J2231" s="5">
        <f>VLOOKUP(F2231,'Set up'!$A$2:$D$44,4,FALSE)</f>
        <v>0</v>
      </c>
      <c r="K2231" s="4">
        <f t="shared" si="750"/>
        <v>45220</v>
      </c>
      <c r="L2231" s="5">
        <f t="shared" si="751"/>
        <v>10</v>
      </c>
      <c r="M2231" s="5">
        <f t="shared" si="752"/>
        <v>2023</v>
      </c>
      <c r="N2231" s="96">
        <v>853.2</v>
      </c>
      <c r="P2231" s="6">
        <f t="shared" si="753"/>
        <v>853.2</v>
      </c>
      <c r="Q2231" s="7">
        <f t="shared" si="754"/>
        <v>3767022.6500000022</v>
      </c>
      <c r="R2231" s="44" t="str">
        <f>VLOOKUP(F2231,'Set up'!$A$2:$E$44,5,FALSE)</f>
        <v>Chq</v>
      </c>
    </row>
    <row r="2232" spans="1:18" ht="15" customHeight="1" x14ac:dyDescent="0.35">
      <c r="A2232" s="4">
        <v>45220</v>
      </c>
      <c r="B2232" s="5">
        <f t="shared" si="748"/>
        <v>10</v>
      </c>
      <c r="C2232" s="5">
        <f t="shared" si="749"/>
        <v>2023</v>
      </c>
      <c r="D2232" s="88" t="s">
        <v>2027</v>
      </c>
      <c r="E2232" s="5" t="str">
        <f>VLOOKUP(F2232,'Set up'!$A$2:$C$44,2,FALSE)</f>
        <v>C00000013</v>
      </c>
      <c r="F2232" s="1" t="s">
        <v>1455</v>
      </c>
      <c r="G2232" s="99" t="s">
        <v>44</v>
      </c>
      <c r="H2232" s="5">
        <v>4</v>
      </c>
      <c r="I2232" s="5" t="str">
        <f>VLOOKUP(F2232,'Set up'!$A$2:$C$44,3,FALSE)</f>
        <v>Cash</v>
      </c>
      <c r="J2232" s="5">
        <f>VLOOKUP(F2232,'Set up'!$A$2:$D$44,4,FALSE)</f>
        <v>0</v>
      </c>
      <c r="K2232" s="4">
        <f t="shared" si="750"/>
        <v>45220</v>
      </c>
      <c r="L2232" s="5">
        <f t="shared" si="751"/>
        <v>10</v>
      </c>
      <c r="M2232" s="5">
        <f t="shared" si="752"/>
        <v>2023</v>
      </c>
      <c r="N2232" s="96">
        <v>1032</v>
      </c>
      <c r="P2232" s="6">
        <f t="shared" si="753"/>
        <v>1032</v>
      </c>
      <c r="Q2232" s="7">
        <f t="shared" si="754"/>
        <v>3768054.6500000022</v>
      </c>
      <c r="R2232" s="44" t="str">
        <f>VLOOKUP(F2232,'Set up'!$A$2:$E$44,5,FALSE)</f>
        <v>Chq</v>
      </c>
    </row>
    <row r="2233" spans="1:18" ht="15" customHeight="1" x14ac:dyDescent="0.35">
      <c r="A2233" s="4">
        <v>45220</v>
      </c>
      <c r="B2233" s="5">
        <f t="shared" si="748"/>
        <v>10</v>
      </c>
      <c r="C2233" s="5">
        <f t="shared" si="749"/>
        <v>2023</v>
      </c>
      <c r="D2233" s="88" t="s">
        <v>2027</v>
      </c>
      <c r="E2233" s="5" t="str">
        <f>VLOOKUP(F2233,'Set up'!$A$2:$C$44,2,FALSE)</f>
        <v>C00000013</v>
      </c>
      <c r="F2233" s="1" t="s">
        <v>1455</v>
      </c>
      <c r="G2233" s="99" t="s">
        <v>17</v>
      </c>
      <c r="H2233" s="5">
        <v>3</v>
      </c>
      <c r="I2233" s="5" t="str">
        <f>VLOOKUP(F2233,'Set up'!$A$2:$C$44,3,FALSE)</f>
        <v>Cash</v>
      </c>
      <c r="J2233" s="5">
        <f>VLOOKUP(F2233,'Set up'!$A$2:$D$44,4,FALSE)</f>
        <v>0</v>
      </c>
      <c r="K2233" s="4">
        <f t="shared" si="750"/>
        <v>45220</v>
      </c>
      <c r="L2233" s="5">
        <f t="shared" si="751"/>
        <v>10</v>
      </c>
      <c r="M2233" s="5">
        <f t="shared" si="752"/>
        <v>2023</v>
      </c>
      <c r="N2233" s="96">
        <v>330</v>
      </c>
      <c r="P2233" s="6">
        <f t="shared" si="753"/>
        <v>330</v>
      </c>
      <c r="Q2233" s="7">
        <f t="shared" si="754"/>
        <v>3768384.6500000022</v>
      </c>
      <c r="R2233" s="44" t="str">
        <f>VLOOKUP(F2233,'Set up'!$A$2:$E$44,5,FALSE)</f>
        <v>Chq</v>
      </c>
    </row>
    <row r="2234" spans="1:18" ht="15" customHeight="1" x14ac:dyDescent="0.35">
      <c r="A2234" s="4">
        <v>45220</v>
      </c>
      <c r="B2234" s="5">
        <f t="shared" si="748"/>
        <v>10</v>
      </c>
      <c r="C2234" s="5">
        <f t="shared" si="749"/>
        <v>2023</v>
      </c>
      <c r="D2234" s="88" t="s">
        <v>2027</v>
      </c>
      <c r="E2234" s="5" t="str">
        <f>VLOOKUP(F2234,'Set up'!$A$2:$C$44,2,FALSE)</f>
        <v>C00000013</v>
      </c>
      <c r="F2234" s="1" t="s">
        <v>1455</v>
      </c>
      <c r="G2234" s="99" t="s">
        <v>1747</v>
      </c>
      <c r="H2234" s="5">
        <v>1</v>
      </c>
      <c r="I2234" s="5" t="str">
        <f>VLOOKUP(F2234,'Set up'!$A$2:$C$44,3,FALSE)</f>
        <v>Cash</v>
      </c>
      <c r="J2234" s="5">
        <f>VLOOKUP(F2234,'Set up'!$A$2:$D$44,4,FALSE)</f>
        <v>0</v>
      </c>
      <c r="K2234" s="4">
        <f t="shared" si="750"/>
        <v>45220</v>
      </c>
      <c r="L2234" s="5">
        <f t="shared" si="751"/>
        <v>10</v>
      </c>
      <c r="M2234" s="5">
        <f t="shared" si="752"/>
        <v>2023</v>
      </c>
      <c r="N2234" s="96">
        <v>1108.4000000000001</v>
      </c>
      <c r="P2234" s="6">
        <f t="shared" si="753"/>
        <v>1108.4000000000001</v>
      </c>
      <c r="Q2234" s="7">
        <f t="shared" si="754"/>
        <v>3769493.0500000021</v>
      </c>
      <c r="R2234" s="44" t="str">
        <f>VLOOKUP(F2234,'Set up'!$A$2:$E$44,5,FALSE)</f>
        <v>Chq</v>
      </c>
    </row>
    <row r="2235" spans="1:18" ht="15" customHeight="1" x14ac:dyDescent="0.35">
      <c r="A2235" s="4">
        <v>45224</v>
      </c>
      <c r="B2235" s="5">
        <f t="shared" si="748"/>
        <v>10</v>
      </c>
      <c r="C2235" s="5">
        <f t="shared" si="749"/>
        <v>2023</v>
      </c>
      <c r="D2235" s="88" t="s">
        <v>2028</v>
      </c>
      <c r="E2235" s="5" t="str">
        <f>VLOOKUP(F2235,'Set up'!$A$2:$C$44,2,FALSE)</f>
        <v>C00000042</v>
      </c>
      <c r="F2235" s="1" t="s">
        <v>2020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50"/>
        <v>45224</v>
      </c>
      <c r="L2235" s="5">
        <f t="shared" si="751"/>
        <v>10</v>
      </c>
      <c r="M2235" s="5">
        <f t="shared" si="752"/>
        <v>2023</v>
      </c>
      <c r="N2235" s="96">
        <v>250</v>
      </c>
      <c r="P2235" s="6">
        <f t="shared" si="753"/>
        <v>250</v>
      </c>
      <c r="Q2235" s="7">
        <f t="shared" si="754"/>
        <v>3769743.0500000021</v>
      </c>
      <c r="R2235" s="44" t="str">
        <f>VLOOKUP(F2235,'Set up'!$A$2:$E$44,5,FALSE)</f>
        <v>Trsf</v>
      </c>
    </row>
    <row r="2236" spans="1:18" ht="15" customHeight="1" x14ac:dyDescent="0.35">
      <c r="A2236" s="4">
        <v>45224</v>
      </c>
      <c r="B2236" s="5">
        <f t="shared" si="748"/>
        <v>10</v>
      </c>
      <c r="C2236" s="5">
        <f t="shared" si="749"/>
        <v>2023</v>
      </c>
      <c r="D2236" s="88" t="s">
        <v>2029</v>
      </c>
      <c r="E2236" s="5" t="str">
        <f>VLOOKUP(F2236,'Set up'!$A$2:$C$44,2,FALSE)</f>
        <v>C00000042</v>
      </c>
      <c r="F2236" s="1" t="s">
        <v>2020</v>
      </c>
      <c r="G2236" s="99" t="s">
        <v>1736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50"/>
        <v>45224</v>
      </c>
      <c r="L2236" s="5">
        <f t="shared" si="751"/>
        <v>10</v>
      </c>
      <c r="M2236" s="5">
        <f t="shared" si="752"/>
        <v>2023</v>
      </c>
      <c r="N2236" s="96">
        <v>6512</v>
      </c>
      <c r="P2236" s="6">
        <f t="shared" si="753"/>
        <v>6512</v>
      </c>
      <c r="Q2236" s="7">
        <f t="shared" si="754"/>
        <v>3776255.0500000021</v>
      </c>
      <c r="R2236" s="44" t="str">
        <f>VLOOKUP(F2236,'Set up'!$A$2:$E$44,5,FALSE)</f>
        <v>Trsf</v>
      </c>
    </row>
    <row r="2237" spans="1:18" ht="15" customHeight="1" x14ac:dyDescent="0.35">
      <c r="A2237" s="4">
        <v>45224</v>
      </c>
      <c r="B2237" s="5">
        <f t="shared" si="748"/>
        <v>10</v>
      </c>
      <c r="C2237" s="5">
        <f t="shared" si="749"/>
        <v>2023</v>
      </c>
      <c r="D2237" s="88" t="s">
        <v>2029</v>
      </c>
      <c r="E2237" s="5" t="str">
        <f>VLOOKUP(F2237,'Set up'!$A$2:$C$44,2,FALSE)</f>
        <v>C00000042</v>
      </c>
      <c r="F2237" s="1" t="s">
        <v>2020</v>
      </c>
      <c r="G2237" s="99" t="s">
        <v>1925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50"/>
        <v>45224</v>
      </c>
      <c r="L2237" s="5">
        <f t="shared" si="751"/>
        <v>10</v>
      </c>
      <c r="M2237" s="5">
        <f t="shared" si="752"/>
        <v>2023</v>
      </c>
      <c r="N2237" s="96">
        <v>1404</v>
      </c>
      <c r="P2237" s="6">
        <f t="shared" si="753"/>
        <v>1404</v>
      </c>
      <c r="Q2237" s="7">
        <f t="shared" si="754"/>
        <v>3777659.0500000021</v>
      </c>
      <c r="R2237" s="44" t="str">
        <f>VLOOKUP(F2237,'Set up'!$A$2:$E$44,5,FALSE)</f>
        <v>Trsf</v>
      </c>
    </row>
    <row r="2238" spans="1:18" ht="15" customHeight="1" x14ac:dyDescent="0.35">
      <c r="A2238" s="4">
        <v>45224</v>
      </c>
      <c r="B2238" s="5">
        <f t="shared" si="748"/>
        <v>10</v>
      </c>
      <c r="C2238" s="5">
        <f t="shared" si="749"/>
        <v>2023</v>
      </c>
      <c r="D2238" s="88" t="s">
        <v>2036</v>
      </c>
      <c r="E2238" s="5" t="str">
        <f>VLOOKUP(F2238,'Set up'!$A$2:$C$44,2,FALSE)</f>
        <v>C00000012</v>
      </c>
      <c r="F2238" s="1" t="s">
        <v>2030</v>
      </c>
      <c r="G2238" s="99" t="s">
        <v>2031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50"/>
        <v>45224</v>
      </c>
      <c r="L2238" s="5">
        <f t="shared" si="751"/>
        <v>10</v>
      </c>
      <c r="M2238" s="5">
        <f t="shared" si="752"/>
        <v>2023</v>
      </c>
      <c r="N2238" s="96">
        <v>2530</v>
      </c>
      <c r="P2238" s="6">
        <f t="shared" si="753"/>
        <v>2530</v>
      </c>
      <c r="Q2238" s="7">
        <f t="shared" si="754"/>
        <v>3780189.0500000021</v>
      </c>
      <c r="R2238" s="44" t="str">
        <f>VLOOKUP(F2238,'Set up'!$A$2:$E$44,5,FALSE)</f>
        <v>Cash</v>
      </c>
    </row>
    <row r="2239" spans="1:18" ht="15" customHeight="1" x14ac:dyDescent="0.35">
      <c r="A2239" s="4">
        <v>45224</v>
      </c>
      <c r="B2239" s="5">
        <f t="shared" si="748"/>
        <v>10</v>
      </c>
      <c r="C2239" s="5">
        <f t="shared" si="749"/>
        <v>2023</v>
      </c>
      <c r="D2239" s="88" t="s">
        <v>2036</v>
      </c>
      <c r="E2239" s="5" t="str">
        <f>VLOOKUP(F2239,'Set up'!$A$2:$C$44,2,FALSE)</f>
        <v>C00000012</v>
      </c>
      <c r="F2239" s="1" t="s">
        <v>2030</v>
      </c>
      <c r="G2239" s="99" t="s">
        <v>2032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50"/>
        <v>45224</v>
      </c>
      <c r="L2239" s="5">
        <f t="shared" si="751"/>
        <v>10</v>
      </c>
      <c r="M2239" s="5">
        <f t="shared" si="752"/>
        <v>2023</v>
      </c>
      <c r="N2239" s="96">
        <v>475.2</v>
      </c>
      <c r="P2239" s="6">
        <f t="shared" si="753"/>
        <v>475.2</v>
      </c>
      <c r="Q2239" s="7">
        <f t="shared" si="754"/>
        <v>3780664.2500000023</v>
      </c>
      <c r="R2239" s="44" t="str">
        <f>VLOOKUP(F2239,'Set up'!$A$2:$E$44,5,FALSE)</f>
        <v>Cash</v>
      </c>
    </row>
    <row r="2240" spans="1:18" ht="15" customHeight="1" x14ac:dyDescent="0.35">
      <c r="A2240" s="4">
        <v>45224</v>
      </c>
      <c r="B2240" s="5">
        <f t="shared" si="748"/>
        <v>10</v>
      </c>
      <c r="C2240" s="5">
        <f t="shared" si="749"/>
        <v>2023</v>
      </c>
      <c r="D2240" s="88" t="s">
        <v>2036</v>
      </c>
      <c r="E2240" s="5" t="str">
        <f>VLOOKUP(F2240,'Set up'!$A$2:$C$44,2,FALSE)</f>
        <v>C00000012</v>
      </c>
      <c r="F2240" s="1" t="s">
        <v>2030</v>
      </c>
      <c r="G2240" s="99" t="s">
        <v>2033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50"/>
        <v>45224</v>
      </c>
      <c r="L2240" s="5">
        <f t="shared" si="751"/>
        <v>10</v>
      </c>
      <c r="M2240" s="5">
        <f t="shared" si="752"/>
        <v>2023</v>
      </c>
      <c r="N2240" s="96">
        <v>120</v>
      </c>
      <c r="P2240" s="6">
        <f t="shared" si="753"/>
        <v>120</v>
      </c>
      <c r="Q2240" s="7">
        <f t="shared" si="754"/>
        <v>3780784.2500000023</v>
      </c>
      <c r="R2240" s="44" t="str">
        <f>VLOOKUP(F2240,'Set up'!$A$2:$E$44,5,FALSE)</f>
        <v>Cash</v>
      </c>
    </row>
    <row r="2241" spans="1:18" ht="15" customHeight="1" x14ac:dyDescent="0.35">
      <c r="A2241" s="4">
        <v>45224</v>
      </c>
      <c r="B2241" s="5">
        <f t="shared" si="748"/>
        <v>10</v>
      </c>
      <c r="C2241" s="5">
        <f t="shared" si="749"/>
        <v>2023</v>
      </c>
      <c r="D2241" s="88" t="s">
        <v>2036</v>
      </c>
      <c r="E2241" s="5" t="str">
        <f>VLOOKUP(F2241,'Set up'!$A$2:$C$44,2,FALSE)</f>
        <v>C00000012</v>
      </c>
      <c r="F2241" s="1" t="s">
        <v>2030</v>
      </c>
      <c r="G2241" s="99" t="s">
        <v>2034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50"/>
        <v>45224</v>
      </c>
      <c r="L2241" s="5">
        <f t="shared" si="751"/>
        <v>10</v>
      </c>
      <c r="M2241" s="5">
        <f t="shared" si="752"/>
        <v>2023</v>
      </c>
      <c r="N2241" s="96">
        <v>310</v>
      </c>
      <c r="P2241" s="6">
        <f t="shared" si="753"/>
        <v>310</v>
      </c>
      <c r="Q2241" s="7">
        <f t="shared" si="754"/>
        <v>3781094.2500000023</v>
      </c>
      <c r="R2241" s="44" t="str">
        <f>VLOOKUP(F2241,'Set up'!$A$2:$E$44,5,FALSE)</f>
        <v>Cash</v>
      </c>
    </row>
    <row r="2242" spans="1:18" ht="15" customHeight="1" x14ac:dyDescent="0.35">
      <c r="A2242" s="4">
        <v>45224</v>
      </c>
      <c r="B2242" s="5">
        <f t="shared" si="748"/>
        <v>10</v>
      </c>
      <c r="C2242" s="5">
        <f t="shared" si="749"/>
        <v>2023</v>
      </c>
      <c r="D2242" s="88" t="s">
        <v>2036</v>
      </c>
      <c r="E2242" s="5" t="str">
        <f>VLOOKUP(F2242,'Set up'!$A$2:$C$44,2,FALSE)</f>
        <v>C00000012</v>
      </c>
      <c r="F2242" s="1" t="s">
        <v>2030</v>
      </c>
      <c r="G2242" s="99" t="s">
        <v>2035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50"/>
        <v>45224</v>
      </c>
      <c r="L2242" s="5">
        <f t="shared" si="751"/>
        <v>10</v>
      </c>
      <c r="M2242" s="5">
        <f t="shared" si="752"/>
        <v>2023</v>
      </c>
      <c r="N2242" s="96">
        <v>100</v>
      </c>
      <c r="P2242" s="6">
        <f t="shared" si="753"/>
        <v>100</v>
      </c>
      <c r="Q2242" s="7">
        <f t="shared" si="754"/>
        <v>3781194.2500000023</v>
      </c>
      <c r="R2242" s="44" t="str">
        <f>VLOOKUP(F2242,'Set up'!$A$2:$E$44,5,FALSE)</f>
        <v>Cash</v>
      </c>
    </row>
    <row r="2243" spans="1:18" ht="15" customHeight="1" x14ac:dyDescent="0.35">
      <c r="A2243" s="4">
        <v>45224</v>
      </c>
      <c r="B2243" s="5">
        <f t="shared" si="748"/>
        <v>10</v>
      </c>
      <c r="C2243" s="5">
        <f t="shared" si="749"/>
        <v>2023</v>
      </c>
      <c r="D2243" s="88" t="s">
        <v>2037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50"/>
        <v>45224</v>
      </c>
      <c r="L2243" s="5">
        <f t="shared" si="751"/>
        <v>10</v>
      </c>
      <c r="M2243" s="5">
        <f t="shared" si="752"/>
        <v>2023</v>
      </c>
      <c r="N2243" s="96">
        <v>1738</v>
      </c>
      <c r="P2243" s="6">
        <f t="shared" si="753"/>
        <v>1738</v>
      </c>
      <c r="Q2243" s="7">
        <f t="shared" si="754"/>
        <v>3782932.2500000023</v>
      </c>
      <c r="R2243" s="44" t="str">
        <f>VLOOKUP(F2243,'Set up'!$A$2:$E$44,5,FALSE)</f>
        <v>PD Chq</v>
      </c>
    </row>
    <row r="2244" spans="1:18" ht="15" customHeight="1" x14ac:dyDescent="0.35">
      <c r="A2244" s="4">
        <v>45224</v>
      </c>
      <c r="B2244" s="5">
        <f t="shared" si="748"/>
        <v>10</v>
      </c>
      <c r="C2244" s="5">
        <f t="shared" si="749"/>
        <v>2023</v>
      </c>
      <c r="D2244" s="88" t="s">
        <v>2037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50"/>
        <v>45224</v>
      </c>
      <c r="L2244" s="5">
        <f t="shared" si="751"/>
        <v>10</v>
      </c>
      <c r="M2244" s="5">
        <f t="shared" si="752"/>
        <v>2023</v>
      </c>
      <c r="N2244" s="96">
        <v>468</v>
      </c>
      <c r="P2244" s="6">
        <f t="shared" si="753"/>
        <v>468</v>
      </c>
      <c r="Q2244" s="7">
        <f t="shared" si="754"/>
        <v>3783400.2500000023</v>
      </c>
      <c r="R2244" s="44" t="str">
        <f>VLOOKUP(F2244,'Set up'!$A$2:$E$44,5,FALSE)</f>
        <v>PD Chq</v>
      </c>
    </row>
    <row r="2245" spans="1:18" ht="15" customHeight="1" x14ac:dyDescent="0.35">
      <c r="A2245" s="4">
        <v>45224</v>
      </c>
      <c r="B2245" s="5">
        <f t="shared" si="748"/>
        <v>10</v>
      </c>
      <c r="C2245" s="5">
        <f t="shared" si="749"/>
        <v>2023</v>
      </c>
      <c r="D2245" s="88" t="s">
        <v>2037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50"/>
        <v>45224</v>
      </c>
      <c r="L2245" s="5">
        <f t="shared" si="751"/>
        <v>10</v>
      </c>
      <c r="M2245" s="5">
        <f t="shared" si="752"/>
        <v>2023</v>
      </c>
      <c r="N2245" s="96">
        <v>95</v>
      </c>
      <c r="P2245" s="6">
        <f t="shared" si="753"/>
        <v>95</v>
      </c>
      <c r="Q2245" s="7">
        <f t="shared" si="754"/>
        <v>3783495.2500000023</v>
      </c>
      <c r="R2245" s="44" t="str">
        <f>VLOOKUP(F2245,'Set up'!$A$2:$E$44,5,FALSE)</f>
        <v>PD Chq</v>
      </c>
    </row>
    <row r="2246" spans="1:18" ht="15" customHeight="1" x14ac:dyDescent="0.35">
      <c r="A2246" s="4">
        <v>45224</v>
      </c>
      <c r="B2246" s="5">
        <f t="shared" si="748"/>
        <v>10</v>
      </c>
      <c r="C2246" s="5">
        <f t="shared" si="749"/>
        <v>2023</v>
      </c>
      <c r="D2246" s="88" t="s">
        <v>2037</v>
      </c>
      <c r="E2246" s="5" t="str">
        <f>VLOOKUP(F2246,'Set up'!$A$2:$C$44,2,FALSE)</f>
        <v>C00000021</v>
      </c>
      <c r="F2246" s="1" t="s">
        <v>493</v>
      </c>
      <c r="G2246" s="99" t="s">
        <v>2038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50"/>
        <v>45224</v>
      </c>
      <c r="L2246" s="5">
        <f t="shared" si="751"/>
        <v>10</v>
      </c>
      <c r="M2246" s="5">
        <f t="shared" si="752"/>
        <v>2023</v>
      </c>
      <c r="N2246" s="96">
        <v>260</v>
      </c>
      <c r="P2246" s="6">
        <f t="shared" si="753"/>
        <v>260</v>
      </c>
      <c r="Q2246" s="7">
        <f t="shared" si="754"/>
        <v>3783755.2500000023</v>
      </c>
      <c r="R2246" s="44" t="str">
        <f>VLOOKUP(F2246,'Set up'!$A$2:$E$44,5,FALSE)</f>
        <v>PD Chq</v>
      </c>
    </row>
    <row r="2247" spans="1:18" ht="15" customHeight="1" x14ac:dyDescent="0.35">
      <c r="A2247" s="4">
        <v>45225</v>
      </c>
      <c r="B2247" s="5">
        <f t="shared" si="748"/>
        <v>10</v>
      </c>
      <c r="C2247" s="5">
        <f t="shared" si="749"/>
        <v>2023</v>
      </c>
      <c r="D2247" s="88" t="s">
        <v>2039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50"/>
        <v>45225</v>
      </c>
      <c r="L2247" s="5">
        <f t="shared" si="751"/>
        <v>10</v>
      </c>
      <c r="M2247" s="5">
        <f t="shared" si="752"/>
        <v>2023</v>
      </c>
      <c r="N2247" s="96">
        <v>1738</v>
      </c>
      <c r="P2247" s="6">
        <f t="shared" si="753"/>
        <v>1738</v>
      </c>
      <c r="Q2247" s="7">
        <f t="shared" si="754"/>
        <v>3785493.2500000023</v>
      </c>
      <c r="R2247" s="44" t="str">
        <f>VLOOKUP(F2247,'Set up'!$A$2:$E$44,5,FALSE)</f>
        <v>Trsf</v>
      </c>
    </row>
    <row r="2248" spans="1:18" ht="15" customHeight="1" x14ac:dyDescent="0.35">
      <c r="A2248" s="4">
        <v>45225</v>
      </c>
      <c r="B2248" s="5">
        <f t="shared" si="748"/>
        <v>10</v>
      </c>
      <c r="C2248" s="5">
        <f t="shared" si="749"/>
        <v>2023</v>
      </c>
      <c r="D2248" s="88" t="s">
        <v>2039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50"/>
        <v>45225</v>
      </c>
      <c r="L2248" s="5">
        <f t="shared" si="751"/>
        <v>10</v>
      </c>
      <c r="M2248" s="5">
        <f t="shared" si="752"/>
        <v>2023</v>
      </c>
      <c r="N2248" s="96">
        <v>405</v>
      </c>
      <c r="P2248" s="6">
        <f t="shared" si="753"/>
        <v>405</v>
      </c>
      <c r="Q2248" s="7">
        <f t="shared" si="754"/>
        <v>3785898.2500000023</v>
      </c>
      <c r="R2248" s="44" t="str">
        <f>VLOOKUP(F2248,'Set up'!$A$2:$E$44,5,FALSE)</f>
        <v>Trsf</v>
      </c>
    </row>
    <row r="2249" spans="1:18" ht="15" customHeight="1" x14ac:dyDescent="0.35">
      <c r="A2249" s="4">
        <v>45225</v>
      </c>
      <c r="B2249" s="5">
        <f t="shared" si="748"/>
        <v>10</v>
      </c>
      <c r="C2249" s="5">
        <f t="shared" si="749"/>
        <v>2023</v>
      </c>
      <c r="D2249" s="88" t="s">
        <v>2039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50"/>
        <v>45225</v>
      </c>
      <c r="L2249" s="5">
        <f t="shared" si="751"/>
        <v>10</v>
      </c>
      <c r="M2249" s="5">
        <f t="shared" si="752"/>
        <v>2023</v>
      </c>
      <c r="N2249" s="96">
        <v>187.5</v>
      </c>
      <c r="P2249" s="6">
        <f t="shared" si="753"/>
        <v>187.5</v>
      </c>
      <c r="Q2249" s="7">
        <f t="shared" si="754"/>
        <v>3786085.7500000023</v>
      </c>
      <c r="R2249" s="44" t="str">
        <f>VLOOKUP(F2249,'Set up'!$A$2:$E$44,5,FALSE)</f>
        <v>Trsf</v>
      </c>
    </row>
    <row r="2250" spans="1:18" ht="15" customHeight="1" x14ac:dyDescent="0.35">
      <c r="A2250" s="4">
        <v>45225</v>
      </c>
      <c r="B2250" s="5">
        <f t="shared" si="748"/>
        <v>10</v>
      </c>
      <c r="C2250" s="5">
        <f t="shared" si="749"/>
        <v>2023</v>
      </c>
      <c r="D2250" s="88" t="s">
        <v>2039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50"/>
        <v>45225</v>
      </c>
      <c r="L2250" s="5">
        <f t="shared" si="751"/>
        <v>10</v>
      </c>
      <c r="M2250" s="5">
        <f t="shared" si="752"/>
        <v>2023</v>
      </c>
      <c r="N2250" s="96">
        <v>105</v>
      </c>
      <c r="P2250" s="6">
        <f t="shared" si="753"/>
        <v>105</v>
      </c>
      <c r="Q2250" s="7">
        <f t="shared" si="754"/>
        <v>3786190.7500000023</v>
      </c>
      <c r="R2250" s="44" t="str">
        <f>VLOOKUP(F2250,'Set up'!$A$2:$E$44,5,FALSE)</f>
        <v>Trsf</v>
      </c>
    </row>
    <row r="2251" spans="1:18" ht="15" customHeight="1" x14ac:dyDescent="0.35">
      <c r="A2251" s="4">
        <v>45225</v>
      </c>
      <c r="B2251" s="5">
        <f t="shared" si="748"/>
        <v>10</v>
      </c>
      <c r="C2251" s="5">
        <f t="shared" si="749"/>
        <v>2023</v>
      </c>
      <c r="D2251" s="88" t="s">
        <v>2039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50"/>
        <v>45225</v>
      </c>
      <c r="L2251" s="5">
        <f t="shared" si="751"/>
        <v>10</v>
      </c>
      <c r="M2251" s="5">
        <f t="shared" si="752"/>
        <v>2023</v>
      </c>
      <c r="N2251" s="96">
        <v>100</v>
      </c>
      <c r="P2251" s="6">
        <f t="shared" si="753"/>
        <v>100</v>
      </c>
      <c r="Q2251" s="7">
        <f t="shared" si="754"/>
        <v>3786290.7500000023</v>
      </c>
      <c r="R2251" s="44" t="str">
        <f>VLOOKUP(F2251,'Set up'!$A$2:$E$44,5,FALSE)</f>
        <v>Trsf</v>
      </c>
    </row>
    <row r="2252" spans="1:18" ht="15" customHeight="1" x14ac:dyDescent="0.35">
      <c r="A2252" s="4">
        <v>45225</v>
      </c>
      <c r="B2252" s="5">
        <f t="shared" si="748"/>
        <v>10</v>
      </c>
      <c r="C2252" s="5">
        <f t="shared" si="749"/>
        <v>2023</v>
      </c>
      <c r="D2252" s="88" t="s">
        <v>2040</v>
      </c>
      <c r="E2252" s="5" t="str">
        <f>VLOOKUP(F2252,'Set up'!$A$2:$C$44,2,FALSE)</f>
        <v>C00000042</v>
      </c>
      <c r="F2252" s="1" t="s">
        <v>2020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50"/>
        <v>45225</v>
      </c>
      <c r="L2252" s="5">
        <f t="shared" si="751"/>
        <v>10</v>
      </c>
      <c r="M2252" s="5">
        <f t="shared" si="752"/>
        <v>2023</v>
      </c>
      <c r="N2252" s="96">
        <v>1000</v>
      </c>
      <c r="P2252" s="6">
        <f t="shared" si="753"/>
        <v>1000</v>
      </c>
      <c r="Q2252" s="7">
        <f t="shared" si="754"/>
        <v>3787290.7500000023</v>
      </c>
      <c r="R2252" s="44" t="str">
        <f>VLOOKUP(F2252,'Set up'!$A$2:$E$44,5,FALSE)</f>
        <v>Trsf</v>
      </c>
    </row>
    <row r="2253" spans="1:18" ht="15" customHeight="1" x14ac:dyDescent="0.35">
      <c r="A2253" s="4">
        <v>45226</v>
      </c>
      <c r="B2253" s="5">
        <f t="shared" si="748"/>
        <v>10</v>
      </c>
      <c r="C2253" s="5">
        <f t="shared" si="749"/>
        <v>2023</v>
      </c>
      <c r="D2253" s="88" t="s">
        <v>2041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50"/>
        <v>45226</v>
      </c>
      <c r="L2253" s="5">
        <f t="shared" si="751"/>
        <v>10</v>
      </c>
      <c r="M2253" s="5">
        <f t="shared" si="752"/>
        <v>2023</v>
      </c>
      <c r="N2253" s="96">
        <v>258</v>
      </c>
      <c r="P2253" s="6">
        <f t="shared" si="753"/>
        <v>258</v>
      </c>
      <c r="Q2253" s="7">
        <f t="shared" si="754"/>
        <v>3787548.7500000023</v>
      </c>
      <c r="R2253" s="44" t="str">
        <f>VLOOKUP(F2253,'Set up'!$A$2:$E$44,5,FALSE)</f>
        <v>Trsf</v>
      </c>
    </row>
    <row r="2254" spans="1:18" ht="15" customHeight="1" x14ac:dyDescent="0.35">
      <c r="A2254" s="4">
        <v>45226</v>
      </c>
      <c r="B2254" s="5">
        <f t="shared" si="748"/>
        <v>10</v>
      </c>
      <c r="C2254" s="5">
        <f t="shared" si="749"/>
        <v>2023</v>
      </c>
      <c r="D2254" s="88" t="s">
        <v>2041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50"/>
        <v>45226</v>
      </c>
      <c r="L2254" s="5">
        <f t="shared" si="751"/>
        <v>10</v>
      </c>
      <c r="M2254" s="5">
        <f t="shared" si="752"/>
        <v>2023</v>
      </c>
      <c r="N2254" s="96">
        <v>390</v>
      </c>
      <c r="P2254" s="6">
        <f t="shared" si="753"/>
        <v>390</v>
      </c>
      <c r="Q2254" s="7">
        <f t="shared" si="754"/>
        <v>3787938.7500000023</v>
      </c>
      <c r="R2254" s="44" t="str">
        <f>VLOOKUP(F2254,'Set up'!$A$2:$E$44,5,FALSE)</f>
        <v>Trsf</v>
      </c>
    </row>
    <row r="2255" spans="1:18" ht="15" customHeight="1" x14ac:dyDescent="0.35">
      <c r="A2255" s="4">
        <v>45226</v>
      </c>
      <c r="B2255" s="5">
        <f t="shared" si="748"/>
        <v>10</v>
      </c>
      <c r="C2255" s="5">
        <f t="shared" si="749"/>
        <v>2023</v>
      </c>
      <c r="D2255" s="88" t="s">
        <v>2042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1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50"/>
        <v>45226</v>
      </c>
      <c r="L2255" s="5">
        <f t="shared" si="751"/>
        <v>10</v>
      </c>
      <c r="M2255" s="5">
        <f t="shared" si="752"/>
        <v>2023</v>
      </c>
      <c r="N2255" s="96">
        <v>695</v>
      </c>
      <c r="P2255" s="6">
        <f t="shared" si="753"/>
        <v>695</v>
      </c>
      <c r="Q2255" s="7">
        <f t="shared" si="754"/>
        <v>3788633.7500000023</v>
      </c>
      <c r="R2255" s="44" t="str">
        <f>VLOOKUP(F2255,'Set up'!$A$2:$E$44,5,FALSE)</f>
        <v>Trsf</v>
      </c>
    </row>
    <row r="2256" spans="1:18" ht="15" customHeight="1" x14ac:dyDescent="0.35">
      <c r="A2256" s="4">
        <v>45227</v>
      </c>
      <c r="B2256" s="5">
        <f t="shared" si="748"/>
        <v>10</v>
      </c>
      <c r="C2256" s="5">
        <f t="shared" si="749"/>
        <v>2023</v>
      </c>
      <c r="D2256" s="88" t="s">
        <v>2043</v>
      </c>
      <c r="E2256" s="5" t="str">
        <f>VLOOKUP(F2256,'Set up'!$A$2:$C$44,2,FALSE)</f>
        <v>C00000042</v>
      </c>
      <c r="F2256" s="1" t="s">
        <v>2020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50"/>
        <v>45227</v>
      </c>
      <c r="L2256" s="5">
        <f t="shared" si="751"/>
        <v>10</v>
      </c>
      <c r="M2256" s="5">
        <f t="shared" si="752"/>
        <v>2023</v>
      </c>
      <c r="N2256" s="96">
        <v>187.5</v>
      </c>
      <c r="P2256" s="6">
        <f t="shared" si="753"/>
        <v>187.5</v>
      </c>
      <c r="Q2256" s="7">
        <f t="shared" si="754"/>
        <v>3788821.2500000023</v>
      </c>
      <c r="R2256" s="44" t="str">
        <f>VLOOKUP(F2256,'Set up'!$A$2:$E$44,5,FALSE)</f>
        <v>Trsf</v>
      </c>
    </row>
    <row r="2257" spans="1:18" ht="15" customHeight="1" x14ac:dyDescent="0.35">
      <c r="A2257" s="4">
        <v>45227</v>
      </c>
      <c r="B2257" s="5">
        <f t="shared" si="748"/>
        <v>10</v>
      </c>
      <c r="C2257" s="5">
        <f t="shared" si="749"/>
        <v>2023</v>
      </c>
      <c r="D2257" s="88" t="s">
        <v>2043</v>
      </c>
      <c r="E2257" s="5" t="str">
        <f>VLOOKUP(F2257,'Set up'!$A$2:$C$44,2,FALSE)</f>
        <v>C00000042</v>
      </c>
      <c r="F2257" s="1" t="s">
        <v>2020</v>
      </c>
      <c r="G2257" s="99" t="s">
        <v>1736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50"/>
        <v>45227</v>
      </c>
      <c r="L2257" s="5">
        <f t="shared" si="751"/>
        <v>10</v>
      </c>
      <c r="M2257" s="5">
        <f t="shared" si="752"/>
        <v>2023</v>
      </c>
      <c r="N2257" s="96">
        <v>4884</v>
      </c>
      <c r="P2257" s="6">
        <f t="shared" si="753"/>
        <v>4884</v>
      </c>
      <c r="Q2257" s="7">
        <f t="shared" si="754"/>
        <v>3793705.2500000023</v>
      </c>
      <c r="R2257" s="44" t="str">
        <f>VLOOKUP(F2257,'Set up'!$A$2:$E$44,5,FALSE)</f>
        <v>Trsf</v>
      </c>
    </row>
    <row r="2258" spans="1:18" ht="15" customHeight="1" x14ac:dyDescent="0.35">
      <c r="A2258" s="4">
        <v>45227</v>
      </c>
      <c r="B2258" s="5">
        <f t="shared" si="748"/>
        <v>10</v>
      </c>
      <c r="C2258" s="5">
        <f t="shared" si="749"/>
        <v>2023</v>
      </c>
      <c r="D2258" s="88" t="s">
        <v>2043</v>
      </c>
      <c r="E2258" s="5" t="str">
        <f>VLOOKUP(F2258,'Set up'!$A$2:$C$44,2,FALSE)</f>
        <v>C00000042</v>
      </c>
      <c r="F2258" s="1" t="s">
        <v>2020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50"/>
        <v>45227</v>
      </c>
      <c r="L2258" s="5">
        <f t="shared" si="751"/>
        <v>10</v>
      </c>
      <c r="M2258" s="5">
        <f t="shared" si="752"/>
        <v>2023</v>
      </c>
      <c r="N2258" s="96">
        <v>1620</v>
      </c>
      <c r="P2258" s="6">
        <f t="shared" si="753"/>
        <v>1620</v>
      </c>
      <c r="Q2258" s="7">
        <f t="shared" si="754"/>
        <v>3795325.2500000023</v>
      </c>
      <c r="R2258" s="44" t="str">
        <f>VLOOKUP(F2258,'Set up'!$A$2:$E$44,5,FALSE)</f>
        <v>Trsf</v>
      </c>
    </row>
    <row r="2259" spans="1:18" ht="15" customHeight="1" x14ac:dyDescent="0.35">
      <c r="A2259" s="4">
        <v>45227</v>
      </c>
      <c r="B2259" s="5">
        <f t="shared" ref="B2259:B2260" si="755">MONTH(A2259)</f>
        <v>10</v>
      </c>
      <c r="C2259" s="5">
        <f t="shared" ref="C2259:C2260" si="756">YEAR(A2259)</f>
        <v>2023</v>
      </c>
      <c r="D2259" s="88" t="s">
        <v>2043</v>
      </c>
      <c r="E2259" s="5" t="str">
        <f>VLOOKUP(F2259,'Set up'!$A$2:$C$44,2,FALSE)</f>
        <v>C00000042</v>
      </c>
      <c r="F2259" s="1" t="s">
        <v>2020</v>
      </c>
      <c r="G2259" s="99" t="s">
        <v>1925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57">A2259+J2259</f>
        <v>45227</v>
      </c>
      <c r="L2259" s="5">
        <f t="shared" ref="L2259:L2260" si="758">MONTH(K2259)</f>
        <v>10</v>
      </c>
      <c r="M2259" s="5">
        <f t="shared" ref="M2259:M2260" si="759">YEAR(K2259)</f>
        <v>2023</v>
      </c>
      <c r="N2259" s="96">
        <v>936</v>
      </c>
      <c r="P2259" s="6">
        <f t="shared" ref="P2259:P2260" si="760">SUM(N2259+O2259)</f>
        <v>936</v>
      </c>
      <c r="Q2259" s="7">
        <f t="shared" ref="Q2259:Q2260" si="761">SUM(Q2258+N2259)</f>
        <v>3796261.2500000023</v>
      </c>
      <c r="R2259" s="44" t="str">
        <f>VLOOKUP(F2259,'Set up'!$A$2:$E$44,5,FALSE)</f>
        <v>Trsf</v>
      </c>
    </row>
    <row r="2260" spans="1:18" ht="15" customHeight="1" x14ac:dyDescent="0.35">
      <c r="A2260" s="4">
        <v>45229</v>
      </c>
      <c r="B2260" s="5">
        <f t="shared" si="755"/>
        <v>10</v>
      </c>
      <c r="C2260" s="5">
        <f t="shared" si="756"/>
        <v>2023</v>
      </c>
      <c r="D2260" s="88" t="s">
        <v>2044</v>
      </c>
      <c r="E2260" s="5" t="str">
        <f>VLOOKUP(F2260,'Set up'!$A$2:$C$44,2,FALSE)</f>
        <v>C00000037</v>
      </c>
      <c r="F2260" s="1" t="s">
        <v>1311</v>
      </c>
      <c r="G2260" s="99" t="s">
        <v>1897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57"/>
        <v>45259</v>
      </c>
      <c r="L2260" s="5">
        <f t="shared" si="758"/>
        <v>11</v>
      </c>
      <c r="M2260" s="5">
        <f t="shared" si="759"/>
        <v>2023</v>
      </c>
      <c r="N2260" s="96">
        <v>8690</v>
      </c>
      <c r="P2260" s="6">
        <f t="shared" si="760"/>
        <v>8690</v>
      </c>
      <c r="Q2260" s="7">
        <f t="shared" si="761"/>
        <v>3804951.2500000023</v>
      </c>
      <c r="R2260" s="44" t="str">
        <f>VLOOKUP(F2260,'Set up'!$A$2:$E$44,5,FALSE)</f>
        <v>Chq</v>
      </c>
    </row>
    <row r="2261" spans="1:18" ht="15" customHeight="1" x14ac:dyDescent="0.35">
      <c r="A2261" s="4">
        <v>45229</v>
      </c>
      <c r="B2261" s="5">
        <f t="shared" ref="B2261:B2269" si="762">MONTH(A2261)</f>
        <v>10</v>
      </c>
      <c r="C2261" s="5">
        <f t="shared" ref="C2261:C2269" si="763">YEAR(A2261)</f>
        <v>2023</v>
      </c>
      <c r="D2261" s="88" t="s">
        <v>2044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9" si="764">A2261+J2261</f>
        <v>45259</v>
      </c>
      <c r="L2261" s="5">
        <f t="shared" ref="L2261:L2269" si="765">MONTH(K2261)</f>
        <v>11</v>
      </c>
      <c r="M2261" s="5">
        <f t="shared" ref="M2261:M2269" si="766">YEAR(K2261)</f>
        <v>2023</v>
      </c>
      <c r="N2261" s="96">
        <v>2613</v>
      </c>
      <c r="P2261" s="6">
        <f t="shared" ref="P2261:P2269" si="767">SUM(N2261+O2261)</f>
        <v>2613</v>
      </c>
      <c r="Q2261" s="7">
        <f t="shared" ref="Q2261:Q2269" si="768">SUM(Q2260+N2261)</f>
        <v>3807564.2500000023</v>
      </c>
      <c r="R2261" s="44" t="str">
        <f>VLOOKUP(F2261,'Set up'!$A$2:$E$44,5,FALSE)</f>
        <v>Chq</v>
      </c>
    </row>
    <row r="2262" spans="1:18" ht="15" customHeight="1" x14ac:dyDescent="0.35">
      <c r="A2262" s="4">
        <v>45229</v>
      </c>
      <c r="B2262" s="5">
        <f t="shared" si="762"/>
        <v>10</v>
      </c>
      <c r="C2262" s="5">
        <f t="shared" si="763"/>
        <v>2023</v>
      </c>
      <c r="D2262" s="88" t="s">
        <v>2044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64"/>
        <v>45259</v>
      </c>
      <c r="L2262" s="5">
        <f t="shared" si="765"/>
        <v>11</v>
      </c>
      <c r="M2262" s="5">
        <f t="shared" si="766"/>
        <v>2023</v>
      </c>
      <c r="N2262" s="96">
        <v>842.4</v>
      </c>
      <c r="P2262" s="6">
        <f t="shared" si="767"/>
        <v>842.4</v>
      </c>
      <c r="Q2262" s="7">
        <f t="shared" si="768"/>
        <v>3808406.6500000022</v>
      </c>
      <c r="R2262" s="44" t="str">
        <f>VLOOKUP(F2262,'Set up'!$A$2:$E$44,5,FALSE)</f>
        <v>Chq</v>
      </c>
    </row>
    <row r="2263" spans="1:18" ht="15" customHeight="1" x14ac:dyDescent="0.35">
      <c r="A2263" s="4">
        <v>45229</v>
      </c>
      <c r="B2263" s="5">
        <f t="shared" si="762"/>
        <v>10</v>
      </c>
      <c r="C2263" s="5">
        <f t="shared" si="763"/>
        <v>2023</v>
      </c>
      <c r="D2263" s="88" t="s">
        <v>2044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64"/>
        <v>45259</v>
      </c>
      <c r="L2263" s="5">
        <f t="shared" si="765"/>
        <v>11</v>
      </c>
      <c r="M2263" s="5">
        <f t="shared" si="766"/>
        <v>2023</v>
      </c>
      <c r="N2263" s="96">
        <v>288</v>
      </c>
      <c r="P2263" s="6">
        <f t="shared" si="767"/>
        <v>288</v>
      </c>
      <c r="Q2263" s="7">
        <f t="shared" si="768"/>
        <v>3808694.6500000022</v>
      </c>
      <c r="R2263" s="44" t="str">
        <f>VLOOKUP(F2263,'Set up'!$A$2:$E$44,5,FALSE)</f>
        <v>Chq</v>
      </c>
    </row>
    <row r="2264" spans="1:18" ht="15" customHeight="1" x14ac:dyDescent="0.35">
      <c r="A2264" s="4">
        <v>45229</v>
      </c>
      <c r="B2264" s="5">
        <f t="shared" si="762"/>
        <v>10</v>
      </c>
      <c r="C2264" s="5">
        <f t="shared" si="763"/>
        <v>2023</v>
      </c>
      <c r="D2264" s="88" t="s">
        <v>2044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64"/>
        <v>45259</v>
      </c>
      <c r="L2264" s="5">
        <f t="shared" si="765"/>
        <v>11</v>
      </c>
      <c r="M2264" s="5">
        <f t="shared" si="766"/>
        <v>2023</v>
      </c>
      <c r="N2264" s="96">
        <v>625</v>
      </c>
      <c r="P2264" s="6">
        <f t="shared" si="767"/>
        <v>625</v>
      </c>
      <c r="Q2264" s="7">
        <f t="shared" si="768"/>
        <v>3809319.6500000022</v>
      </c>
      <c r="R2264" s="44" t="str">
        <f>VLOOKUP(F2264,'Set up'!$A$2:$E$44,5,FALSE)</f>
        <v>Chq</v>
      </c>
    </row>
    <row r="2265" spans="1:18" ht="15" customHeight="1" x14ac:dyDescent="0.35">
      <c r="A2265" s="4">
        <v>45229</v>
      </c>
      <c r="B2265" s="5">
        <f t="shared" si="762"/>
        <v>10</v>
      </c>
      <c r="C2265" s="5">
        <f t="shared" si="763"/>
        <v>2023</v>
      </c>
      <c r="D2265" s="88" t="s">
        <v>2044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64"/>
        <v>45259</v>
      </c>
      <c r="L2265" s="5">
        <f t="shared" si="765"/>
        <v>11</v>
      </c>
      <c r="M2265" s="5">
        <f t="shared" si="766"/>
        <v>2023</v>
      </c>
      <c r="N2265" s="96">
        <v>260</v>
      </c>
      <c r="P2265" s="6">
        <f t="shared" si="767"/>
        <v>260</v>
      </c>
      <c r="Q2265" s="7">
        <f t="shared" si="768"/>
        <v>3809579.6500000022</v>
      </c>
      <c r="R2265" s="44" t="str">
        <f>VLOOKUP(F2265,'Set up'!$A$2:$E$44,5,FALSE)</f>
        <v>Chq</v>
      </c>
    </row>
    <row r="2266" spans="1:18" ht="15" customHeight="1" x14ac:dyDescent="0.35">
      <c r="A2266" s="4">
        <v>45229</v>
      </c>
      <c r="B2266" s="5">
        <f t="shared" si="762"/>
        <v>10</v>
      </c>
      <c r="C2266" s="5">
        <f t="shared" si="763"/>
        <v>2023</v>
      </c>
      <c r="D2266" s="88" t="s">
        <v>2044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64"/>
        <v>45259</v>
      </c>
      <c r="L2266" s="5">
        <f t="shared" si="765"/>
        <v>11</v>
      </c>
      <c r="M2266" s="5">
        <f t="shared" si="766"/>
        <v>2023</v>
      </c>
      <c r="N2266" s="96">
        <v>285</v>
      </c>
      <c r="P2266" s="6">
        <f t="shared" si="767"/>
        <v>285</v>
      </c>
      <c r="Q2266" s="7">
        <f t="shared" si="768"/>
        <v>3809864.6500000022</v>
      </c>
      <c r="R2266" s="44" t="str">
        <f>VLOOKUP(F2266,'Set up'!$A$2:$E$44,5,FALSE)</f>
        <v>Chq</v>
      </c>
    </row>
    <row r="2267" spans="1:18" ht="15" customHeight="1" x14ac:dyDescent="0.35">
      <c r="A2267" s="4">
        <v>45229</v>
      </c>
      <c r="B2267" s="5">
        <f t="shared" si="762"/>
        <v>10</v>
      </c>
      <c r="C2267" s="5">
        <f t="shared" si="763"/>
        <v>2023</v>
      </c>
      <c r="D2267" s="88" t="s">
        <v>2044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64"/>
        <v>45259</v>
      </c>
      <c r="L2267" s="5">
        <f t="shared" si="765"/>
        <v>11</v>
      </c>
      <c r="M2267" s="5">
        <f t="shared" si="766"/>
        <v>2023</v>
      </c>
      <c r="N2267" s="96">
        <v>930</v>
      </c>
      <c r="P2267" s="6">
        <f t="shared" si="767"/>
        <v>930</v>
      </c>
      <c r="Q2267" s="7">
        <f t="shared" si="768"/>
        <v>3810794.6500000022</v>
      </c>
      <c r="R2267" s="44" t="str">
        <f>VLOOKUP(F2267,'Set up'!$A$2:$E$44,5,FALSE)</f>
        <v>Chq</v>
      </c>
    </row>
    <row r="2268" spans="1:18" ht="15" customHeight="1" x14ac:dyDescent="0.35">
      <c r="A2268" s="4">
        <v>45229</v>
      </c>
      <c r="B2268" s="5">
        <f t="shared" si="762"/>
        <v>10</v>
      </c>
      <c r="C2268" s="5">
        <f t="shared" si="763"/>
        <v>2023</v>
      </c>
      <c r="D2268" s="88" t="s">
        <v>2044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64"/>
        <v>45259</v>
      </c>
      <c r="L2268" s="5">
        <f t="shared" si="765"/>
        <v>11</v>
      </c>
      <c r="M2268" s="5">
        <f t="shared" si="766"/>
        <v>2023</v>
      </c>
      <c r="N2268" s="96">
        <v>930</v>
      </c>
      <c r="P2268" s="6">
        <f t="shared" si="767"/>
        <v>930</v>
      </c>
      <c r="Q2268" s="7">
        <f t="shared" si="768"/>
        <v>3811724.6500000022</v>
      </c>
      <c r="R2268" s="44" t="str">
        <f>VLOOKUP(F2268,'Set up'!$A$2:$E$44,5,FALSE)</f>
        <v>Chq</v>
      </c>
    </row>
    <row r="2269" spans="1:18" ht="15" customHeight="1" x14ac:dyDescent="0.35">
      <c r="A2269" s="4">
        <v>45229</v>
      </c>
      <c r="B2269" s="5">
        <f t="shared" si="762"/>
        <v>10</v>
      </c>
      <c r="C2269" s="5">
        <f t="shared" si="763"/>
        <v>2023</v>
      </c>
      <c r="D2269" s="88" t="s">
        <v>2045</v>
      </c>
      <c r="E2269" s="5" t="str">
        <f>VLOOKUP(F2269,'Set up'!$A$2:$C$44,2,FALSE)</f>
        <v>C00000042</v>
      </c>
      <c r="F2269" s="1" t="s">
        <v>2020</v>
      </c>
      <c r="G2269" s="99" t="s">
        <v>1075</v>
      </c>
      <c r="H2269" s="5">
        <v>1</v>
      </c>
      <c r="I2269" s="5" t="str">
        <f>VLOOKUP(F2269,'Set up'!$A$2:$C$44,3,FALSE)</f>
        <v>Cash</v>
      </c>
      <c r="J2269" s="5">
        <f>VLOOKUP(F2269,'Set up'!$A$2:$D$44,4,FALSE)</f>
        <v>0</v>
      </c>
      <c r="K2269" s="4">
        <f t="shared" si="764"/>
        <v>45229</v>
      </c>
      <c r="L2269" s="5">
        <f t="shared" si="765"/>
        <v>10</v>
      </c>
      <c r="M2269" s="5">
        <f t="shared" si="766"/>
        <v>2023</v>
      </c>
      <c r="N2269" s="96">
        <v>1000</v>
      </c>
      <c r="P2269" s="6">
        <f t="shared" si="767"/>
        <v>1000</v>
      </c>
      <c r="Q2269" s="7">
        <f t="shared" si="768"/>
        <v>3812724.6500000022</v>
      </c>
      <c r="R2269" s="44" t="str">
        <f>VLOOKUP(F2269,'Set up'!$A$2:$E$44,5,FALSE)</f>
        <v>Trsf</v>
      </c>
    </row>
    <row r="2270" spans="1:18" ht="15" customHeight="1" x14ac:dyDescent="0.35">
      <c r="A2270" s="4"/>
      <c r="D2270" s="88"/>
      <c r="G2270" s="99"/>
      <c r="K2270" s="4"/>
      <c r="N2270" s="96"/>
      <c r="Q2270" s="7"/>
      <c r="R2270" s="44"/>
    </row>
    <row r="2271" spans="1:18" x14ac:dyDescent="0.35">
      <c r="A2271" s="4"/>
      <c r="K2271" s="4"/>
      <c r="Q2271" s="51"/>
    </row>
    <row r="2272" spans="1:18" x14ac:dyDescent="0.35">
      <c r="K2272" s="4"/>
      <c r="Q2272" s="51"/>
    </row>
    <row r="2273" spans="11:17" x14ac:dyDescent="0.35">
      <c r="K2273" s="11" t="s">
        <v>195</v>
      </c>
      <c r="N2273" s="30">
        <f>SUM(N2:N2272)</f>
        <v>3812724.6500000022</v>
      </c>
      <c r="O2273" s="32">
        <f>SUM(O2:O2272)</f>
        <v>-3026438.350000002</v>
      </c>
      <c r="P2273" s="34">
        <f>SUM(P2:P2272)</f>
        <v>786286.29999999993</v>
      </c>
      <c r="Q2273" s="52">
        <f>SUM(N2273+O2273)</f>
        <v>786286.30000000028</v>
      </c>
    </row>
    <row r="2274" spans="11:17" x14ac:dyDescent="0.35">
      <c r="N2274" s="31" t="s">
        <v>198</v>
      </c>
      <c r="O2274" s="33" t="s">
        <v>196</v>
      </c>
      <c r="P2274" s="35" t="s">
        <v>197</v>
      </c>
      <c r="Q2274" s="53"/>
    </row>
    <row r="2275" spans="11:17" x14ac:dyDescent="0.35">
      <c r="N2275" s="28"/>
      <c r="O2275" s="28"/>
      <c r="P2275" s="28"/>
      <c r="Q2275" s="28"/>
    </row>
    <row r="2276" spans="11:17" x14ac:dyDescent="0.35">
      <c r="Q2276" s="51"/>
    </row>
    <row r="2277" spans="11:17" x14ac:dyDescent="0.35">
      <c r="O2277" s="32">
        <f>SUM(O2273)</f>
        <v>-3026438.350000002</v>
      </c>
      <c r="P2277" s="27" t="s">
        <v>194</v>
      </c>
      <c r="Q2277" s="54" t="s">
        <v>196</v>
      </c>
    </row>
    <row r="2278" spans="11:17" x14ac:dyDescent="0.35">
      <c r="O2278" s="6">
        <v>0.5</v>
      </c>
      <c r="P2278" s="27" t="s">
        <v>194</v>
      </c>
      <c r="Q2278" s="50" t="s">
        <v>285</v>
      </c>
    </row>
    <row r="2279" spans="11:17" x14ac:dyDescent="0.35">
      <c r="P2279" s="27"/>
      <c r="Q2279" s="50"/>
    </row>
    <row r="2280" spans="11:17" ht="16" thickBot="1" x14ac:dyDescent="0.4">
      <c r="O2280" s="29">
        <f>SUM(O2277:O2279)</f>
        <v>-3026437.850000002</v>
      </c>
      <c r="P2280" s="27" t="s">
        <v>194</v>
      </c>
      <c r="Q2280" s="49" t="s">
        <v>1608</v>
      </c>
    </row>
    <row r="2281" spans="11:17" ht="16" thickTop="1" x14ac:dyDescent="0.35">
      <c r="Q2281" s="51"/>
    </row>
    <row r="2282" spans="11:17" x14ac:dyDescent="0.35">
      <c r="Q228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topLeftCell="A28" workbookViewId="0">
      <selection activeCell="A45" sqref="A45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2030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2020</v>
      </c>
      <c r="B44" s="118" t="s">
        <v>2023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2023-10-19T17:19:52Z</cp:lastPrinted>
  <dcterms:created xsi:type="dcterms:W3CDTF">2020-07-09T14:04:13Z</dcterms:created>
  <dcterms:modified xsi:type="dcterms:W3CDTF">2023-12-19T04:14:30Z</dcterms:modified>
</cp:coreProperties>
</file>