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2E47B2FF-A024-4655-BB22-F2578510FCE4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Sales'!$A$1:$T$2827</definedName>
    <definedName name="_xlnm._FilterDatabase" localSheetId="3" hidden="1">'Set up'!$A$1:$D$43</definedName>
    <definedName name="_xlnm.Print_Area" localSheetId="1">'Customer Aging'!$A$1:$H$57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771" i="4" l="1"/>
  <c r="P2772" i="4"/>
  <c r="O2814" i="4" l="1"/>
  <c r="P2814" i="4" s="1"/>
  <c r="O2813" i="4"/>
  <c r="O2812" i="4"/>
  <c r="P2812" i="4" s="1"/>
  <c r="P2769" i="4"/>
  <c r="P2813" i="4"/>
  <c r="P2770" i="4"/>
  <c r="O2805" i="4"/>
  <c r="P2805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43" i="4"/>
  <c r="O2028" i="4"/>
  <c r="O2027" i="4"/>
  <c r="O2409" i="4"/>
  <c r="O2408" i="4"/>
  <c r="O2407" i="4"/>
  <c r="O2406" i="4"/>
  <c r="O2016" i="4"/>
  <c r="O2112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R2745" i="4" l="1"/>
  <c r="R2751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213" i="4" l="1"/>
  <c r="O2510" i="4"/>
  <c r="O2509" i="4"/>
  <c r="O2508" i="4"/>
  <c r="O2507" i="4"/>
  <c r="O2717" i="4"/>
  <c r="O2719" i="4"/>
  <c r="O2718" i="4"/>
  <c r="O2716" i="4"/>
  <c r="O2715" i="4"/>
  <c r="O2720" i="4"/>
  <c r="O2752" i="4" l="1"/>
  <c r="O2755" i="4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R2768" i="4"/>
  <c r="P2768" i="4"/>
  <c r="J2768" i="4"/>
  <c r="K2768" i="4" s="1"/>
  <c r="L2768" i="4" s="1"/>
  <c r="I2768" i="4"/>
  <c r="E2768" i="4"/>
  <c r="C2768" i="4"/>
  <c r="B2768" i="4"/>
  <c r="R2767" i="4"/>
  <c r="P2767" i="4"/>
  <c r="J2767" i="4"/>
  <c r="K2767" i="4" s="1"/>
  <c r="I2767" i="4"/>
  <c r="E2767" i="4"/>
  <c r="C2767" i="4"/>
  <c r="B2767" i="4"/>
  <c r="R2766" i="4"/>
  <c r="P2766" i="4"/>
  <c r="J2766" i="4"/>
  <c r="K2766" i="4" s="1"/>
  <c r="I2766" i="4"/>
  <c r="E2766" i="4"/>
  <c r="C2766" i="4"/>
  <c r="B2766" i="4"/>
  <c r="R2765" i="4"/>
  <c r="P2765" i="4"/>
  <c r="J2765" i="4"/>
  <c r="K2765" i="4" s="1"/>
  <c r="I2765" i="4"/>
  <c r="E2765" i="4"/>
  <c r="C2765" i="4"/>
  <c r="B2765" i="4"/>
  <c r="R2764" i="4"/>
  <c r="P2764" i="4"/>
  <c r="J2764" i="4"/>
  <c r="K2764" i="4" s="1"/>
  <c r="L2764" i="4" s="1"/>
  <c r="I2764" i="4"/>
  <c r="E2764" i="4"/>
  <c r="C2764" i="4"/>
  <c r="B2764" i="4"/>
  <c r="R2763" i="4"/>
  <c r="P2763" i="4"/>
  <c r="J2763" i="4"/>
  <c r="K2763" i="4" s="1"/>
  <c r="M2763" i="4" s="1"/>
  <c r="I2763" i="4"/>
  <c r="E2763" i="4"/>
  <c r="C2763" i="4"/>
  <c r="B2763" i="4"/>
  <c r="R2762" i="4"/>
  <c r="P2762" i="4"/>
  <c r="J2762" i="4"/>
  <c r="K2762" i="4" s="1"/>
  <c r="I2762" i="4"/>
  <c r="E2762" i="4"/>
  <c r="C2762" i="4"/>
  <c r="B2762" i="4"/>
  <c r="R2761" i="4"/>
  <c r="P2761" i="4"/>
  <c r="J2761" i="4"/>
  <c r="K2761" i="4" s="1"/>
  <c r="I2761" i="4"/>
  <c r="E2761" i="4"/>
  <c r="C2761" i="4"/>
  <c r="B2761" i="4"/>
  <c r="R2760" i="4"/>
  <c r="P2760" i="4"/>
  <c r="J2760" i="4"/>
  <c r="K2760" i="4" s="1"/>
  <c r="I2760" i="4"/>
  <c r="E2760" i="4"/>
  <c r="C2760" i="4"/>
  <c r="B2760" i="4"/>
  <c r="R2759" i="4"/>
  <c r="P2759" i="4"/>
  <c r="J2759" i="4"/>
  <c r="K2759" i="4" s="1"/>
  <c r="M2759" i="4" s="1"/>
  <c r="I2759" i="4"/>
  <c r="E2759" i="4"/>
  <c r="C2759" i="4"/>
  <c r="B2759" i="4"/>
  <c r="R2758" i="4"/>
  <c r="P2758" i="4"/>
  <c r="J2758" i="4"/>
  <c r="K2758" i="4" s="1"/>
  <c r="I2758" i="4"/>
  <c r="E2758" i="4"/>
  <c r="C2758" i="4"/>
  <c r="B2758" i="4"/>
  <c r="R2757" i="4"/>
  <c r="P2757" i="4"/>
  <c r="J2757" i="4"/>
  <c r="K2757" i="4" s="1"/>
  <c r="I2757" i="4"/>
  <c r="E2757" i="4"/>
  <c r="C2757" i="4"/>
  <c r="B2757" i="4"/>
  <c r="R2756" i="4"/>
  <c r="P2756" i="4"/>
  <c r="J2756" i="4"/>
  <c r="K2756" i="4" s="1"/>
  <c r="I2756" i="4"/>
  <c r="E2756" i="4"/>
  <c r="C2756" i="4"/>
  <c r="B2756" i="4"/>
  <c r="R2755" i="4"/>
  <c r="P2755" i="4"/>
  <c r="J2755" i="4"/>
  <c r="K2755" i="4" s="1"/>
  <c r="I2755" i="4"/>
  <c r="E2755" i="4"/>
  <c r="C2755" i="4"/>
  <c r="B2755" i="4"/>
  <c r="R2754" i="4"/>
  <c r="P2754" i="4"/>
  <c r="J2754" i="4"/>
  <c r="K2754" i="4" s="1"/>
  <c r="I2754" i="4"/>
  <c r="E2754" i="4"/>
  <c r="C2754" i="4"/>
  <c r="B2754" i="4"/>
  <c r="R2753" i="4"/>
  <c r="P2753" i="4"/>
  <c r="J2753" i="4"/>
  <c r="K2753" i="4" s="1"/>
  <c r="I2753" i="4"/>
  <c r="E2753" i="4"/>
  <c r="C2753" i="4"/>
  <c r="B2753" i="4"/>
  <c r="R2752" i="4"/>
  <c r="P2752" i="4"/>
  <c r="J2752" i="4"/>
  <c r="K2752" i="4" s="1"/>
  <c r="L2752" i="4" s="1"/>
  <c r="I2752" i="4"/>
  <c r="E2752" i="4"/>
  <c r="C2752" i="4"/>
  <c r="B2752" i="4"/>
  <c r="P2751" i="4"/>
  <c r="J2751" i="4"/>
  <c r="K2751" i="4" s="1"/>
  <c r="I2751" i="4"/>
  <c r="E2751" i="4"/>
  <c r="C2751" i="4"/>
  <c r="B2751" i="4"/>
  <c r="R2750" i="4"/>
  <c r="P2750" i="4"/>
  <c r="J2750" i="4"/>
  <c r="K2750" i="4" s="1"/>
  <c r="I2750" i="4"/>
  <c r="E2750" i="4"/>
  <c r="C2750" i="4"/>
  <c r="B2750" i="4"/>
  <c r="R2749" i="4"/>
  <c r="P2749" i="4"/>
  <c r="J2749" i="4"/>
  <c r="K2749" i="4" s="1"/>
  <c r="I2749" i="4"/>
  <c r="E2749" i="4"/>
  <c r="C2749" i="4"/>
  <c r="B2749" i="4"/>
  <c r="R2748" i="4"/>
  <c r="P2748" i="4"/>
  <c r="J2748" i="4"/>
  <c r="K2748" i="4" s="1"/>
  <c r="L2748" i="4" s="1"/>
  <c r="I2748" i="4"/>
  <c r="E2748" i="4"/>
  <c r="C2748" i="4"/>
  <c r="B2748" i="4"/>
  <c r="R2747" i="4"/>
  <c r="P2747" i="4"/>
  <c r="J2747" i="4"/>
  <c r="K2747" i="4" s="1"/>
  <c r="M2747" i="4" s="1"/>
  <c r="I2747" i="4"/>
  <c r="E2747" i="4"/>
  <c r="C2747" i="4"/>
  <c r="B2747" i="4"/>
  <c r="R2746" i="4"/>
  <c r="P2746" i="4"/>
  <c r="J2746" i="4"/>
  <c r="K2746" i="4" s="1"/>
  <c r="I2746" i="4"/>
  <c r="E2746" i="4"/>
  <c r="C2746" i="4"/>
  <c r="B2746" i="4"/>
  <c r="P2745" i="4"/>
  <c r="J2745" i="4"/>
  <c r="K2745" i="4" s="1"/>
  <c r="I2745" i="4"/>
  <c r="E2745" i="4"/>
  <c r="C2745" i="4"/>
  <c r="B2745" i="4"/>
  <c r="R2744" i="4"/>
  <c r="P2744" i="4"/>
  <c r="J2744" i="4"/>
  <c r="K2744" i="4" s="1"/>
  <c r="L2744" i="4" s="1"/>
  <c r="I2744" i="4"/>
  <c r="E2744" i="4"/>
  <c r="C2744" i="4"/>
  <c r="B2744" i="4"/>
  <c r="R2743" i="4"/>
  <c r="P2743" i="4"/>
  <c r="J2743" i="4"/>
  <c r="K2743" i="4" s="1"/>
  <c r="M2743" i="4" s="1"/>
  <c r="I2743" i="4"/>
  <c r="E2743" i="4"/>
  <c r="C2743" i="4"/>
  <c r="B2743" i="4"/>
  <c r="R2742" i="4"/>
  <c r="P2742" i="4"/>
  <c r="J2742" i="4"/>
  <c r="K2742" i="4" s="1"/>
  <c r="I2742" i="4"/>
  <c r="E2742" i="4"/>
  <c r="C2742" i="4"/>
  <c r="B2742" i="4"/>
  <c r="R2741" i="4"/>
  <c r="P2741" i="4"/>
  <c r="J2741" i="4"/>
  <c r="K2741" i="4" s="1"/>
  <c r="I2741" i="4"/>
  <c r="E2741" i="4"/>
  <c r="C2741" i="4"/>
  <c r="B2741" i="4"/>
  <c r="R2740" i="4"/>
  <c r="P2740" i="4"/>
  <c r="J2740" i="4"/>
  <c r="K2740" i="4" s="1"/>
  <c r="L2740" i="4" s="1"/>
  <c r="I2740" i="4"/>
  <c r="E2740" i="4"/>
  <c r="C2740" i="4"/>
  <c r="B2740" i="4"/>
  <c r="R2739" i="4"/>
  <c r="P2739" i="4"/>
  <c r="J2739" i="4"/>
  <c r="K2739" i="4" s="1"/>
  <c r="M2739" i="4" s="1"/>
  <c r="I2739" i="4"/>
  <c r="E2739" i="4"/>
  <c r="C2739" i="4"/>
  <c r="B2739" i="4"/>
  <c r="R2738" i="4"/>
  <c r="P2738" i="4"/>
  <c r="J2738" i="4"/>
  <c r="K2738" i="4" s="1"/>
  <c r="I2738" i="4"/>
  <c r="E2738" i="4"/>
  <c r="C2738" i="4"/>
  <c r="B2738" i="4"/>
  <c r="R2737" i="4"/>
  <c r="P2737" i="4"/>
  <c r="J2737" i="4"/>
  <c r="K2737" i="4" s="1"/>
  <c r="I2737" i="4"/>
  <c r="E2737" i="4"/>
  <c r="C2737" i="4"/>
  <c r="B2737" i="4"/>
  <c r="R2736" i="4"/>
  <c r="P2736" i="4"/>
  <c r="J2736" i="4"/>
  <c r="K2736" i="4" s="1"/>
  <c r="L2736" i="4" s="1"/>
  <c r="I2736" i="4"/>
  <c r="E2736" i="4"/>
  <c r="C2736" i="4"/>
  <c r="B2736" i="4"/>
  <c r="R2735" i="4"/>
  <c r="P2735" i="4"/>
  <c r="J2735" i="4"/>
  <c r="K2735" i="4" s="1"/>
  <c r="I2735" i="4"/>
  <c r="E2735" i="4"/>
  <c r="C2735" i="4"/>
  <c r="B2735" i="4"/>
  <c r="R2734" i="4"/>
  <c r="P2734" i="4"/>
  <c r="J2734" i="4"/>
  <c r="K2734" i="4" s="1"/>
  <c r="I2734" i="4"/>
  <c r="E2734" i="4"/>
  <c r="C2734" i="4"/>
  <c r="B2734" i="4"/>
  <c r="R2733" i="4"/>
  <c r="P2733" i="4"/>
  <c r="J2733" i="4"/>
  <c r="K2733" i="4" s="1"/>
  <c r="I2733" i="4"/>
  <c r="E2733" i="4"/>
  <c r="C2733" i="4"/>
  <c r="B2733" i="4"/>
  <c r="R2732" i="4"/>
  <c r="P2732" i="4"/>
  <c r="J2732" i="4"/>
  <c r="K2732" i="4" s="1"/>
  <c r="L2732" i="4" s="1"/>
  <c r="I2732" i="4"/>
  <c r="E2732" i="4"/>
  <c r="C2732" i="4"/>
  <c r="B2732" i="4"/>
  <c r="R2731" i="4"/>
  <c r="P2731" i="4"/>
  <c r="J2731" i="4"/>
  <c r="K2731" i="4" s="1"/>
  <c r="M2731" i="4" s="1"/>
  <c r="I2731" i="4"/>
  <c r="E2731" i="4"/>
  <c r="C2731" i="4"/>
  <c r="B2731" i="4"/>
  <c r="R2730" i="4"/>
  <c r="P2730" i="4"/>
  <c r="J2730" i="4"/>
  <c r="K2730" i="4" s="1"/>
  <c r="I2730" i="4"/>
  <c r="E2730" i="4"/>
  <c r="C2730" i="4"/>
  <c r="B2730" i="4"/>
  <c r="R2729" i="4"/>
  <c r="P2729" i="4"/>
  <c r="J2729" i="4"/>
  <c r="K2729" i="4" s="1"/>
  <c r="I2729" i="4"/>
  <c r="E2729" i="4"/>
  <c r="C2729" i="4"/>
  <c r="B2729" i="4"/>
  <c r="R2728" i="4"/>
  <c r="P2728" i="4"/>
  <c r="J2728" i="4"/>
  <c r="K2728" i="4" s="1"/>
  <c r="I2728" i="4"/>
  <c r="E2728" i="4"/>
  <c r="C2728" i="4"/>
  <c r="B2728" i="4"/>
  <c r="R2727" i="4"/>
  <c r="P2727" i="4"/>
  <c r="J2727" i="4"/>
  <c r="K2727" i="4" s="1"/>
  <c r="I2727" i="4"/>
  <c r="E2727" i="4"/>
  <c r="C2727" i="4"/>
  <c r="B2727" i="4"/>
  <c r="R2726" i="4"/>
  <c r="P2726" i="4"/>
  <c r="J2726" i="4"/>
  <c r="K2726" i="4" s="1"/>
  <c r="I2726" i="4"/>
  <c r="E2726" i="4"/>
  <c r="C2726" i="4"/>
  <c r="B2726" i="4"/>
  <c r="R2725" i="4"/>
  <c r="P2725" i="4"/>
  <c r="J2725" i="4"/>
  <c r="K2725" i="4" s="1"/>
  <c r="I2725" i="4"/>
  <c r="E2725" i="4"/>
  <c r="C2725" i="4"/>
  <c r="B2725" i="4"/>
  <c r="R2724" i="4"/>
  <c r="P2724" i="4"/>
  <c r="J2724" i="4"/>
  <c r="K2724" i="4" s="1"/>
  <c r="I2724" i="4"/>
  <c r="E2724" i="4"/>
  <c r="C2724" i="4"/>
  <c r="B2724" i="4"/>
  <c r="R2723" i="4"/>
  <c r="P2723" i="4"/>
  <c r="J2723" i="4"/>
  <c r="K2723" i="4" s="1"/>
  <c r="M2723" i="4" s="1"/>
  <c r="I2723" i="4"/>
  <c r="E2723" i="4"/>
  <c r="C2723" i="4"/>
  <c r="B2723" i="4"/>
  <c r="R2722" i="4"/>
  <c r="P2722" i="4"/>
  <c r="J2722" i="4"/>
  <c r="K2722" i="4" s="1"/>
  <c r="I2722" i="4"/>
  <c r="E2722" i="4"/>
  <c r="C2722" i="4"/>
  <c r="B2722" i="4"/>
  <c r="R2721" i="4"/>
  <c r="P2721" i="4"/>
  <c r="J2721" i="4"/>
  <c r="K2721" i="4" s="1"/>
  <c r="I2721" i="4"/>
  <c r="E2721" i="4"/>
  <c r="C2721" i="4"/>
  <c r="B2721" i="4"/>
  <c r="R2720" i="4"/>
  <c r="P2720" i="4"/>
  <c r="J2720" i="4"/>
  <c r="K2720" i="4" s="1"/>
  <c r="L2720" i="4" s="1"/>
  <c r="I2720" i="4"/>
  <c r="E2720" i="4"/>
  <c r="C2720" i="4"/>
  <c r="B2720" i="4"/>
  <c r="R2719" i="4"/>
  <c r="P2719" i="4"/>
  <c r="J2719" i="4"/>
  <c r="K2719" i="4" s="1"/>
  <c r="I2719" i="4"/>
  <c r="E2719" i="4"/>
  <c r="C2719" i="4"/>
  <c r="B2719" i="4"/>
  <c r="R2718" i="4"/>
  <c r="P2718" i="4"/>
  <c r="J2718" i="4"/>
  <c r="K2718" i="4" s="1"/>
  <c r="I2718" i="4"/>
  <c r="E2718" i="4"/>
  <c r="C2718" i="4"/>
  <c r="B2718" i="4"/>
  <c r="R2717" i="4"/>
  <c r="P2717" i="4"/>
  <c r="J2717" i="4"/>
  <c r="K2717" i="4" s="1"/>
  <c r="I2717" i="4"/>
  <c r="E2717" i="4"/>
  <c r="C2717" i="4"/>
  <c r="B2717" i="4"/>
  <c r="R2716" i="4"/>
  <c r="P2716" i="4"/>
  <c r="J2716" i="4"/>
  <c r="K2716" i="4" s="1"/>
  <c r="L2716" i="4" s="1"/>
  <c r="I2716" i="4"/>
  <c r="E2716" i="4"/>
  <c r="C2716" i="4"/>
  <c r="B2716" i="4"/>
  <c r="R2715" i="4"/>
  <c r="P2715" i="4"/>
  <c r="J2715" i="4"/>
  <c r="K2715" i="4" s="1"/>
  <c r="I2715" i="4"/>
  <c r="E2715" i="4"/>
  <c r="C2715" i="4"/>
  <c r="B2715" i="4"/>
  <c r="R2714" i="4"/>
  <c r="P2714" i="4"/>
  <c r="J2714" i="4"/>
  <c r="K2714" i="4" s="1"/>
  <c r="I2714" i="4"/>
  <c r="E2714" i="4"/>
  <c r="C2714" i="4"/>
  <c r="B2714" i="4"/>
  <c r="R2713" i="4"/>
  <c r="P2713" i="4"/>
  <c r="J2713" i="4"/>
  <c r="K2713" i="4" s="1"/>
  <c r="I2713" i="4"/>
  <c r="E2713" i="4"/>
  <c r="C2713" i="4"/>
  <c r="B2713" i="4"/>
  <c r="R2712" i="4"/>
  <c r="P2712" i="4"/>
  <c r="J2712" i="4"/>
  <c r="K2712" i="4" s="1"/>
  <c r="L2712" i="4" s="1"/>
  <c r="I2712" i="4"/>
  <c r="E2712" i="4"/>
  <c r="C2712" i="4"/>
  <c r="B2712" i="4"/>
  <c r="R2711" i="4"/>
  <c r="P2711" i="4"/>
  <c r="J2711" i="4"/>
  <c r="K2711" i="4" s="1"/>
  <c r="I2711" i="4"/>
  <c r="E2711" i="4"/>
  <c r="C2711" i="4"/>
  <c r="B2711" i="4"/>
  <c r="R2710" i="4"/>
  <c r="P2710" i="4"/>
  <c r="J2710" i="4"/>
  <c r="K2710" i="4" s="1"/>
  <c r="I2710" i="4"/>
  <c r="E2710" i="4"/>
  <c r="C2710" i="4"/>
  <c r="B2710" i="4"/>
  <c r="R2709" i="4"/>
  <c r="P2709" i="4"/>
  <c r="J2709" i="4"/>
  <c r="K2709" i="4" s="1"/>
  <c r="I2709" i="4"/>
  <c r="E2709" i="4"/>
  <c r="C2709" i="4"/>
  <c r="B2709" i="4"/>
  <c r="R2708" i="4"/>
  <c r="P2708" i="4"/>
  <c r="J2708" i="4"/>
  <c r="K2708" i="4" s="1"/>
  <c r="L2708" i="4" s="1"/>
  <c r="I2708" i="4"/>
  <c r="E2708" i="4"/>
  <c r="C2708" i="4"/>
  <c r="B2708" i="4"/>
  <c r="R2707" i="4"/>
  <c r="P2707" i="4"/>
  <c r="J2707" i="4"/>
  <c r="K2707" i="4" s="1"/>
  <c r="I2707" i="4"/>
  <c r="E2707" i="4"/>
  <c r="C2707" i="4"/>
  <c r="B2707" i="4"/>
  <c r="R2706" i="4"/>
  <c r="P2706" i="4"/>
  <c r="J2706" i="4"/>
  <c r="K2706" i="4" s="1"/>
  <c r="I2706" i="4"/>
  <c r="E2706" i="4"/>
  <c r="C2706" i="4"/>
  <c r="B2706" i="4"/>
  <c r="R2705" i="4"/>
  <c r="P2705" i="4"/>
  <c r="J2705" i="4"/>
  <c r="K2705" i="4" s="1"/>
  <c r="I2705" i="4"/>
  <c r="E2705" i="4"/>
  <c r="C2705" i="4"/>
  <c r="B2705" i="4"/>
  <c r="R2704" i="4"/>
  <c r="P2704" i="4"/>
  <c r="J2704" i="4"/>
  <c r="K2704" i="4" s="1"/>
  <c r="L2704" i="4" s="1"/>
  <c r="I2704" i="4"/>
  <c r="E2704" i="4"/>
  <c r="C2704" i="4"/>
  <c r="B2704" i="4"/>
  <c r="R2703" i="4"/>
  <c r="P2703" i="4"/>
  <c r="J2703" i="4"/>
  <c r="K2703" i="4" s="1"/>
  <c r="I2703" i="4"/>
  <c r="E2703" i="4"/>
  <c r="C2703" i="4"/>
  <c r="B2703" i="4"/>
  <c r="R2702" i="4"/>
  <c r="P2702" i="4"/>
  <c r="J2702" i="4"/>
  <c r="K2702" i="4" s="1"/>
  <c r="I2702" i="4"/>
  <c r="E2702" i="4"/>
  <c r="C2702" i="4"/>
  <c r="B2702" i="4"/>
  <c r="R2701" i="4"/>
  <c r="P2701" i="4"/>
  <c r="J2701" i="4"/>
  <c r="K2701" i="4" s="1"/>
  <c r="I2701" i="4"/>
  <c r="E2701" i="4"/>
  <c r="C2701" i="4"/>
  <c r="B2701" i="4"/>
  <c r="R2700" i="4"/>
  <c r="P2700" i="4"/>
  <c r="J2700" i="4"/>
  <c r="K2700" i="4" s="1"/>
  <c r="L2700" i="4" s="1"/>
  <c r="I2700" i="4"/>
  <c r="E2700" i="4"/>
  <c r="C2700" i="4"/>
  <c r="B2700" i="4"/>
  <c r="R2699" i="4"/>
  <c r="P2699" i="4"/>
  <c r="J2699" i="4"/>
  <c r="K2699" i="4" s="1"/>
  <c r="M2699" i="4" s="1"/>
  <c r="I2699" i="4"/>
  <c r="E2699" i="4"/>
  <c r="C2699" i="4"/>
  <c r="B2699" i="4"/>
  <c r="R2698" i="4"/>
  <c r="P2698" i="4"/>
  <c r="J2698" i="4"/>
  <c r="K2698" i="4" s="1"/>
  <c r="I2698" i="4"/>
  <c r="E2698" i="4"/>
  <c r="C2698" i="4"/>
  <c r="B2698" i="4"/>
  <c r="R2697" i="4"/>
  <c r="P2697" i="4"/>
  <c r="J2697" i="4"/>
  <c r="K2697" i="4" s="1"/>
  <c r="I2697" i="4"/>
  <c r="E2697" i="4"/>
  <c r="C2697" i="4"/>
  <c r="B2697" i="4"/>
  <c r="R2696" i="4"/>
  <c r="P2696" i="4"/>
  <c r="J2696" i="4"/>
  <c r="K2696" i="4" s="1"/>
  <c r="L2696" i="4" s="1"/>
  <c r="I2696" i="4"/>
  <c r="E2696" i="4"/>
  <c r="C2696" i="4"/>
  <c r="B2696" i="4"/>
  <c r="R2695" i="4"/>
  <c r="P2695" i="4"/>
  <c r="J2695" i="4"/>
  <c r="K2695" i="4" s="1"/>
  <c r="M2695" i="4" s="1"/>
  <c r="I2695" i="4"/>
  <c r="E2695" i="4"/>
  <c r="C2695" i="4"/>
  <c r="B2695" i="4"/>
  <c r="R2694" i="4"/>
  <c r="P2694" i="4"/>
  <c r="J2694" i="4"/>
  <c r="K2694" i="4" s="1"/>
  <c r="I2694" i="4"/>
  <c r="E2694" i="4"/>
  <c r="C2694" i="4"/>
  <c r="B2694" i="4"/>
  <c r="R2693" i="4"/>
  <c r="P2693" i="4"/>
  <c r="J2693" i="4"/>
  <c r="K2693" i="4" s="1"/>
  <c r="I2693" i="4"/>
  <c r="E2693" i="4"/>
  <c r="C2693" i="4"/>
  <c r="B2693" i="4"/>
  <c r="R2692" i="4"/>
  <c r="P2692" i="4"/>
  <c r="J2692" i="4"/>
  <c r="K2692" i="4" s="1"/>
  <c r="I2692" i="4"/>
  <c r="E2692" i="4"/>
  <c r="C2692" i="4"/>
  <c r="B2692" i="4"/>
  <c r="R2691" i="4"/>
  <c r="P2691" i="4"/>
  <c r="J2691" i="4"/>
  <c r="K2691" i="4" s="1"/>
  <c r="I2691" i="4"/>
  <c r="E2691" i="4"/>
  <c r="C2691" i="4"/>
  <c r="B2691" i="4"/>
  <c r="R2690" i="4"/>
  <c r="P2690" i="4"/>
  <c r="J2690" i="4"/>
  <c r="K2690" i="4" s="1"/>
  <c r="I2690" i="4"/>
  <c r="E2690" i="4"/>
  <c r="C2690" i="4"/>
  <c r="B2690" i="4"/>
  <c r="R2689" i="4"/>
  <c r="P2689" i="4"/>
  <c r="J2689" i="4"/>
  <c r="K2689" i="4" s="1"/>
  <c r="L2689" i="4" s="1"/>
  <c r="I2689" i="4"/>
  <c r="E2689" i="4"/>
  <c r="C2689" i="4"/>
  <c r="B2689" i="4"/>
  <c r="R2688" i="4"/>
  <c r="P2688" i="4"/>
  <c r="J2688" i="4"/>
  <c r="K2688" i="4" s="1"/>
  <c r="L2688" i="4" s="1"/>
  <c r="I2688" i="4"/>
  <c r="E2688" i="4"/>
  <c r="C2688" i="4"/>
  <c r="B2688" i="4"/>
  <c r="R2687" i="4"/>
  <c r="P2687" i="4"/>
  <c r="J2687" i="4"/>
  <c r="K2687" i="4" s="1"/>
  <c r="M2687" i="4" s="1"/>
  <c r="I2687" i="4"/>
  <c r="E2687" i="4"/>
  <c r="C2687" i="4"/>
  <c r="B2687" i="4"/>
  <c r="R2686" i="4"/>
  <c r="P2686" i="4"/>
  <c r="J2686" i="4"/>
  <c r="K2686" i="4" s="1"/>
  <c r="I2686" i="4"/>
  <c r="E2686" i="4"/>
  <c r="C2686" i="4"/>
  <c r="B2686" i="4"/>
  <c r="R2685" i="4"/>
  <c r="P2685" i="4"/>
  <c r="J2685" i="4"/>
  <c r="K2685" i="4" s="1"/>
  <c r="L2685" i="4" s="1"/>
  <c r="I2685" i="4"/>
  <c r="E2685" i="4"/>
  <c r="C2685" i="4"/>
  <c r="B2685" i="4"/>
  <c r="R2684" i="4"/>
  <c r="P2684" i="4"/>
  <c r="J2684" i="4"/>
  <c r="K2684" i="4" s="1"/>
  <c r="M2684" i="4" s="1"/>
  <c r="I2684" i="4"/>
  <c r="E2684" i="4"/>
  <c r="C2684" i="4"/>
  <c r="B2684" i="4"/>
  <c r="R2683" i="4"/>
  <c r="P2683" i="4"/>
  <c r="J2683" i="4"/>
  <c r="K2683" i="4" s="1"/>
  <c r="I2683" i="4"/>
  <c r="E2683" i="4"/>
  <c r="C2683" i="4"/>
  <c r="B2683" i="4"/>
  <c r="R2682" i="4"/>
  <c r="P2682" i="4"/>
  <c r="J2682" i="4"/>
  <c r="K2682" i="4" s="1"/>
  <c r="I2682" i="4"/>
  <c r="E2682" i="4"/>
  <c r="C2682" i="4"/>
  <c r="B2682" i="4"/>
  <c r="R2681" i="4"/>
  <c r="P2681" i="4"/>
  <c r="J2681" i="4"/>
  <c r="K2681" i="4" s="1"/>
  <c r="M2681" i="4" s="1"/>
  <c r="I2681" i="4"/>
  <c r="E2681" i="4"/>
  <c r="C2681" i="4"/>
  <c r="B2681" i="4"/>
  <c r="R2680" i="4"/>
  <c r="P2680" i="4"/>
  <c r="J2680" i="4"/>
  <c r="K2680" i="4" s="1"/>
  <c r="M2680" i="4" s="1"/>
  <c r="I2680" i="4"/>
  <c r="E2680" i="4"/>
  <c r="C2680" i="4"/>
  <c r="B2680" i="4"/>
  <c r="R2679" i="4"/>
  <c r="P2679" i="4"/>
  <c r="J2679" i="4"/>
  <c r="K2679" i="4" s="1"/>
  <c r="I2679" i="4"/>
  <c r="E2679" i="4"/>
  <c r="C2679" i="4"/>
  <c r="B2679" i="4"/>
  <c r="R2678" i="4"/>
  <c r="P2678" i="4"/>
  <c r="J2678" i="4"/>
  <c r="K2678" i="4" s="1"/>
  <c r="I2678" i="4"/>
  <c r="E2678" i="4"/>
  <c r="C2678" i="4"/>
  <c r="B2678" i="4"/>
  <c r="R2677" i="4"/>
  <c r="P2677" i="4"/>
  <c r="J2677" i="4"/>
  <c r="K2677" i="4" s="1"/>
  <c r="M2677" i="4" s="1"/>
  <c r="I2677" i="4"/>
  <c r="E2677" i="4"/>
  <c r="C2677" i="4"/>
  <c r="B2677" i="4"/>
  <c r="R2676" i="4"/>
  <c r="P2676" i="4"/>
  <c r="J2676" i="4"/>
  <c r="K2676" i="4" s="1"/>
  <c r="M2676" i="4" s="1"/>
  <c r="I2676" i="4"/>
  <c r="E2676" i="4"/>
  <c r="C2676" i="4"/>
  <c r="B2676" i="4"/>
  <c r="R2675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J2675" i="4"/>
  <c r="K2675" i="4" s="1"/>
  <c r="I2675" i="4"/>
  <c r="E2675" i="4"/>
  <c r="C2675" i="4"/>
  <c r="B2675" i="4"/>
  <c r="M2712" i="4" l="1"/>
  <c r="M2708" i="4"/>
  <c r="L2692" i="4"/>
  <c r="M2692" i="4"/>
  <c r="M2756" i="4"/>
  <c r="L2756" i="4"/>
  <c r="M2703" i="4"/>
  <c r="L2703" i="4"/>
  <c r="L2724" i="4"/>
  <c r="M2724" i="4"/>
  <c r="M2728" i="4"/>
  <c r="L2728" i="4"/>
  <c r="M2707" i="4"/>
  <c r="L2707" i="4"/>
  <c r="M2727" i="4"/>
  <c r="L2727" i="4"/>
  <c r="M2751" i="4"/>
  <c r="L2751" i="4"/>
  <c r="M2755" i="4"/>
  <c r="L2755" i="4"/>
  <c r="M2760" i="4"/>
  <c r="L2760" i="4"/>
  <c r="M2711" i="4"/>
  <c r="L2711" i="4"/>
  <c r="M2767" i="4"/>
  <c r="L2767" i="4"/>
  <c r="M2691" i="4"/>
  <c r="L2691" i="4"/>
  <c r="M2715" i="4"/>
  <c r="L2715" i="4"/>
  <c r="M2719" i="4"/>
  <c r="L2719" i="4"/>
  <c r="M2735" i="4"/>
  <c r="L2735" i="4"/>
  <c r="L2739" i="4"/>
  <c r="M2740" i="4"/>
  <c r="L2743" i="4"/>
  <c r="M2744" i="4"/>
  <c r="L2747" i="4"/>
  <c r="L2759" i="4"/>
  <c r="L2763" i="4"/>
  <c r="M2764" i="4"/>
  <c r="L2677" i="4"/>
  <c r="L2681" i="4"/>
  <c r="L2684" i="4"/>
  <c r="L2687" i="4"/>
  <c r="L2695" i="4"/>
  <c r="L2723" i="4"/>
  <c r="L2731" i="4"/>
  <c r="M2696" i="4"/>
  <c r="L2699" i="4"/>
  <c r="M2690" i="4"/>
  <c r="L2690" i="4"/>
  <c r="M2679" i="4"/>
  <c r="L2679" i="4"/>
  <c r="M2683" i="4"/>
  <c r="L2683" i="4"/>
  <c r="M2686" i="4"/>
  <c r="L2686" i="4"/>
  <c r="M2675" i="4"/>
  <c r="L2675" i="4"/>
  <c r="L2678" i="4"/>
  <c r="M2678" i="4"/>
  <c r="L2682" i="4"/>
  <c r="M2682" i="4"/>
  <c r="M2717" i="4"/>
  <c r="L2717" i="4"/>
  <c r="M2718" i="4"/>
  <c r="L2718" i="4"/>
  <c r="M2725" i="4"/>
  <c r="L2725" i="4"/>
  <c r="M2726" i="4"/>
  <c r="L2726" i="4"/>
  <c r="M2749" i="4"/>
  <c r="L2749" i="4"/>
  <c r="M2750" i="4"/>
  <c r="L2750" i="4"/>
  <c r="M2758" i="4"/>
  <c r="L2758" i="4"/>
  <c r="L2676" i="4"/>
  <c r="L2680" i="4"/>
  <c r="M2705" i="4"/>
  <c r="L2705" i="4"/>
  <c r="M2706" i="4"/>
  <c r="L2706" i="4"/>
  <c r="M2721" i="4"/>
  <c r="L2721" i="4"/>
  <c r="M2722" i="4"/>
  <c r="L2722" i="4"/>
  <c r="M2732" i="4"/>
  <c r="M2737" i="4"/>
  <c r="L2737" i="4"/>
  <c r="M2738" i="4"/>
  <c r="L2738" i="4"/>
  <c r="M2748" i="4"/>
  <c r="M2753" i="4"/>
  <c r="L2753" i="4"/>
  <c r="M2754" i="4"/>
  <c r="L2754" i="4"/>
  <c r="M2768" i="4"/>
  <c r="M2685" i="4"/>
  <c r="M2688" i="4"/>
  <c r="M2689" i="4"/>
  <c r="M2693" i="4"/>
  <c r="L2693" i="4"/>
  <c r="M2694" i="4"/>
  <c r="L2694" i="4"/>
  <c r="M2704" i="4"/>
  <c r="M2709" i="4"/>
  <c r="L2709" i="4"/>
  <c r="M2710" i="4"/>
  <c r="L2710" i="4"/>
  <c r="M2720" i="4"/>
  <c r="M2736" i="4"/>
  <c r="M2741" i="4"/>
  <c r="L2741" i="4"/>
  <c r="M2742" i="4"/>
  <c r="L2742" i="4"/>
  <c r="M2752" i="4"/>
  <c r="M2701" i="4"/>
  <c r="L2701" i="4"/>
  <c r="M2702" i="4"/>
  <c r="L2702" i="4"/>
  <c r="M2733" i="4"/>
  <c r="L2733" i="4"/>
  <c r="M2734" i="4"/>
  <c r="L2734" i="4"/>
  <c r="M2757" i="4"/>
  <c r="L2757" i="4"/>
  <c r="M2700" i="4"/>
  <c r="M2716" i="4"/>
  <c r="M2697" i="4"/>
  <c r="L2697" i="4"/>
  <c r="M2698" i="4"/>
  <c r="L2698" i="4"/>
  <c r="M2713" i="4"/>
  <c r="L2713" i="4"/>
  <c r="M2714" i="4"/>
  <c r="L2714" i="4"/>
  <c r="M2729" i="4"/>
  <c r="L2729" i="4"/>
  <c r="M2730" i="4"/>
  <c r="L2730" i="4"/>
  <c r="M2745" i="4"/>
  <c r="L2745" i="4"/>
  <c r="M2746" i="4"/>
  <c r="L2746" i="4"/>
  <c r="M2761" i="4"/>
  <c r="L2761" i="4"/>
  <c r="M2762" i="4"/>
  <c r="L2762" i="4"/>
  <c r="M2765" i="4"/>
  <c r="L2765" i="4"/>
  <c r="M2766" i="4"/>
  <c r="L276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J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831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831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2835" i="4"/>
  <c r="O2838" i="4" s="1"/>
  <c r="P2238" i="4"/>
  <c r="P2831" i="4" l="1"/>
  <c r="Q283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<sst xmlns="http://schemas.openxmlformats.org/spreadsheetml/2006/main" count="17384" uniqueCount="2632">
  <si>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</si>
  <si>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</si>
  <si>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</si>
  <si>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</si>
  <si>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</si>
  <si>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</si>
  <si>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</si>
  <si>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</si>
  <si>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</si>
  <si>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</si>
  <si>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</si>
  <si>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</si>
  <si>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</si>
  <si>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</si>
  <si>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</si>
  <si>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</si>
  <si>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</si>
  <si>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</si>
  <si>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</si>
  <si>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</si>
  <si>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</si>
  <si>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</si>
  <si>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</si>
  <si>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</si>
  <si>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</si>
  <si>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</si>
  <si>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</si>
  <si>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</si>
  <si>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</si>
  <si>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</si>
  <si>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</si>
  <si>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</si>
  <si>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</si>
  <si>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</si>
  <si>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</si>
  <si>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</si>
  <si>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</si>
  <si>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</si>
  <si>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</si>
  <si>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</si>
  <si>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</si>
  <si>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</si>
  <si>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</si>
  <si>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</si>
  <si>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</si>
  <si>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</si>
  <si>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</si>
  <si>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</si>
  <si>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</si>
  <si>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</si>
  <si>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</si>
  <si>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</si>
  <si>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</si>
  <si>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</si>
  <si>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</si>
  <si>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</si>
  <si>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</si>
  <si>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</si>
  <si>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</si>
  <si>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</si>
  <si>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</si>
  <si>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</si>
  <si>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</si>
  <si>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</si>
  <si>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</si>
  <si>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</si>
  <si>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</si>
  <si>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</si>
  <si>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</si>
  <si>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</si>
  <si>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</si>
  <si>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</si>
  <si>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</si>
  <si>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</si>
  <si>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</si>
  <si>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</si>
  <si>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</si>
  <si>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</si>
  <si>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</si>
  <si>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</si>
  <si>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</si>
  <si>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</si>
  <si>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</si>
  <si>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</si>
  <si>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</si>
  <si>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</si>
  <si>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</si>
  <si>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</si>
  <si>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</si>
  <si>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</si>
  <si>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</si>
  <si>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</si>
  <si>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</si>
  <si>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</si>
  <si>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</si>
  <si>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</si>
  <si>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</si>
  <si>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</si>
  <si>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</si>
  <si>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</si>
  <si>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</si>
  <si>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</si>
  <si>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</si>
  <si>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</si>
  <si>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</si>
  <si>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</si>
  <si>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</si>
  <si>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</si>
  <si>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</si>
  <si>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</si>
  <si>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</si>
  <si>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</si>
  <si>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</si>
  <si>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</si>
  <si>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</si>
  <si>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</si>
  <si>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</si>
  <si>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</si>
  <si>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</si>
  <si>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</si>
  <si>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</si>
  <si>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</si>
  <si>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</si>
  <si>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</si>
  <si>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</si>
  <si>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</si>
  <si>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</si>
  <si>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</si>
  <si>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</si>
  <si>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</si>
  <si>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</si>
  <si>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</si>
  <si>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</si>
  <si>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</si>
  <si>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</si>
  <si>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</si>
  <si>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</si>
  <si>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</si>
  <si>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</si>
  <si>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</si>
  <si>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</si>
  <si>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</si>
  <si>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</si>
  <si>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</si>
  <si>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</si>
  <si>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</si>
  <si>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</si>
  <si>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</si>
  <si>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</si>
  <si>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</si>
  <si>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</si>
  <si>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</si>
  <si>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</si>
  <si>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</si>
  <si>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</si>
  <si>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</si>
  <si>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</si>
  <si>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</si>
  <si>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</si>
  <si>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</si>
  <si>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</si>
  <si>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</si>
  <si>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</si>
  <si>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</si>
  <si>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</si>
  <si>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</si>
  <si>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</si>
  <si>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</si>
  <si>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</si>
  <si>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</si>
  <si>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</si>
  <si>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</si>
  <si>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</si>
  <si>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</si>
  <si>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</si>
  <si>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</si>
  <si>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</si>
  <si>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</si>
  <si>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</si>
  <si>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</si>
  <si>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</si>
  <si>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</si>
  <si>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</si>
  <si>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</si>
  <si>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</si>
  <si>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</si>
  <si>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</si>
  <si>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</si>
  <si>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</si>
  <si>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</si>
  <si>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</si>
  <si>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</si>
  <si>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</si>
  <si>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</si>
  <si>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</si>
  <si>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</si>
  <si>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</si>
  <si>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</si>
  <si>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</si>
  <si>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</si>
  <si>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</si>
  <si>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</si>
  <si>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</si>
  <si>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</si>
  <si>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</si>
  <si>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</si>
  <si>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</si>
  <si>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</si>
  <si>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</si>
  <si>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</si>
  <si>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</si>
  <si>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</si>
  <si>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</si>
  <si>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</si>
  <si>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</si>
  <si>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</si>
  <si>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</si>
  <si>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</si>
  <si>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</si>
  <si>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</si>
  <si>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</si>
  <si>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</si>
  <si>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</si>
  <si>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</si>
  <si>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</si>
  <si>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</si>
  <si>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</si>
  <si>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</si>
  <si>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</si>
  <si>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</si>
  <si>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</si>
  <si>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</si>
  <si>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</si>
  <si>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</si>
  <si>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</si>
  <si>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</si>
  <si>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</si>
  <si>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</si>
  <si>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</si>
  <si>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</si>
  <si>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</si>
  <si>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</si>
  <si>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</si>
  <si>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</si>
  <si>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</si>
  <si>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</si>
  <si>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</si>
  <si>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</si>
  <si>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</si>
  <si>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</si>
  <si>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</si>
  <si>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</si>
  <si>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</si>
  <si>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</si>
  <si>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</si>
  <si>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</si>
  <si>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</si>
  <si>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</si>
  <si>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</si>
  <si>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</si>
  <si>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</si>
  <si>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</si>
  <si>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</si>
  <si>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</si>
  <si>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</si>
  <si>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</si>
  <si>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</si>
  <si>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</si>
  <si>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</si>
  <si>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</si>
  <si>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</si>
  <si>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</si>
  <si>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</si>
  <si>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</si>
  <si>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</si>
  <si>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</si>
  <si>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</si>
  <si>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</si>
  <si>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</si>
  <si>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</si>
  <si>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</si>
  <si>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</si>
  <si>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</si>
  <si>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</si>
  <si>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</si>
  <si>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</si>
  <si>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</si>
  <si>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</si>
  <si>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</si>
  <si>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</si>
  <si>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</si>
  <si>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</si>
  <si>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</si>
  <si>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</si>
  <si>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</si>
  <si>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</si>
  <si>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</si>
  <si>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</si>
  <si>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</si>
  <si>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</si>
  <si>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</si>
  <si>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</si>
  <si>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</si>
  <si>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</si>
  <si>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</si>
  <si>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</si>
  <si>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</si>
  <si>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</si>
  <si>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</si>
  <si>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</si>
  <si>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</si>
  <si>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</si>
  <si>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</si>
  <si>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</si>
  <si>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</si>
  <si>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</si>
  <si>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</si>
  <si>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</si>
  <si>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</si>
  <si>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</si>
  <si>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</si>
  <si>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</si>
  <si>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</si>
  <si>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</si>
  <si>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</si>
  <si>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</si>
  <si>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</si>
  <si>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</si>
  <si>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</si>
  <si>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</si>
  <si>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</si>
  <si>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</si>
  <si>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</si>
  <si>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</si>
  <si>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</si>
  <si>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</si>
  <si>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</si>
  <si>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</si>
  <si>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</si>
  <si>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</si>
  <si>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</si>
  <si>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</si>
  <si>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</si>
  <si>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</si>
  <si>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</si>
  <si>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</si>
  <si>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</si>
  <si>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</si>
  <si>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</si>
  <si>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</si>
  <si>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</si>
  <si>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</si>
  <si>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</si>
  <si>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</si>
  <si>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</si>
  <si>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</si>
  <si>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</si>
  <si>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</si>
  <si>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</si>
  <si>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</si>
  <si>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</si>
  <si>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</si>
  <si>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</si>
  <si>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</si>
  <si>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</si>
  <si>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</si>
  <si>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</si>
  <si>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</si>
  <si>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</si>
  <si>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</si>
  <si>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</si>
  <si>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</si>
  <si>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</si>
  <si>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</si>
  <si>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</si>
  <si>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</si>
  <si>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</si>
  <si>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</si>
  <si>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</si>
  <si>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</si>
  <si>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</si>
  <si>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</si>
  <si>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</si>
  <si>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</si>
  <si>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</si>
  <si>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</si>
  <si>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</si>
  <si>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</si>
  <si>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</si>
  <si>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</si>
  <si>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</si>
  <si>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</si>
  <si>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</si>
  <si>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</si>
  <si>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</si>
  <si>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</si>
  <si>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</si>
  <si>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</si>
  <si>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</si>
  <si>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</si>
  <si>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</si>
  <si>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</si>
  <si>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</si>
  <si>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</si>
  <si>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</si>
  <si>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</si>
  <si>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</si>
  <si>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</si>
  <si>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</si>
  <si>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</si>
  <si>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</si>
  <si>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</si>
  <si>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</si>
  <si>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</si>
  <si>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</si>
  <si>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</si>
  <si>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</si>
  <si>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</si>
  <si>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</si>
  <si>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</si>
  <si>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</si>
  <si>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</si>
  <si>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</si>
  <si>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</si>
  <si>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</si>
  <si>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</si>
  <si>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</si>
  <si>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</si>
  <si>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</si>
  <si>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</si>
  <si>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</si>
  <si>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</si>
  <si>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</si>
  <si>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</si>
  <si>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</si>
  <si>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</si>
  <si>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</si>
  <si>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</si>
  <si>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</si>
  <si>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</si>
  <si>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</si>
  <si>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</si>
  <si>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</si>
  <si>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</si>
  <si>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</si>
  <si>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</si>
  <si>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</si>
  <si>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</si>
  <si>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</si>
  <si>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</si>
  <si>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</si>
  <si>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</si>
  <si>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</si>
  <si>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</si>
  <si>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</si>
  <si>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</si>
  <si>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</si>
  <si>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</si>
  <si>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</si>
  <si>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</si>
  <si>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</si>
  <si>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</si>
  <si>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</si>
  <si>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</si>
  <si>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</si>
  <si>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</si>
  <si>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</si>
  <si>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</si>
  <si>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</si>
  <si>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</si>
  <si>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</si>
  <si>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</si>
  <si>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</si>
  <si>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</si>
  <si>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</si>
  <si>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</si>
  <si>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</si>
  <si>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</si>
  <si>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</si>
  <si>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</si>
  <si>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</si>
  <si>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</si>
  <si>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</si>
  <si>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</si>
  <si>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</si>
  <si>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</si>
  <si>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</si>
  <si>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</si>
  <si>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</si>
  <si>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</si>
  <si>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</si>
  <si>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</si>
  <si>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</si>
  <si>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</si>
  <si>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</si>
  <si>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</si>
  <si>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</si>
  <si>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</si>
  <si>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</si>
  <si>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</si>
  <si>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</si>
  <si>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</si>
  <si>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</si>
  <si>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</si>
  <si>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</si>
  <si>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</si>
  <si>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</si>
  <si>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</si>
  <si>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</si>
  <si>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</si>
  <si>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</si>
  <si>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</si>
  <si>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</si>
  <si>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</si>
  <si>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</si>
  <si>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</si>
  <si>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</si>
  <si>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</si>
  <si>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</si>
  <si>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</si>
  <si>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</si>
  <si>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</si>
  <si>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</si>
  <si>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</si>
  <si>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</si>
  <si>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</si>
  <si>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</si>
  <si>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</si>
  <si>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</si>
  <si>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</si>
  <si>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</si>
  <si>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</si>
  <si>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</si>
  <si>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</si>
  <si>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</si>
  <si>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</si>
  <si>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</si>
  <si>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</si>
  <si>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</si>
  <si>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</si>
  <si>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</si>
  <si>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</si>
  <si>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</si>
  <si>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</si>
  <si>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</si>
  <si>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</si>
  <si>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</si>
  <si>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</si>
  <si>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</si>
  <si>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</si>
  <si>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</si>
  <si>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</si>
  <si>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</si>
  <si>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</si>
  <si>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</si>
  <si>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</si>
  <si>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</si>
  <si>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</si>
  <si>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</si>
  <si>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</si>
  <si>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</si>
  <si>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</si>
  <si>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</si>
  <si>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</si>
  <si>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</si>
  <si>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</si>
  <si>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</si>
  <si>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</si>
  <si>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</si>
  <si>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</si>
  <si>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</si>
  <si>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</si>
  <si>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</si>
  <si>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</si>
  <si>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</si>
  <si>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</si>
  <si>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</si>
  <si>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</si>
  <si>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</si>
  <si>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</si>
  <si>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</si>
  <si>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</si>
  <si>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</si>
  <si>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</si>
  <si>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</si>
  <si>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</si>
  <si>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</si>
  <si>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</si>
  <si>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</si>
  <si>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</si>
  <si>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</si>
  <si>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</si>
  <si>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</si>
  <si>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</si>
  <si>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</si>
  <si>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</si>
  <si>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</si>
  <si>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</si>
  <si>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</si>
  <si>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</si>
  <si>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</si>
  <si>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</si>
  <si>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</si>
  <si>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</si>
  <si>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</si>
  <si>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</si>
  <si>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</si>
  <si>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</si>
  <si>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</si>
  <si>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</si>
  <si>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</si>
  <si>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</si>
  <si>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</si>
  <si>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</si>
  <si>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</si>
  <si>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</si>
  <si>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</si>
  <si>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</si>
  <si>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</si>
  <si>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</si>
  <si>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</si>
  <si>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</si>
  <si>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</si>
  <si>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</si>
  <si>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</si>
  <si>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</si>
  <si>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</si>
  <si>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</si>
  <si>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</si>
  <si>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</si>
  <si>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</si>
  <si>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</si>
  <si>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</si>
  <si>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</si>
  <si>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</si>
  <si>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</si>
  <si>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</si>
  <si>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</si>
  <si>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</si>
  <si>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</si>
  <si>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</si>
  <si>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</si>
  <si>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</si>
  <si>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</si>
  <si>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</si>
  <si>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</si>
  <si>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</si>
  <si>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</si>
  <si>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</si>
  <si>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</si>
  <si>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</si>
  <si>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</si>
  <si>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</si>
  <si>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</si>
  <si>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</si>
  <si>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</si>
  <si>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</si>
  <si>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</si>
  <si>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</si>
  <si>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</si>
  <si>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</si>
  <si>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</si>
  <si>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</si>
  <si>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</si>
  <si>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</si>
  <si>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</si>
  <si>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</si>
  <si>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</si>
  <si>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</si>
  <si>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</si>
  <si>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</si>
  <si>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</si>
  <si>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</si>
  <si>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</si>
  <si>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</si>
  <si>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</si>
  <si>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</si>
  <si>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</si>
  <si>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</si>
  <si>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</si>
  <si>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</si>
  <si>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</si>
  <si>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</si>
  <si>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</si>
  <si>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</si>
  <si>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</si>
  <si>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</si>
  <si>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</si>
  <si>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</si>
  <si>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</si>
  <si>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</si>
  <si>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</si>
  <si>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</si>
  <si>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</si>
  <si>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</si>
  <si>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</si>
  <si>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</si>
  <si>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</si>
  <si>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</si>
  <si>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</si>
  <si>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</si>
  <si>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</si>
  <si>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</si>
  <si>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</si>
  <si>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</si>
  <si>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</si>
  <si>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</si>
  <si>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</si>
  <si>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</si>
  <si>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</si>
  <si>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</si>
  <si>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</si>
  <si>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</si>
  <si>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</si>
  <si>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</si>
  <si>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</si>
  <si>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</si>
  <si>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</si>
  <si>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</si>
  <si>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</si>
  <si>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</si>
  <si>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</si>
  <si>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</si>
  <si>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</si>
  <si>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</si>
  <si>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</si>
  <si>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</si>
  <si>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</si>
  <si>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</si>
  <si>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</si>
  <si>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</si>
  <si>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</si>
  <si>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</si>
  <si>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</si>
  <si>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</si>
  <si>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</si>
  <si>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</si>
  <si>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</si>
  <si>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</si>
  <si>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</si>
  <si>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</si>
  <si>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</si>
  <si>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</si>
  <si>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</si>
  <si>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</si>
  <si>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</si>
  <si>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</si>
  <si>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</si>
  <si>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</si>
  <si>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</si>
  <si>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</si>
  <si>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</si>
  <si>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</si>
  <si>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</si>
  <si>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</si>
  <si>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</si>
  <si>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</si>
  <si>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</si>
  <si>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</si>
  <si>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</si>
  <si>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</si>
  <si>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</si>
  <si>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</si>
  <si>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</si>
  <si>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</si>
  <si>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</si>
  <si>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</si>
  <si>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</si>
  <si>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</si>
  <si>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</si>
  <si>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</si>
  <si>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</si>
  <si>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</si>
  <si>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</si>
  <si>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</si>
  <si>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</si>
  <si>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</si>
  <si>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</si>
  <si>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</si>
  <si>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</si>
  <si>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</si>
  <si>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</si>
  <si>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</si>
  <si>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</si>
  <si>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</si>
  <si>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</si>
  <si>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</si>
  <si>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</si>
  <si>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</si>
  <si>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</si>
  <si>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</si>
  <si>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</si>
  <si>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</si>
  <si>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</si>
  <si>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</si>
  <si>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</si>
  <si>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</si>
  <si>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</si>
  <si>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</si>
  <si>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</si>
  <si>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</si>
  <si>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</si>
  <si>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</si>
  <si>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</si>
  <si>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</si>
  <si>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</si>
  <si>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</si>
  <si>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</si>
  <si>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</si>
  <si>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</si>
  <si>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</si>
  <si>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</si>
  <si>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</si>
  <si>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</si>
  <si>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</si>
  <si>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</si>
  <si>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</si>
  <si>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</si>
  <si>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</si>
  <si>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</si>
  <si>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</si>
  <si>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</si>
  <si>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</si>
  <si>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</si>
  <si>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</si>
  <si>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</si>
  <si>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</si>
  <si>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</si>
  <si>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</si>
  <si>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</si>
  <si>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</si>
  <si>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</si>
  <si>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</si>
  <si>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</si>
  <si>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</si>
  <si>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</si>
  <si>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</si>
  <si>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</si>
  <si>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</si>
  <si>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</si>
  <si>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</si>
  <si>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</si>
  <si>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</si>
  <si>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</si>
  <si>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</si>
  <si>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</si>
  <si>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</si>
  <si>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</si>
  <si>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</si>
  <si>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</si>
  <si>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</si>
  <si>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</si>
  <si>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</si>
  <si>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</si>
  <si>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</si>
  <si>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</si>
  <si>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</si>
  <si>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</si>
  <si>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</si>
  <si>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</si>
  <si>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</si>
  <si>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</si>
  <si>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</si>
  <si>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</si>
  <si>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</si>
  <si>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</si>
  <si>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</si>
  <si>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</si>
  <si>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</si>
  <si>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</si>
  <si>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</si>
  <si>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</si>
  <si>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</si>
  <si>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</si>
  <si>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</si>
  <si>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</si>
  <si>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</si>
  <si>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</si>
  <si>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</si>
  <si>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</si>
  <si>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</si>
  <si>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</si>
  <si>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</si>
  <si>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</si>
  <si>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</si>
  <si>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</si>
  <si>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</si>
  <si>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</si>
  <si>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</si>
  <si>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</si>
  <si>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</si>
  <si>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</si>
  <si>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</si>
  <si>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</si>
  <si>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</si>
  <si>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</si>
  <si>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</si>
  <si>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</si>
  <si>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</si>
  <si>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</si>
  <si>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</si>
  <si>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</si>
  <si>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</si>
  <si>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</si>
  <si>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</si>
  <si>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</si>
  <si>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</si>
  <si>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</si>
  <si>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</si>
  <si>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</si>
  <si>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</si>
  <si>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</si>
  <si>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</si>
  <si>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</si>
  <si>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</si>
  <si>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</si>
  <si>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</si>
  <si>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</si>
  <si>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</si>
  <si>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</si>
  <si>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</si>
  <si>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</si>
  <si>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</si>
  <si>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</si>
  <si>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</si>
  <si>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</si>
  <si>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</si>
  <si>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</si>
  <si>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</si>
  <si>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</si>
  <si>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</si>
  <si>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</si>
  <si>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</si>
  <si>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</si>
  <si>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</si>
  <si>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</si>
  <si>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</si>
  <si>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</si>
  <si>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</si>
  <si>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</si>
  <si>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</si>
  <si>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</si>
  <si>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</si>
  <si>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</si>
  <si>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</si>
  <si>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</si>
  <si>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</si>
  <si>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</si>
  <si>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</si>
  <si>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</si>
  <si>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</si>
  <si>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</si>
  <si>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</si>
  <si>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</si>
  <si>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</si>
  <si>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</si>
  <si>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</si>
  <si>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</si>
  <si>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</si>
  <si>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</si>
  <si>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</si>
  <si>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</si>
  <si>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</si>
  <si>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</si>
  <si>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</si>
  <si>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</si>
  <si>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</si>
  <si>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</si>
  <si>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</si>
  <si>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</si>
  <si>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</si>
  <si>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</si>
  <si>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</si>
  <si>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</si>
  <si>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</si>
  <si>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</si>
  <si>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</si>
  <si>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</si>
  <si>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</si>
  <si>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</si>
  <si>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</si>
  <si>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</si>
  <si>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</si>
  <si>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</si>
  <si>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</si>
  <si>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</si>
  <si>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</si>
  <si>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</si>
  <si>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</si>
  <si>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</si>
  <si>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</si>
  <si>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</si>
  <si>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</si>
  <si>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</si>
  <si>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</si>
  <si>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</si>
  <si>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</si>
  <si>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</si>
  <si>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</si>
  <si>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</si>
  <si>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</si>
  <si>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</si>
  <si>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</si>
  <si>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</si>
  <si>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</si>
  <si>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</si>
  <si>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</si>
  <si>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</si>
  <si>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</si>
  <si>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</si>
  <si>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</si>
  <si>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</si>
  <si>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</si>
  <si>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</si>
  <si>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</si>
  <si>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</si>
  <si>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</si>
  <si>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</si>
  <si>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</si>
  <si>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</si>
  <si>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</si>
  <si>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</si>
  <si>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</si>
  <si>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</si>
  <si>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</si>
  <si>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</si>
  <si>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</si>
  <si>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</si>
  <si>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</si>
  <si>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</si>
  <si>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</si>
  <si>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</si>
  <si>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</si>
  <si>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</si>
  <si>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</si>
  <si>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</si>
  <si>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</si>
  <si>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</si>
  <si>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</si>
  <si>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</si>
  <si>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</si>
  <si>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</si>
  <si>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</si>
  <si>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</si>
  <si>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</si>
  <si>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</si>
  <si>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</si>
  <si>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</si>
  <si>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</si>
  <si>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</si>
  <si>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</si>
  <si>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</si>
  <si>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</si>
  <si>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</si>
  <si>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</si>
  <si>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</si>
  <si>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</si>
  <si>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</si>
  <si>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</si>
  <si>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</si>
  <si>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</si>
  <si>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</si>
  <si>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</si>
  <si>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</si>
  <si>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</si>
  <si>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</si>
  <si>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</si>
  <si>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</si>
  <si>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</si>
  <si>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</si>
  <si>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</si>
  <si>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</si>
  <si>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</si>
  <si>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</si>
  <si>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</si>
  <si>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</si>
  <si>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</si>
  <si>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</si>
  <si>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</si>
  <si>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</si>
  <si>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</si>
  <si>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</si>
  <si>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</si>
  <si>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</si>
  <si>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</si>
  <si>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</si>
  <si>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</si>
  <si>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</si>
  <si>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</si>
  <si>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</si>
  <si>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</si>
  <si>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</si>
  <si>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</si>
  <si>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</si>
  <si>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</si>
  <si>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</si>
  <si>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</si>
  <si>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</si>
  <si>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</si>
  <si>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</si>
  <si>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</si>
  <si>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</si>
  <si>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</si>
  <si>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</si>
  <si>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</si>
  <si>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</si>
  <si>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</si>
  <si>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</si>
  <si>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</si>
  <si>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</si>
  <si>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</si>
  <si>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</si>
  <si>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</si>
  <si>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</si>
  <si>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</si>
  <si>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</si>
  <si>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</si>
  <si>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</si>
  <si>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</si>
  <si>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</si>
  <si>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</si>
  <si>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</si>
  <si>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</si>
  <si>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</si>
  <si>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</si>
  <si>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</si>
  <si>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</si>
  <si>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</si>
  <si>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</si>
  <si>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</si>
  <si>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</si>
  <si>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</si>
  <si>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</si>
  <si>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</si>
  <si>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</si>
  <si>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</si>
  <si>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</si>
  <si>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</si>
  <si>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</si>
  <si>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</si>
  <si>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</si>
  <si>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</si>
  <si>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</si>
  <si>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</si>
  <si>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</si>
  <si>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</si>
  <si>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</si>
  <si>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</si>
  <si>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</si>
  <si>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</si>
  <si>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</si>
  <si>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</si>
  <si>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</si>
  <si>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</si>
  <si>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</si>
  <si>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</si>
  <si>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</si>
  <si>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</si>
  <si>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</si>
  <si>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</si>
  <si>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</si>
  <si>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</si>
  <si>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</si>
  <si>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</si>
  <si>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</si>
  <si>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</si>
  <si>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</si>
  <si>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</si>
  <si>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</si>
  <si>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</si>
  <si>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</si>
  <si>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</si>
  <si>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</si>
  <si>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</si>
  <si>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</si>
  <si>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</si>
  <si>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</si>
  <si>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</si>
  <si>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</si>
  <si>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</si>
  <si>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</si>
  <si>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</si>
  <si>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</si>
  <si>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</si>
  <si>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</si>
  <si>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</si>
  <si>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</si>
  <si>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</si>
  <si>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</si>
  <si>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</si>
  <si>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</si>
  <si>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</si>
  <si>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</si>
  <si>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</si>
  <si>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</si>
  <si>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</si>
  <si>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</si>
  <si>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</si>
  <si>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</si>
  <si>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</si>
  <si>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</si>
  <si>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</si>
  <si>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</si>
  <si>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</si>
  <si>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</si>
  <si>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</si>
  <si>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</si>
  <si>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</si>
  <si>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</si>
  <si>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</si>
  <si>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</si>
  <si>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</si>
  <si>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</si>
  <si>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</si>
  <si>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</si>
  <si>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</si>
  <si>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</si>
  <si>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</si>
  <si>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</si>
  <si>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</si>
  <si>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</si>
  <si>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</si>
  <si>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</si>
  <si>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</si>
  <si>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</si>
  <si>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</si>
  <si>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</si>
  <si>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</si>
  <si>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</si>
  <si>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</si>
  <si>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</si>
  <si>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</si>
  <si>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</si>
  <si>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</si>
  <si>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</si>
  <si>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</si>
  <si>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</si>
  <si>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</si>
  <si>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</si>
  <si>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</si>
  <si>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</si>
  <si>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</si>
  <si>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</si>
  <si>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</si>
  <si>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</si>
  <si>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</si>
  <si>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</si>
  <si>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</si>
  <si>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</si>
  <si>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</si>
  <si>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</si>
  <si>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</si>
  <si>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</si>
  <si>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</si>
  <si>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</si>
  <si>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</si>
  <si>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</si>
  <si>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</si>
  <si>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</si>
  <si>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</si>
  <si>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</si>
  <si>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</si>
  <si>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</si>
  <si>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</si>
  <si>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</si>
  <si>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</si>
  <si>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</si>
  <si>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</si>
  <si>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</si>
  <si>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</si>
  <si>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</si>
  <si>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</si>
  <si>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</si>
  <si>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</si>
  <si>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</si>
  <si>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</si>
  <si>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</si>
  <si>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</si>
  <si>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</si>
  <si>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</si>
  <si>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</si>
  <si>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</si>
  <si>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</si>
  <si>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</si>
  <si>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</si>
  <si>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</si>
  <si>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</si>
  <si>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</si>
  <si>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</si>
  <si>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</si>
  <si>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</si>
  <si>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</si>
  <si>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</si>
  <si>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</si>
  <si>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</si>
  <si>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</si>
  <si>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</si>
  <si>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</si>
  <si>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</si>
  <si>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</si>
  <si>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</si>
  <si>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</si>
  <si>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</si>
  <si>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</si>
  <si>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</si>
  <si>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</si>
  <si>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</si>
  <si>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</si>
  <si>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</si>
  <si>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</si>
  <si>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</si>
  <si>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</si>
  <si>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</si>
  <si>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</si>
  <si>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</si>
  <si>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</si>
  <si>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</si>
  <si>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</si>
  <si>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</si>
  <si>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</si>
  <si>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</si>
  <si>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</si>
  <si>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</si>
  <si>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</si>
  <si>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</si>
  <si>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</si>
  <si>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</si>
  <si>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</si>
  <si>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</si>
  <si>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</si>
  <si>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</si>
  <si>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</si>
  <si>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</si>
  <si>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</si>
  <si>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</si>
  <si>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</si>
  <si>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</si>
  <si>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</si>
  <si>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</si>
  <si>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</si>
  <si>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</si>
  <si>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</si>
  <si>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</si>
  <si>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</si>
  <si>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</si>
  <si>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</si>
  <si>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</si>
  <si>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</si>
  <si>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</si>
  <si>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</si>
  <si>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</si>
  <si>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</si>
  <si>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</si>
  <si>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</si>
  <si>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</si>
  <si>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</si>
  <si>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</si>
  <si>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</si>
  <si>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</si>
  <si>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</si>
  <si>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</si>
  <si>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</si>
  <si>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</si>
  <si>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</si>
  <si>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</si>
  <si>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</si>
  <si>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</si>
  <si>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</si>
  <si>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</si>
  <si>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</si>
  <si>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</si>
  <si>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</si>
  <si>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</si>
  <si>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</si>
  <si>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</si>
  <si>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</si>
  <si>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</si>
  <si>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</si>
  <si>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</si>
  <si>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</si>
  <si>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</si>
  <si>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</si>
  <si>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</si>
  <si>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</si>
  <si>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</si>
  <si>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</si>
  <si>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</si>
  <si>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</si>
  <si>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</si>
  <si>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</si>
  <si>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</si>
  <si>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</si>
  <si>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</si>
  <si>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</si>
  <si>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</si>
  <si>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</si>
  <si>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</si>
  <si>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</si>
  <si>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</si>
  <si>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</si>
  <si>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</si>
  <si>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</si>
  <si>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</si>
  <si>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</si>
  <si>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</si>
  <si>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</si>
  <si>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</si>
  <si>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</si>
  <si>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</si>
  <si>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</si>
  <si>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</si>
  <si>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</si>
  <si>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</si>
  <si>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</si>
  <si>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</si>
  <si>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</si>
  <si>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</si>
  <si>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</si>
  <si>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</si>
  <si>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</si>
  <si>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</si>
  <si>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</si>
  <si>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</si>
  <si>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</si>
  <si>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</si>
  <si>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</si>
  <si>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</si>
  <si>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</si>
  <si>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</si>
  <si>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</si>
  <si>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</si>
  <si>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</si>
  <si>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</si>
  <si>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</si>
  <si>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</si>
  <si>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</si>
  <si>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</si>
  <si>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</si>
  <si>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</si>
  <si>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</si>
  <si>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</si>
  <si>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</si>
  <si>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</si>
  <si>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</si>
  <si>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</si>
  <si>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</si>
  <si>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</si>
  <si>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</si>
  <si>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</si>
  <si>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</si>
  <si>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</si>
  <si>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</si>
  <si>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</si>
  <si>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</si>
  <si>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</si>
  <si>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</si>
  <si>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</si>
  <si>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</si>
  <si>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</si>
  <si>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</si>
  <si>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</si>
  <si>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</si>
  <si>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</si>
  <si>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</si>
  <si>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</si>
  <si>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</si>
  <si>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</si>
  <si>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</si>
  <si>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</si>
  <si>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</si>
  <si>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</si>
  <si>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</si>
  <si>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</si>
  <si>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</si>
  <si>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</si>
  <si>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</si>
  <si>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</si>
  <si>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</si>
  <si>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</si>
  <si>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</si>
  <si>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</si>
  <si>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</si>
  <si>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</si>
  <si>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</si>
  <si>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</si>
  <si>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</si>
  <si>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</si>
  <si>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</si>
  <si>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</si>
  <si>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</si>
  <si>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</si>
  <si>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</si>
  <si>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</si>
  <si>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</si>
  <si>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</si>
  <si>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</si>
  <si>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</si>
  <si>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</si>
  <si>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</si>
  <si>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</si>
  <si>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</si>
  <si>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</si>
  <si>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</si>
  <si>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</si>
  <si>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</si>
  <si>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</si>
  <si>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</si>
  <si>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</si>
  <si>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</si>
  <si>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</si>
  <si>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</si>
  <si>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</si>
  <si>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</si>
  <si>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</si>
  <si>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</si>
  <si>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</si>
  <si>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</si>
  <si>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</si>
  <si>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</si>
  <si>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</si>
  <si>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</si>
  <si>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</si>
  <si>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</si>
  <si>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</si>
  <si>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</si>
  <si>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</si>
  <si>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</si>
  <si>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</si>
  <si>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</si>
  <si>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</si>
  <si>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</si>
  <si>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</si>
  <si>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</si>
  <si>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</si>
  <si>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</si>
  <si>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</si>
  <si>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</si>
  <si>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</si>
  <si>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</si>
  <si>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</si>
  <si>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</si>
  <si>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</si>
  <si>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</si>
  <si>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</si>
  <si>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</si>
  <si>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</si>
  <si>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</si>
  <si>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</si>
  <si>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</si>
  <si>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</si>
  <si>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</si>
  <si>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</si>
  <si>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</si>
  <si>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</si>
  <si>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</si>
  <si>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</si>
  <si>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</si>
  <si>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</si>
  <si>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</si>
  <si>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</si>
  <si>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</si>
  <si>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</si>
  <si>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</si>
  <si>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</si>
  <si>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</si>
  <si>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</si>
  <si>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</si>
  <si>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</si>
  <si>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</si>
  <si>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</si>
  <si>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</si>
  <si>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</si>
  <si>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</si>
  <si>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</si>
  <si>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</si>
  <si>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</si>
  <si>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</si>
  <si>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</si>
  <si>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</si>
  <si>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</si>
  <si>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</si>
  <si>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</si>
  <si>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</si>
  <si>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</si>
  <si>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</si>
  <si>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</si>
  <si>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</si>
  <si>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</si>
  <si>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</si>
  <si>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</si>
  <si>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</si>
  <si>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</si>
  <si>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</si>
  <si>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</si>
  <si>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</si>
  <si>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</si>
  <si>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</si>
  <si>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</si>
  <si>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</si>
  <si>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</si>
  <si>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</si>
  <si>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</si>
  <si>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</si>
  <si>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</si>
  <si>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</si>
  <si>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</si>
  <si>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</si>
  <si>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</si>
  <si>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</si>
  <si>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</si>
  <si>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</si>
  <si>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</si>
  <si>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</si>
  <si>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</si>
  <si>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</si>
  <si>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</si>
  <si>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</si>
  <si>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</si>
  <si>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</si>
  <si>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</si>
  <si>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</si>
  <si>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</si>
  <si>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</si>
  <si>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</si>
  <si>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</si>
  <si>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</si>
  <si>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</si>
  <si>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</si>
  <si>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</si>
  <si>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</si>
  <si>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</si>
  <si>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</si>
  <si>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</si>
  <si>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</si>
  <si>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</si>
  <si>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</si>
  <si>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</si>
  <si>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</si>
  <si>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</si>
  <si>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</si>
  <si>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</si>
  <si>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</si>
  <si>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</si>
  <si>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</si>
  <si>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</si>
  <si>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</si>
  <si>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</si>
  <si>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</si>
  <si>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</si>
  <si>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</si>
  <si>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</si>
  <si>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</si>
  <si>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</si>
  <si>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</si>
  <si>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</si>
  <si>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</si>
  <si>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</si>
  <si>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</si>
  <si>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</si>
  <si>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</si>
  <si>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</si>
  <si>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</si>
  <si>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</si>
  <si>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</si>
  <si>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</si>
  <si>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</si>
  <si>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</si>
  <si>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</si>
  <si>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</si>
  <si>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</si>
  <si>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</si>
  <si>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</si>
  <si>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</si>
  <si>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</si>
  <si>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</si>
  <si>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</si>
  <si>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</si>
  <si>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</si>
  <si>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</si>
  <si>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</si>
  <si>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</si>
  <si>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</si>
  <si>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</si>
  <si>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</si>
  <si>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</si>
  <si>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</si>
  <si>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</si>
  <si>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</si>
  <si>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</si>
  <si>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</si>
  <si>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</si>
  <si>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</si>
  <si>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</si>
  <si>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</si>
  <si>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</si>
  <si>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</si>
  <si>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</si>
  <si>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</si>
  <si>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</si>
  <si>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</si>
  <si>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</si>
  <si>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</si>
  <si>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</si>
  <si>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</si>
  <si>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</si>
  <si>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</si>
  <si>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</si>
  <si>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</si>
  <si>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</si>
  <si>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</si>
  <si>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</si>
  <si>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</si>
  <si>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</si>
  <si>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</si>
  <si>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</si>
  <si>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</si>
  <si>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</si>
  <si>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</si>
  <si>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</si>
  <si>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</si>
  <si>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</si>
  <si>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</si>
  <si>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</si>
  <si>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</si>
  <si>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</si>
  <si>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</si>
  <si>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</si>
  <si>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</si>
  <si>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</si>
  <si>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</si>
  <si>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</si>
  <si>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</si>
  <si>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</si>
  <si>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</si>
  <si>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</si>
  <si>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</si>
  <si>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</si>
  <si>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</si>
  <si>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</si>
  <si>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</si>
  <si>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</si>
  <si>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</si>
  <si>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</si>
  <si>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</si>
  <si>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</si>
  <si>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</si>
  <si>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</si>
  <si>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</si>
  <si>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</si>
  <si>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</si>
  <si>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</si>
  <si>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</si>
  <si>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</si>
  <si>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</si>
  <si>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</si>
  <si>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</si>
  <si>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</si>
  <si>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</si>
  <si>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</si>
  <si>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</si>
  <si>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</si>
  <si>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</si>
  <si>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</si>
  <si>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</si>
  <si>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</si>
  <si>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</si>
  <si>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</si>
  <si>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</si>
  <si>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</si>
  <si>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</si>
  <si>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</si>
  <si>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</si>
  <si>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</si>
  <si>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</si>
  <si>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</si>
  <si>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</si>
  <si>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</si>
  <si>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</si>
  <si>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</si>
  <si>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</si>
  <si>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</si>
  <si>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</si>
  <si>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</si>
  <si>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</si>
  <si>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</si>
  <si>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</si>
  <si>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</si>
  <si>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</si>
  <si>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</si>
  <si>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</si>
  <si>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</si>
  <si>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</si>
  <si>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</si>
  <si>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</si>
  <si>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</si>
  <si>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</si>
  <si>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</si>
  <si>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</si>
  <si>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</si>
  <si>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</si>
  <si>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</si>
  <si>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</si>
  <si>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</si>
  <si>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</si>
  <si>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</si>
  <si>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</si>
  <si>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</si>
  <si>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</si>
  <si>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</si>
  <si>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</si>
  <si>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</si>
  <si>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</si>
  <si>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</si>
  <si>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</si>
  <si>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</si>
  <si>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</si>
  <si>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</si>
  <si>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</si>
  <si>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</si>
  <si>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</si>
  <si>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</si>
  <si>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</si>
  <si>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</si>
  <si>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</si>
  <si>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</si>
  <si>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</si>
  <si>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</si>
  <si>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</si>
  <si>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</si>
  <si>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</si>
  <si>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</si>
  <si>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</si>
  <si>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</si>
  <si>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</si>
  <si>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</si>
  <si>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</si>
  <si>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</si>
  <si>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</si>
  <si>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</si>
  <si>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</si>
  <si>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</si>
  <si>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</si>
  <si>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</si>
  <si>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</si>
  <si>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</si>
  <si>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</si>
  <si>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</si>
  <si>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</si>
  <si>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</si>
  <si>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</si>
  <si>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</si>
  <si>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</si>
  <si>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</si>
  <si>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</si>
  <si>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</si>
  <si>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</si>
  <si>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</si>
  <si>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</si>
  <si>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</si>
  <si>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</si>
  <si>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</si>
  <si>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</si>
  <si>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</si>
  <si>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</si>
  <si>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</si>
  <si>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</si>
  <si>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</si>
  <si>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</si>
  <si>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</si>
  <si>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</si>
  <si>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</si>
  <si>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</si>
  <si>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</si>
  <si>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</si>
  <si>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</si>
  <si>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</si>
  <si>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</si>
  <si>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</si>
  <si>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</si>
  <si>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</si>
  <si>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</si>
  <si>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</si>
  <si>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</si>
  <si>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</si>
  <si>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</si>
  <si>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</si>
  <si>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</si>
  <si>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</si>
  <si>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</si>
  <si>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</si>
  <si>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</si>
  <si>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</si>
  <si>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</si>
  <si>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</si>
  <si>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</si>
  <si>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</si>
  <si>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</si>
  <si>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</si>
  <si>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</si>
  <si>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</si>
  <si>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</si>
  <si>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</si>
  <si>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</si>
  <si>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</si>
  <si>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</si>
  <si>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</si>
  <si>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</si>
  <si>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</si>
  <si>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</si>
  <si>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</si>
  <si>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</si>
  <si>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</si>
  <si>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</si>
  <si>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</si>
  <si>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</si>
  <si>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</si>
  <si>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</si>
  <si>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</si>
  <si>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</si>
  <si>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</si>
  <si>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</si>
  <si>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</si>
  <si>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</si>
  <si>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</si>
  <si>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</si>
  <si>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</si>
  <si>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</si>
  <si>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</si>
  <si>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</si>
  <si>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</si>
  <si>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</si>
  <si>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</si>
  <si>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</si>
  <si>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</si>
  <si>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</si>
  <si>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</si>
  <si>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</si>
  <si>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</si>
  <si>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</si>
  <si>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</si>
  <si>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</si>
  <si>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</si>
  <si>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</si>
  <si>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</si>
  <si>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</si>
  <si>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</si>
  <si>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</si>
  <si>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</si>
  <si>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</si>
  <si>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</si>
  <si>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</si>
  <si>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</si>
  <si>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</si>
  <si>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</si>
  <si>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</si>
  <si>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</si>
  <si>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</si>
  <si>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</si>
  <si>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</si>
  <si>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</si>
  <si>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</si>
  <si>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</si>
  <si>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</si>
  <si>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</si>
  <si>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</si>
  <si>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</si>
  <si>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</si>
  <si>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</si>
  <si>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</si>
  <si>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</si>
  <si>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</si>
  <si>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</si>
  <si>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</si>
  <si>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</si>
  <si>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</si>
  <si>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</si>
  <si>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</si>
  <si>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</si>
  <si>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</si>
  <si>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</si>
  <si>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</si>
  <si>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</si>
  <si>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</si>
  <si>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</si>
  <si>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</si>
  <si>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</si>
  <si>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</si>
  <si>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</si>
  <si>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</si>
  <si>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</si>
  <si>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</si>
  <si>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</si>
  <si>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</si>
  <si>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</si>
  <si>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</si>
  <si>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</si>
  <si>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</si>
  <si>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</si>
  <si>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</si>
  <si>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</si>
  <si>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</si>
  <si>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</si>
  <si>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</si>
  <si>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</si>
  <si>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</si>
  <si>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</si>
  <si>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</si>
  <si>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</si>
  <si>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</si>
  <si>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</si>
  <si>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</si>
  <si>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</si>
  <si>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</si>
  <si>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</si>
  <si>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</si>
  <si>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</si>
  <si>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</si>
  <si>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</si>
  <si>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</si>
  <si>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</si>
  <si>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</si>
  <si>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</si>
  <si>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</si>
  <si>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</si>
  <si>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</si>
  <si>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</si>
  <si>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</si>
  <si>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</si>
  <si>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</si>
  <si>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</si>
  <si>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</si>
  <si>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</si>
  <si>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</si>
  <si>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</si>
  <si>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</si>
  <si>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</si>
  <si>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</si>
  <si>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</si>
  <si>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</si>
  <si>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</si>
  <si>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</si>
  <si>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</si>
  <si>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</si>
  <si>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</si>
  <si>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</si>
  <si>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</si>
  <si>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</si>
  <si>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</si>
  <si>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</si>
  <si>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</si>
  <si>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</si>
  <si>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</si>
  <si>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</si>
  <si>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</si>
  <si>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</si>
  <si>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</si>
  <si>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</si>
  <si>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</si>
  <si>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</si>
  <si>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</si>
  <si>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</si>
  <si>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</si>
  <si>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</si>
  <si>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</si>
  <si>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</si>
  <si>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</si>
  <si>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</si>
  <si>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</si>
  <si>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</si>
  <si>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</si>
  <si>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</si>
  <si>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</si>
  <si>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</si>
  <si>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</si>
  <si>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</si>
  <si>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</si>
  <si>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</si>
  <si>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</si>
  <si>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</si>
  <si>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</si>
  <si>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</si>
  <si>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</si>
  <si>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</si>
  <si>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</si>
  <si>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</si>
  <si>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</si>
  <si>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</si>
  <si>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</si>
  <si>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</si>
  <si>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</si>
  <si>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</si>
  <si>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</si>
  <si>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</si>
  <si>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</si>
  <si>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</si>
  <si>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</si>
  <si>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</si>
  <si>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</si>
  <si>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</si>
  <si>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</si>
  <si>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</si>
  <si>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</si>
  <si>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</si>
  <si>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</si>
  <si>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</si>
  <si>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</si>
  <si>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</si>
  <si>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</si>
  <si>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</si>
  <si>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</si>
  <si>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</si>
  <si>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</si>
  <si>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</si>
  <si>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</si>
  <si>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</si>
  <si>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</si>
  <si>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</si>
  <si>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</si>
  <si>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</si>
  <si>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</si>
  <si>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</si>
  <si>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</si>
  <si>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</si>
  <si>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</si>
  <si>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</si>
  <si>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</si>
  <si>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</si>
  <si>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</si>
  <si>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</si>
  <si>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</si>
  <si>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</si>
  <si>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</si>
  <si>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</si>
  <si>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</si>
  <si>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</si>
  <si>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</si>
  <si>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</si>
  <si>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</si>
  <si>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</si>
  <si>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</si>
  <si>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</si>
  <si>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</si>
  <si>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</si>
  <si>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</si>
  <si>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</si>
  <si>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</si>
  <si>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</si>
  <si>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</si>
  <si>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</si>
  <si>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</si>
  <si>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</si>
  <si>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</si>
  <si>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</si>
  <si>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</si>
  <si>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</si>
  <si>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</si>
  <si>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</si>
  <si>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</si>
  <si>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</si>
  <si>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</si>
  <si>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</si>
  <si>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</si>
  <si>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</si>
  <si>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</si>
  <si>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</si>
  <si>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</si>
  <si>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</si>
  <si>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</si>
  <si>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</si>
  <si>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</si>
  <si>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</si>
  <si>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</si>
  <si>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</si>
  <si>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</si>
  <si>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</si>
  <si>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</si>
  <si>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</si>
  <si>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</si>
  <si>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</si>
  <si>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</si>
  <si>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</si>
  <si>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</si>
  <si>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</si>
  <si>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</si>
  <si>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</si>
  <si>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</si>
  <si>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</si>
  <si>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</si>
  <si>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</si>
  <si>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</si>
  <si>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</si>
  <si>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</si>
  <si>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</si>
  <si>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</si>
  <si>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</si>
  <si>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</si>
  <si>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</si>
  <si>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</si>
  <si>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</si>
  <si>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</si>
  <si>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</si>
  <si>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</si>
  <si>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</si>
  <si>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</si>
  <si>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</si>
  <si>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</si>
  <si>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</si>
  <si>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</si>
  <si>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</si>
  <si>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</si>
  <si>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</si>
  <si>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</si>
  <si>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</si>
  <si>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</si>
  <si>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</si>
  <si>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</si>
  <si>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</si>
  <si>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</si>
  <si>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</si>
  <si>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</si>
  <si>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</si>
  <si>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</si>
  <si>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</si>
  <si>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</si>
  <si>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</si>
  <si>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</si>
  <si>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</si>
  <si>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</si>
  <si>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</si>
  <si>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</si>
  <si>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</si>
  <si>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</si>
  <si>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</si>
  <si>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</si>
  <si>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</si>
  <si>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</si>
  <si>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</si>
  <si>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</si>
  <si>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</si>
  <si>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</si>
  <si>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</si>
  <si>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</si>
  <si>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</si>
  <si>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</si>
  <si>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</si>
  <si>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</si>
  <si>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</si>
  <si>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</si>
  <si>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</si>
  <si>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</si>
  <si>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</si>
  <si>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</si>
  <si>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</si>
  <si>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</si>
  <si>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</si>
  <si>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</si>
  <si>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</si>
  <si>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</si>
  <si>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</si>
  <si>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</si>
  <si>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</si>
  <si>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</si>
  <si>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</si>
  <si>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</si>
  <si>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</si>
  <si>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</si>
  <si>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</si>
  <si>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</si>
  <si>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</si>
  <si>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</si>
  <si>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</si>
  <si>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</si>
  <si>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</si>
  <si>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</si>
  <si>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</si>
  <si>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</si>
  <si>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</si>
  <si>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</si>
  <si>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</si>
  <si>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</si>
  <si>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</si>
  <si>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</si>
  <si>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</si>
  <si>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</si>
  <si>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</si>
  <si>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</si>
  <si>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</si>
  <si>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</si>
  <si>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</si>
  <si>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</si>
  <si>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</si>
  <si>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</si>
  <si>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</si>
  <si>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</si>
  <si>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</si>
  <si>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</si>
  <si>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</si>
  <si>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</si>
  <si>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</si>
  <si>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</si>
  <si>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</si>
  <si>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</si>
  <si>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</si>
  <si>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</si>
  <si>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</si>
  <si>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</si>
  <si>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</si>
  <si>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</si>
  <si>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</si>
  <si>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</si>
  <si>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</si>
  <si>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</si>
  <si>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</si>
  <si>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</si>
  <si>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</si>
  <si>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</si>
  <si>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</si>
  <si>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</si>
  <si>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</si>
  <si>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</si>
  <si>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</si>
  <si>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</si>
  <si>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</si>
  <si>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</si>
  <si>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</si>
  <si>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</si>
  <si>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</si>
  <si>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</si>
  <si>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</si>
  <si>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</si>
  <si>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</si>
  <si>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</si>
  <si>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</si>
  <si>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</si>
  <si>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</si>
  <si>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</si>
  <si>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</si>
  <si>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</si>
  <si>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</si>
  <si>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</si>
  <si>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</si>
  <si>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</si>
  <si>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</si>
  <si>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</si>
  <si>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</si>
  <si>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</si>
  <si>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</si>
  <si>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</si>
  <si>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</si>
  <si>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</si>
  <si>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</si>
  <si>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</si>
  <si>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</si>
  <si>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</si>
  <si>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</si>
  <si>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</si>
  <si>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</si>
  <si>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</si>
  <si>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</si>
  <si>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</si>
  <si>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</si>
  <si>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</si>
  <si>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</si>
  <si>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</si>
  <si>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</si>
  <si>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</si>
  <si>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</si>
  <si>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</si>
  <si>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</si>
  <si>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</si>
  <si>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</si>
  <si>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</si>
  <si>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</si>
  <si>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</si>
  <si>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</si>
  <si>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</si>
  <si>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</si>
  <si>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</si>
  <si>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</si>
  <si>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</si>
  <si>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</si>
  <si>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</si>
  <si>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</si>
  <si>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</si>
  <si>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</si>
  <si>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</si>
  <si>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</si>
  <si>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</si>
  <si>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</si>
  <si>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</si>
  <si>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</si>
  <si>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</si>
  <si>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</si>
  <si>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</si>
  <si>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</si>
  <si>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</si>
  <si>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</si>
  <si>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</si>
  <si>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</si>
  <si>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</si>
  <si>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</si>
  <si>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</si>
  <si>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</si>
  <si>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</si>
  <si>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</si>
  <si>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</si>
  <si>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</si>
  <si>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</si>
  <si>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</si>
  <si>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</si>
  <si>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</si>
  <si>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</si>
  <si>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</si>
  <si>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</si>
  <si>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</si>
  <si>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</si>
  <si>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</si>
  <si>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</si>
  <si>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</si>
  <si>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</si>
  <si>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</si>
  <si>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</si>
  <si>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</si>
  <si>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</si>
  <si>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</si>
  <si>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</si>
  <si>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</si>
  <si>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</si>
  <si>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</si>
  <si>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</si>
  <si>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</si>
  <si>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</si>
  <si>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</si>
  <si>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</si>
  <si>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</si>
  <si>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</si>
  <si>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</si>
  <si>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</si>
  <si>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</si>
  <si>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</si>
  <si>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</si>
  <si>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</si>
  <si>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</si>
  <si>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</si>
  <si>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</si>
  <si>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</si>
  <si>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</si>
  <si>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</si>
  <si>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</si>
  <si>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</si>
  <si>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</si>
  <si>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</si>
  <si>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</si>
  <si>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</si>
  <si>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</si>
  <si>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</si>
  <si>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</si>
  <si>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</si>
  <si>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</si>
  <si>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</si>
  <si>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</si>
  <si>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</si>
  <si>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</si>
  <si>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</si>
  <si>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</si>
  <si>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</si>
  <si>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</si>
  <si>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</si>
  <si>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</si>
  <si>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</si>
  <si>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</si>
  <si>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</si>
  <si>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</si>
  <si>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</si>
  <si>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</si>
  <si>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</si>
  <si>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</si>
  <si>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</si>
  <si>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</si>
  <si>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</si>
  <si>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</si>
  <si>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</si>
  <si>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</si>
  <si>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</si>
  <si>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</si>
  <si>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</si>
  <si>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</si>
  <si>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</si>
  <si>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</si>
  <si>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</si>
  <si>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</si>
  <si>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</si>
  <si>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</si>
  <si>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</si>
  <si>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</si>
  <si>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</si>
  <si>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</si>
  <si>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</si>
  <si>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</si>
  <si>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</si>
  <si>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</si>
  <si>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</si>
  <si>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</si>
  <si>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</si>
  <si>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</si>
  <si>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</si>
  <si>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</si>
  <si>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</si>
  <si>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</si>
  <si>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</si>
  <si>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</si>
  <si>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</si>
  <si>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</si>
  <si>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</si>
  <si>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</si>
  <si>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</si>
  <si>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</si>
  <si>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</si>
  <si>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</si>
  <si>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</si>
  <si>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</si>
  <si>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</si>
  <si>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</si>
  <si>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</si>
  <si>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</si>
  <si>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</si>
  <si>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</si>
  <si>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</si>
  <si>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</si>
  <si>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</si>
  <si>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</si>
  <si>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</si>
  <si>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</si>
  <si>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</si>
  <si>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</si>
  <si>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</si>
  <si>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</si>
  <si>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</si>
  <si>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</si>
  <si>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</si>
  <si>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</si>
  <si>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</si>
  <si>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</si>
  <si>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</si>
  <si>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</si>
  <si>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</si>
  <si>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</si>
  <si>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</si>
  <si>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</si>
  <si>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</si>
  <si>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</si>
  <si>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</si>
  <si>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</si>
  <si>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</si>
  <si>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</si>
  <si>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</si>
  <si>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</si>
  <si>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</si>
  <si>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</si>
  <si>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</si>
  <si>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</si>
  <si>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</si>
  <si>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</si>
  <si>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</si>
  <si>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</si>
  <si>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</si>
  <si>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</si>
  <si>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</si>
  <si>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</si>
  <si>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</si>
  <si>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</si>
  <si>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</si>
  <si>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</si>
  <si>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</si>
  <si>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</si>
  <si>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</si>
  <si>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</si>
  <si>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</si>
  <si>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</si>
  <si>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</si>
  <si>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</si>
  <si>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</si>
  <si>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</si>
  <si>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</si>
  <si>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</si>
  <si>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</si>
  <si>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</si>
  <si>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</si>
  <si>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</si>
  <si>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</si>
  <si>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</si>
  <si>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</si>
  <si>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</si>
  <si>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</si>
  <si>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</si>
  <si>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</si>
  <si>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</si>
  <si>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</si>
  <si>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</si>
  <si>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</si>
  <si>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</si>
  <si>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</si>
  <si>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</si>
  <si>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</si>
  <si>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</si>
  <si>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</si>
  <si>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</si>
  <si>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</si>
  <si>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</si>
  <si>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</si>
  <si>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</si>
  <si>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</si>
  <si>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Trsf 12/4/24 RM6,000.00(RM2,681.20), 26/4/24 rm18,000.00(RM442.80)</t>
  </si>
  <si>
    <t>Trsf RM26/4/24 rm18,000.00(RM1,134.00)</t>
  </si>
  <si>
    <t>Trsf RM26/4/24 rm18,000.00(RM600.00)</t>
  </si>
  <si>
    <t>Trsf RM26/4/24 rm18,000.00(RM125.00)</t>
  </si>
  <si>
    <t>Trsf RM26/4/24 rm18,000.00(RM3,212.00)</t>
  </si>
  <si>
    <t>Trsf RM26/4/24 rm18,000.00(RM1,000.00)</t>
  </si>
  <si>
    <t>Trsf RM26/4/24 rm18,000.00(RM400.00)</t>
  </si>
  <si>
    <t>Trsf RM26/4/24 rm18,000.00(RM544.20)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</si>
  <si>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</si>
  <si>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</si>
  <si>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</si>
  <si>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</si>
  <si>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25/4/24 RM1,000.00(RM396.60)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</si>
  <si>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</si>
  <si>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</si>
  <si>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</si>
  <si>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</si>
  <si>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</si>
  <si>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Month : As of April 2024</t>
  </si>
  <si>
    <t>Refer Cash Book 30/4/24 - Total collection = "C" &amp; "C-Trsp" &amp; C-CN-RM1,391.00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</si>
</sst>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AR\Sales_Inv%20Listing\Sales_Inv%20listing_0324Loo.xlsx" TargetMode="External"/><Relationship Id="rId1" Type="http://schemas.openxmlformats.org/officeDocument/2006/relationships/externalLinkPath" Target="Sales_Inv%20listing_0324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/>
      <sheetData sheetId="1"/>
      <sheetData sheetId="2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  <cell r="D2">
            <v>0</v>
          </cell>
          <cell r="E2" t="str">
            <v>Trsf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  <cell r="D3">
            <v>0</v>
          </cell>
          <cell r="E3" t="str">
            <v>Chq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  <cell r="D4">
            <v>45</v>
          </cell>
          <cell r="E4" t="str">
            <v>PD Chq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  <cell r="D5">
            <v>120</v>
          </cell>
          <cell r="E5" t="str">
            <v>Chq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  <cell r="D6">
            <v>0</v>
          </cell>
          <cell r="E6" t="str">
            <v>Chq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  <cell r="D7">
            <v>0</v>
          </cell>
          <cell r="E7" t="str">
            <v>Chq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  <cell r="D8">
            <v>0</v>
          </cell>
          <cell r="E8" t="str">
            <v>Trsf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  <cell r="D9">
            <v>0</v>
          </cell>
          <cell r="E9" t="str">
            <v>Trsf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  <cell r="D10">
            <v>60</v>
          </cell>
          <cell r="E10" t="str">
            <v>Chq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  <cell r="D11">
            <v>120</v>
          </cell>
          <cell r="E11" t="str">
            <v>Trsf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  <cell r="D12">
            <v>0</v>
          </cell>
          <cell r="E12" t="str">
            <v>Trsf</v>
          </cell>
        </row>
        <row r="13">
          <cell r="A13" t="str">
            <v>Cash Hamdan</v>
          </cell>
          <cell r="B13" t="str">
            <v>C00000012</v>
          </cell>
          <cell r="C13" t="str">
            <v>Cash</v>
          </cell>
          <cell r="D13">
            <v>0</v>
          </cell>
          <cell r="E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  <cell r="D14">
            <v>0</v>
          </cell>
          <cell r="E14" t="str">
            <v>Chq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  <cell r="D15">
            <v>0</v>
          </cell>
          <cell r="E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  <cell r="D16">
            <v>0</v>
          </cell>
          <cell r="E16" t="str">
            <v>Trsf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  <cell r="D17">
            <v>0</v>
          </cell>
          <cell r="E17" t="str">
            <v>Trsf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  <cell r="D18">
            <v>0</v>
          </cell>
          <cell r="E18" t="str">
            <v>Trsf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  <cell r="D19">
            <v>0</v>
          </cell>
          <cell r="E19" t="str">
            <v>Trsf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  <cell r="D20">
            <v>0</v>
          </cell>
          <cell r="E20" t="str">
            <v>Trsf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  <cell r="D21">
            <v>0</v>
          </cell>
          <cell r="E21" t="str">
            <v>Trsf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  <cell r="D22">
            <v>0</v>
          </cell>
          <cell r="E22" t="str">
            <v>PD Chq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  <cell r="D23">
            <v>0</v>
          </cell>
          <cell r="E23" t="str">
            <v>Trsf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  <cell r="D24">
            <v>0</v>
          </cell>
          <cell r="E24" t="str">
            <v>Trsf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  <cell r="D25">
            <v>0</v>
          </cell>
          <cell r="E25" t="str">
            <v>Trsf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  <cell r="D26">
            <v>0</v>
          </cell>
          <cell r="E26" t="str">
            <v>Trsf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  <cell r="D27">
            <v>0</v>
          </cell>
          <cell r="E27" t="str">
            <v>Trsf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  <cell r="D28">
            <v>0</v>
          </cell>
          <cell r="E28" t="str">
            <v>Trsf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  <cell r="D29">
            <v>0</v>
          </cell>
          <cell r="E29" t="str">
            <v>Trsf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  <cell r="D30">
            <v>0</v>
          </cell>
          <cell r="E30" t="str">
            <v>Trsf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  <cell r="D31">
            <v>0</v>
          </cell>
          <cell r="E31" t="str">
            <v>Trsf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  <cell r="D32">
            <v>0</v>
          </cell>
          <cell r="E32" t="str">
            <v>Trsf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  <cell r="D33">
            <v>0</v>
          </cell>
          <cell r="E33" t="str">
            <v>Trsf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  <cell r="D34">
            <v>0</v>
          </cell>
          <cell r="E34" t="str">
            <v>Trsf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  <cell r="D35">
            <v>0</v>
          </cell>
          <cell r="E35" t="str">
            <v>Trsf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  <cell r="D36">
            <v>0</v>
          </cell>
          <cell r="E36" t="str">
            <v>Trsf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  <cell r="D37">
            <v>0</v>
          </cell>
          <cell r="E37" t="str">
            <v>Trsf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  <cell r="D38">
            <v>0</v>
          </cell>
          <cell r="E38" t="str">
            <v>Trsf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  <cell r="D39">
            <v>30</v>
          </cell>
          <cell r="E39" t="str">
            <v>Chq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  <cell r="D40">
            <v>0</v>
          </cell>
          <cell r="E40" t="str">
            <v>Trsf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  <cell r="D41">
            <v>0</v>
          </cell>
          <cell r="E41" t="str">
            <v>Trsf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  <cell r="D42">
            <v>0</v>
          </cell>
          <cell r="E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  <cell r="D43">
            <v>0</v>
          </cell>
          <cell r="E43" t="str">
            <v>Trsf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  <cell r="D44">
            <v>0</v>
          </cell>
          <cell r="E44" t="str">
            <v>Trsf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  <cell r="D45">
            <v>0</v>
          </cell>
          <cell r="E45" t="str">
            <v>Trsf</v>
          </cell>
        </row>
        <row r="46">
          <cell r="A46" t="str">
            <v>Cash - Encik Razak</v>
          </cell>
          <cell r="B46" t="str">
            <v>C00000044</v>
          </cell>
          <cell r="C46" t="str">
            <v>Cash</v>
          </cell>
          <cell r="D46">
            <v>0</v>
          </cell>
          <cell r="E46" t="str">
            <v>Trsf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  <cell r="D47">
            <v>0</v>
          </cell>
          <cell r="E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  <cell r="D48">
            <v>0</v>
          </cell>
          <cell r="E48" t="str">
            <v>Trsf</v>
          </cell>
        </row>
        <row r="49">
          <cell r="B49" t="str">
            <v>C00000047</v>
          </cell>
          <cell r="C49" t="str">
            <v>Cash</v>
          </cell>
          <cell r="D49">
            <v>0</v>
          </cell>
          <cell r="E49" t="str">
            <v>Trsf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  <cell r="D50">
            <v>0</v>
          </cell>
          <cell r="E50" t="str">
            <v>Trsf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50.687889351851" createdVersion="8" refreshedVersion="8" minRefreshableVersion="3" recordCount="2826" xr:uid="{3A4099D5-EBC7-4581-9991-83BBE86148BE}">
  <cacheSource type="worksheet">
    <worksheetSource ref="A1:T2827" sheet="Raw Sales"/>
  </cacheSource>
  <cacheFields count="20">
    <cacheField name="Invoice Date" numFmtId="0">
      <sharedItems containsDate="1" containsMixedTypes="1" minDate="2019-12-23T00:00:00" maxDate="2024-04-30T00:00:00" count="56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6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8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45636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396.6"/>
    <n v="1341.4"/>
    <n v="3523114.0500000012"/>
    <s v="Trsf"/>
    <s v="Trsf 25/4/24 RM1,000.00(RM396.6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RM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RM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RM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RM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RM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RM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RM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RM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RM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RM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RM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RM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RM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RM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544.20000000000005"/>
    <n v="589.79999999999995"/>
    <n v="3604366.5500000017"/>
    <s v="Trsf"/>
    <s v="Trsf RM26/4/24 rm18,000.00(RM544.2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m/>
    <n v="1650"/>
    <n v="4493023.6499999994"/>
    <s v="Trsf"/>
    <m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m/>
    <n v="420"/>
    <n v="4493443.6499999994"/>
    <s v="Trsf"/>
    <m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Trsf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Trsf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Trsf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4269C-59FB-4D01-9796-D8F1D6A535C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27" firstHeaderRow="1" firstDataRow="2" firstDataCol="5"/>
  <pivotFields count="20">
    <pivotField axis="axisRow" compact="0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compact="0" outline="0" showAll="0"/>
    <pivotField compact="0" outline="0" showAll="0"/>
    <pivotField axis="axisRow" compact="0" outline="0" showAll="0">
      <items count="86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2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BDF1A-CA21-4073-A7F6-AADE90651CE4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3588A-3DD3-46DA-8281-E07C6C5A67BD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6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5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27"/>
  <sheetViews>
    <sheetView topLeftCell="AJ19" zoomScaleNormal="100" workbookViewId="0">
      <selection activeCell="BE39" sqref="BE39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2630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27600.5</v>
      </c>
      <c r="E8" s="18"/>
      <c r="F8" s="18"/>
      <c r="G8" s="18"/>
      <c r="H8" s="18">
        <v>27600.5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4151.2</v>
      </c>
      <c r="C11" s="18"/>
      <c r="D11" s="18"/>
      <c r="E11" s="18"/>
      <c r="F11" s="18"/>
      <c r="G11" s="18"/>
      <c r="H11" s="18">
        <v>4151.2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114774.5</v>
      </c>
      <c r="F15" s="18"/>
      <c r="G15" s="18"/>
      <c r="H15" s="18">
        <v>114774.5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59004.800000000003</v>
      </c>
      <c r="C23" s="18"/>
      <c r="D23" s="18"/>
      <c r="E23" s="18"/>
      <c r="F23" s="18"/>
      <c r="G23" s="18"/>
      <c r="H23" s="18">
        <v>59004.800000000003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57947.3</v>
      </c>
      <c r="C24" s="18"/>
      <c r="D24" s="18"/>
      <c r="E24" s="18"/>
      <c r="F24" s="18"/>
      <c r="G24" s="18"/>
      <c r="H24" s="18">
        <v>57947.3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40306.1</v>
      </c>
      <c r="C26" s="18"/>
      <c r="D26" s="18"/>
      <c r="E26" s="18"/>
      <c r="F26" s="18"/>
      <c r="G26" s="18"/>
      <c r="H26" s="18">
        <v>40306.1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>
        <v>12213.3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>
        <v>5884.4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s="36" t="s">
        <v>134</v>
      </c>
      <c r="AS47" s="36"/>
      <c r="AT47" s="36"/>
      <c r="AU47" s="37"/>
      <c r="AV47" s="37"/>
      <c r="AW47" s="37">
        <v>27600.5</v>
      </c>
      <c r="AX47" s="37"/>
      <c r="AY47" s="37"/>
      <c r="AZ47" s="37"/>
      <c r="BA47" s="37">
        <v>27600.5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5">
      <c r="A49" t="s">
        <v>2013</v>
      </c>
      <c r="B49" s="18">
        <v>408972.60000000003</v>
      </c>
      <c r="C49" s="18"/>
      <c r="D49" s="18"/>
      <c r="E49" s="18"/>
      <c r="F49" s="18"/>
      <c r="G49" s="18"/>
      <c r="H49" s="18">
        <v>408972.60000000003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2070</v>
      </c>
      <c r="C52" s="18"/>
      <c r="D52" s="18"/>
      <c r="E52" s="18"/>
      <c r="F52" s="18"/>
      <c r="G52" s="18"/>
      <c r="H52" s="18">
        <v>2070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131</v>
      </c>
      <c r="B57" s="18">
        <v>608158.4</v>
      </c>
      <c r="C57" s="18">
        <v>3976</v>
      </c>
      <c r="D57" s="18">
        <v>27600.5</v>
      </c>
      <c r="E57" s="18">
        <v>114774.5</v>
      </c>
      <c r="F57" s="18">
        <v>0</v>
      </c>
      <c r="G57" s="18">
        <v>7479.6</v>
      </c>
      <c r="H57" s="18">
        <v>761989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4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2581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2582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2599</v>
      </c>
      <c r="AB65" s="18"/>
      <c r="AC65" s="18"/>
      <c r="AD65" s="18">
        <v>5334</v>
      </c>
      <c r="AE65" s="18"/>
      <c r="AF65" s="18"/>
      <c r="AG65" s="18"/>
      <c r="AH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4</v>
      </c>
      <c r="Z66" s="57">
        <v>45344</v>
      </c>
      <c r="AA66" t="s">
        <v>2438</v>
      </c>
      <c r="AB66" s="18"/>
      <c r="AC66" s="18"/>
      <c r="AD66" s="18">
        <v>5884.4</v>
      </c>
      <c r="AE66" s="18"/>
      <c r="AF66" s="18"/>
      <c r="AG66" s="18"/>
      <c r="AH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W67" s="36" t="s">
        <v>134</v>
      </c>
      <c r="X67" s="36"/>
      <c r="Y67" s="36"/>
      <c r="Z67" s="36"/>
      <c r="AA67" s="36"/>
      <c r="AB67" s="37"/>
      <c r="AC67" s="37"/>
      <c r="AD67" s="37">
        <v>27600.5</v>
      </c>
      <c r="AE67" s="37"/>
      <c r="AF67" s="37"/>
      <c r="AG67" s="37"/>
      <c r="AH67" s="37">
        <v>27600.5</v>
      </c>
      <c r="AT67">
        <v>9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>
        <v>0</v>
      </c>
    </row>
    <row r="77" spans="23:53" x14ac:dyDescent="0.35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5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5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2024</v>
      </c>
      <c r="AT100">
        <v>5</v>
      </c>
      <c r="AU100" s="18"/>
      <c r="AV100" s="18">
        <v>1958</v>
      </c>
      <c r="AW100" s="18"/>
      <c r="AX100" s="18"/>
      <c r="AY100" s="18"/>
      <c r="AZ100" s="18"/>
      <c r="BA100" s="18">
        <v>1958</v>
      </c>
    </row>
    <row r="101" spans="23:53" x14ac:dyDescent="0.35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2018</v>
      </c>
      <c r="AW101" s="18"/>
      <c r="AX101" s="18"/>
      <c r="AY101" s="18"/>
      <c r="AZ101" s="18"/>
      <c r="BA101" s="18">
        <v>2018</v>
      </c>
    </row>
    <row r="102" spans="23:53" x14ac:dyDescent="0.35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s="36" t="s">
        <v>136</v>
      </c>
      <c r="AS102" s="36"/>
      <c r="AT102" s="36"/>
      <c r="AU102" s="37"/>
      <c r="AV102" s="37">
        <v>3976</v>
      </c>
      <c r="AW102" s="37"/>
      <c r="AX102" s="37"/>
      <c r="AY102" s="37"/>
      <c r="AZ102" s="37"/>
      <c r="BA102" s="37">
        <v>3976</v>
      </c>
    </row>
    <row r="103" spans="23:53" x14ac:dyDescent="0.35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5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5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5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5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>
        <v>0.19999999999998863</v>
      </c>
    </row>
    <row r="114" spans="24:53" x14ac:dyDescent="0.35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>
        <v>4151</v>
      </c>
      <c r="AV117" s="18"/>
      <c r="AW117" s="18"/>
      <c r="AX117" s="18"/>
      <c r="AY117" s="18"/>
      <c r="AZ117" s="18"/>
      <c r="BA117" s="18">
        <v>4151</v>
      </c>
    </row>
    <row r="118" spans="24:53" x14ac:dyDescent="0.35">
      <c r="AA118" t="s">
        <v>120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137</v>
      </c>
      <c r="AS118" s="36"/>
      <c r="AT118" s="36"/>
      <c r="AU118" s="37">
        <v>4151.2</v>
      </c>
      <c r="AV118" s="37"/>
      <c r="AW118" s="37"/>
      <c r="AX118" s="37"/>
      <c r="AY118" s="37"/>
      <c r="AZ118" s="37"/>
      <c r="BA118" s="37">
        <v>4151.2</v>
      </c>
    </row>
    <row r="119" spans="24:53" x14ac:dyDescent="0.35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23</v>
      </c>
      <c r="AS119">
        <v>2020</v>
      </c>
      <c r="AT119">
        <v>10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5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5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5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5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5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AA125" t="s">
        <v>325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12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4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2022</v>
      </c>
      <c r="AT129">
        <v>1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5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6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8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9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2023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AA137" t="s">
        <v>997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3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6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138</v>
      </c>
      <c r="AS139" s="36"/>
      <c r="AT139" s="36"/>
      <c r="AU139" s="37"/>
      <c r="AV139" s="37"/>
      <c r="AW139" s="37"/>
      <c r="AX139" s="37">
        <v>0</v>
      </c>
      <c r="AY139" s="37"/>
      <c r="AZ139" s="37"/>
      <c r="BA139" s="37">
        <v>0</v>
      </c>
    </row>
    <row r="140" spans="24:53" x14ac:dyDescent="0.35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14</v>
      </c>
      <c r="AS140">
        <v>2020</v>
      </c>
      <c r="AT140">
        <v>6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4:53" x14ac:dyDescent="0.35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9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5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R142" s="36" t="s">
        <v>139</v>
      </c>
      <c r="AS142" s="36"/>
      <c r="AT142" s="36"/>
      <c r="AU142" s="37">
        <v>0</v>
      </c>
      <c r="AV142" s="37"/>
      <c r="AW142" s="37"/>
      <c r="AX142" s="37"/>
      <c r="AY142" s="37"/>
      <c r="AZ142" s="37"/>
      <c r="BA142" s="37">
        <v>0</v>
      </c>
    </row>
    <row r="143" spans="24:53" x14ac:dyDescent="0.35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R143" t="s">
        <v>52</v>
      </c>
      <c r="AS143">
        <v>2020</v>
      </c>
      <c r="AT143">
        <v>8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5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9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5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11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X146">
        <v>2024</v>
      </c>
      <c r="Y146">
        <v>5</v>
      </c>
      <c r="Z146" s="57">
        <v>45381</v>
      </c>
      <c r="AA146" t="s">
        <v>2529</v>
      </c>
      <c r="AB146" s="18"/>
      <c r="AC146" s="18">
        <v>1958</v>
      </c>
      <c r="AD146" s="18"/>
      <c r="AE146" s="18"/>
      <c r="AF146" s="18"/>
      <c r="AG146" s="18"/>
      <c r="AH146" s="18">
        <v>1958</v>
      </c>
      <c r="AS146">
        <v>2021</v>
      </c>
      <c r="AT146">
        <v>2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Y147">
        <v>4</v>
      </c>
      <c r="Z147" s="57">
        <v>45363</v>
      </c>
      <c r="AA147" t="s">
        <v>2505</v>
      </c>
      <c r="AB147" s="18"/>
      <c r="AC147" s="18">
        <v>2018</v>
      </c>
      <c r="AD147" s="18"/>
      <c r="AE147" s="18"/>
      <c r="AF147" s="18"/>
      <c r="AG147" s="18"/>
      <c r="AH147" s="18">
        <v>2018</v>
      </c>
      <c r="AT147">
        <v>10</v>
      </c>
      <c r="AU147" s="18">
        <v>0</v>
      </c>
      <c r="AV147" s="18"/>
      <c r="AW147" s="18"/>
      <c r="AX147" s="18"/>
      <c r="AY147" s="18"/>
      <c r="AZ147" s="18"/>
      <c r="BA147" s="18">
        <v>0</v>
      </c>
    </row>
    <row r="148" spans="23:53" x14ac:dyDescent="0.35">
      <c r="W148" s="36" t="s">
        <v>136</v>
      </c>
      <c r="X148" s="36"/>
      <c r="Y148" s="36"/>
      <c r="Z148" s="36"/>
      <c r="AA148" s="36"/>
      <c r="AB148" s="37"/>
      <c r="AC148" s="37">
        <v>3976</v>
      </c>
      <c r="AD148" s="37"/>
      <c r="AE148" s="37"/>
      <c r="AF148" s="37"/>
      <c r="AG148" s="37"/>
      <c r="AH148" s="37">
        <v>3976</v>
      </c>
      <c r="AT148">
        <v>11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140</v>
      </c>
      <c r="AS149" s="36"/>
      <c r="AT149" s="36"/>
      <c r="AU149" s="37">
        <v>0</v>
      </c>
      <c r="AV149" s="37"/>
      <c r="AW149" s="37"/>
      <c r="AX149" s="37"/>
      <c r="AY149" s="37"/>
      <c r="AZ149" s="37"/>
      <c r="BA149" s="37">
        <v>0</v>
      </c>
    </row>
    <row r="150" spans="23:53" x14ac:dyDescent="0.35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62</v>
      </c>
      <c r="AS150">
        <v>2020</v>
      </c>
      <c r="AT150">
        <v>12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5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7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8</v>
      </c>
      <c r="AU156" s="18"/>
      <c r="AV156" s="18"/>
      <c r="AW156" s="18"/>
      <c r="AX156" s="18">
        <v>-179.39999999999998</v>
      </c>
      <c r="AY156" s="18"/>
      <c r="AZ156" s="18"/>
      <c r="BA156" s="18">
        <v>-179.39999999999998</v>
      </c>
    </row>
    <row r="157" spans="23:53" x14ac:dyDescent="0.35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9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2022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5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s="57">
        <v>45394</v>
      </c>
      <c r="AA166" t="s">
        <v>2586</v>
      </c>
      <c r="AB166" s="18">
        <v>4151</v>
      </c>
      <c r="AC166" s="18"/>
      <c r="AD166" s="18"/>
      <c r="AE166" s="18"/>
      <c r="AF166" s="18"/>
      <c r="AG166" s="18"/>
      <c r="AH166" s="18">
        <v>4151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W167" s="36" t="s">
        <v>137</v>
      </c>
      <c r="X167" s="36"/>
      <c r="Y167" s="36"/>
      <c r="Z167" s="36"/>
      <c r="AA167" s="36"/>
      <c r="AB167" s="37">
        <v>4151.2</v>
      </c>
      <c r="AC167" s="37"/>
      <c r="AD167" s="37"/>
      <c r="AE167" s="37"/>
      <c r="AF167" s="37"/>
      <c r="AG167" s="37"/>
      <c r="AH167" s="37">
        <v>4151.2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W168" t="s">
        <v>23</v>
      </c>
      <c r="X168">
        <v>2020</v>
      </c>
      <c r="Y168">
        <v>10</v>
      </c>
      <c r="Z168" s="57">
        <v>44013</v>
      </c>
      <c r="AA168" t="s">
        <v>21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11</v>
      </c>
      <c r="Z169" s="57">
        <v>44044</v>
      </c>
      <c r="AA169" t="s">
        <v>30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12</v>
      </c>
      <c r="Z170" s="57">
        <v>44051</v>
      </c>
      <c r="AA170" t="s">
        <v>31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AA171" t="s">
        <v>32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S171">
        <v>2023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X172">
        <v>2021</v>
      </c>
      <c r="Y172">
        <v>1</v>
      </c>
      <c r="Z172" s="57">
        <v>44091</v>
      </c>
      <c r="AA172" t="s">
        <v>99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Z173" s="57">
        <v>44096</v>
      </c>
      <c r="AA173" t="s">
        <v>101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2</v>
      </c>
      <c r="Z174" s="57">
        <v>44112</v>
      </c>
      <c r="AA174" t="s">
        <v>110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Z175" s="57">
        <v>44116</v>
      </c>
      <c r="AA175" t="s">
        <v>112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6</v>
      </c>
      <c r="Z176" s="57">
        <v>44251</v>
      </c>
      <c r="AA176" t="s">
        <v>275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7</v>
      </c>
      <c r="Z177" s="57">
        <v>44263</v>
      </c>
      <c r="AA177" t="s">
        <v>286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44278</v>
      </c>
      <c r="AA178" t="s">
        <v>319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Z179" s="57">
        <v>44285</v>
      </c>
      <c r="AA179" t="s">
        <v>323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8</v>
      </c>
      <c r="Z180" s="57">
        <v>44319</v>
      </c>
      <c r="AA180" t="s">
        <v>330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Y181">
        <v>12</v>
      </c>
      <c r="Z181" s="57">
        <v>44440</v>
      </c>
      <c r="AA181" t="s">
        <v>370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4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Y182">
        <v>4</v>
      </c>
      <c r="Z182" s="57">
        <v>44191</v>
      </c>
      <c r="AA182" t="s">
        <v>212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S182">
        <v>2024</v>
      </c>
      <c r="AT182">
        <v>1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X183">
        <v>2022</v>
      </c>
      <c r="Y183">
        <v>1</v>
      </c>
      <c r="Z183" s="57">
        <v>44466</v>
      </c>
      <c r="AA183" t="s">
        <v>378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2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Z184" s="57">
        <v>44469</v>
      </c>
      <c r="AA184" t="s">
        <v>381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3</v>
      </c>
      <c r="AU184" s="18"/>
      <c r="AV184" s="18"/>
      <c r="AW184" s="18"/>
      <c r="AX184" s="18">
        <v>12996.4</v>
      </c>
      <c r="AY184" s="18"/>
      <c r="AZ184" s="18"/>
      <c r="BA184" s="18">
        <v>12996.4</v>
      </c>
    </row>
    <row r="185" spans="24:53" x14ac:dyDescent="0.35">
      <c r="Y185">
        <v>5</v>
      </c>
      <c r="Z185" s="57">
        <v>44575</v>
      </c>
      <c r="AA185" t="s">
        <v>560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5</v>
      </c>
      <c r="AU185" s="18"/>
      <c r="AV185" s="18"/>
      <c r="AW185" s="18"/>
      <c r="AX185" s="18">
        <v>12797</v>
      </c>
      <c r="AY185" s="18"/>
      <c r="AZ185" s="18"/>
      <c r="BA185" s="18">
        <v>12797</v>
      </c>
    </row>
    <row r="186" spans="24:53" x14ac:dyDescent="0.35">
      <c r="AA186" t="s">
        <v>562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6</v>
      </c>
      <c r="AU186" s="18"/>
      <c r="AV186" s="18"/>
      <c r="AW186" s="18"/>
      <c r="AX186" s="18">
        <v>45857</v>
      </c>
      <c r="AY186" s="18"/>
      <c r="AZ186" s="18"/>
      <c r="BA186" s="18">
        <v>45857</v>
      </c>
    </row>
    <row r="187" spans="24:53" x14ac:dyDescent="0.35">
      <c r="Z187" s="57">
        <v>44578</v>
      </c>
      <c r="AA187" t="s">
        <v>563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7</v>
      </c>
      <c r="AU187" s="18"/>
      <c r="AV187" s="18"/>
      <c r="AW187" s="18"/>
      <c r="AX187" s="18">
        <v>30264.5</v>
      </c>
      <c r="AY187" s="18"/>
      <c r="AZ187" s="18"/>
      <c r="BA187" s="18">
        <v>30264.5</v>
      </c>
    </row>
    <row r="188" spans="24:53" x14ac:dyDescent="0.35">
      <c r="Z188" s="57">
        <v>44587</v>
      </c>
      <c r="AA188" t="s">
        <v>570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8</v>
      </c>
      <c r="AU188" s="18"/>
      <c r="AV188" s="18"/>
      <c r="AW188" s="18"/>
      <c r="AX188" s="18">
        <v>12343</v>
      </c>
      <c r="AY188" s="18"/>
      <c r="AZ188" s="18"/>
      <c r="BA188" s="18">
        <v>12343</v>
      </c>
    </row>
    <row r="189" spans="24:53" x14ac:dyDescent="0.35">
      <c r="Y189">
        <v>6</v>
      </c>
      <c r="Z189" s="57">
        <v>44607</v>
      </c>
      <c r="AA189" t="s">
        <v>603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696</v>
      </c>
      <c r="AY189" s="18"/>
      <c r="AZ189" s="18"/>
      <c r="BA189" s="18">
        <v>696</v>
      </c>
    </row>
    <row r="190" spans="24:53" x14ac:dyDescent="0.35">
      <c r="Y190">
        <v>8</v>
      </c>
      <c r="Z190" s="57">
        <v>44672</v>
      </c>
      <c r="AA190" t="s">
        <v>701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s="36" t="s">
        <v>205</v>
      </c>
      <c r="AS190" s="36"/>
      <c r="AT190" s="36"/>
      <c r="AU190" s="37"/>
      <c r="AV190" s="37"/>
      <c r="AW190" s="37"/>
      <c r="AX190" s="37">
        <v>114774.5</v>
      </c>
      <c r="AY190" s="37"/>
      <c r="AZ190" s="37"/>
      <c r="BA190" s="37">
        <v>114774.5</v>
      </c>
    </row>
    <row r="191" spans="24:53" x14ac:dyDescent="0.35">
      <c r="Y191">
        <v>9</v>
      </c>
      <c r="Z191" s="57">
        <v>44705</v>
      </c>
      <c r="AA191" t="s">
        <v>796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t="s">
        <v>174</v>
      </c>
      <c r="AS191">
        <v>2020</v>
      </c>
      <c r="AT191">
        <v>11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4:53" x14ac:dyDescent="0.35">
      <c r="Y192">
        <v>12</v>
      </c>
      <c r="Z192" s="57">
        <v>44788</v>
      </c>
      <c r="AA192" t="s">
        <v>903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s="36" t="s">
        <v>186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5">
      <c r="Y193">
        <v>4</v>
      </c>
      <c r="Z193" s="57">
        <v>44545</v>
      </c>
      <c r="AA193" t="s">
        <v>509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t="s">
        <v>224</v>
      </c>
      <c r="AS193" t="s">
        <v>1764</v>
      </c>
      <c r="AT193" t="s">
        <v>1764</v>
      </c>
      <c r="AU193" s="18"/>
      <c r="AV193" s="18"/>
      <c r="AW193" s="18"/>
      <c r="AX193" s="18"/>
      <c r="AY193" s="18">
        <v>0</v>
      </c>
      <c r="AZ193" s="18"/>
      <c r="BA193" s="18">
        <v>0</v>
      </c>
    </row>
    <row r="194" spans="23:53" x14ac:dyDescent="0.35">
      <c r="Z194" s="57">
        <v>44546</v>
      </c>
      <c r="AA194" t="s">
        <v>511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s="36" t="s">
        <v>225</v>
      </c>
      <c r="AS194" s="36"/>
      <c r="AT194" s="36"/>
      <c r="AU194" s="37"/>
      <c r="AV194" s="37"/>
      <c r="AW194" s="37"/>
      <c r="AX194" s="37"/>
      <c r="AY194" s="37">
        <v>0</v>
      </c>
      <c r="AZ194" s="37"/>
      <c r="BA194" s="37">
        <v>0</v>
      </c>
    </row>
    <row r="195" spans="23:53" x14ac:dyDescent="0.35">
      <c r="Z195" s="57">
        <v>44551</v>
      </c>
      <c r="AA195" t="s">
        <v>513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R195" t="s">
        <v>229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>
        <v>0</v>
      </c>
    </row>
    <row r="196" spans="23:53" x14ac:dyDescent="0.35">
      <c r="X196">
        <v>2023</v>
      </c>
      <c r="Y196">
        <v>2</v>
      </c>
      <c r="Z196" s="57">
        <v>44854</v>
      </c>
      <c r="AA196" t="s">
        <v>1009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R196" s="36" t="s">
        <v>256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>
        <v>0</v>
      </c>
    </row>
    <row r="197" spans="23:53" x14ac:dyDescent="0.35">
      <c r="Y197">
        <v>3</v>
      </c>
      <c r="Z197" s="57">
        <v>44866</v>
      </c>
      <c r="AA197" t="s">
        <v>1047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t="s">
        <v>263</v>
      </c>
      <c r="AS197">
        <v>2021</v>
      </c>
      <c r="AT197">
        <v>2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5">
      <c r="Y198">
        <v>6</v>
      </c>
      <c r="Z198" s="57">
        <v>44978</v>
      </c>
      <c r="AA198" t="s">
        <v>1274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W199" s="36" t="s">
        <v>138</v>
      </c>
      <c r="X199" s="36"/>
      <c r="Y199" s="36"/>
      <c r="Z199" s="36"/>
      <c r="AA199" s="36"/>
      <c r="AB199" s="37"/>
      <c r="AC199" s="37"/>
      <c r="AD199" s="37"/>
      <c r="AE199" s="37">
        <v>0</v>
      </c>
      <c r="AF199" s="37"/>
      <c r="AG199" s="37"/>
      <c r="AH199" s="37">
        <v>0</v>
      </c>
      <c r="AT199">
        <v>10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5">
      <c r="W200" t="s">
        <v>14</v>
      </c>
      <c r="X200">
        <v>2020</v>
      </c>
      <c r="Y200">
        <v>6</v>
      </c>
      <c r="Z200" s="57">
        <v>43993</v>
      </c>
      <c r="AA200" t="s">
        <v>11</v>
      </c>
      <c r="AB200" s="18">
        <v>0</v>
      </c>
      <c r="AC200" s="18"/>
      <c r="AD200" s="18"/>
      <c r="AE200" s="18"/>
      <c r="AF200" s="18"/>
      <c r="AG200" s="18"/>
      <c r="AH200" s="18">
        <v>0</v>
      </c>
      <c r="AS200">
        <v>2023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5">
      <c r="X201">
        <v>2021</v>
      </c>
      <c r="Y201">
        <v>9</v>
      </c>
      <c r="Z201" s="57">
        <v>44440</v>
      </c>
      <c r="AA201" t="s">
        <v>371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3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5">
      <c r="W202" s="36" t="s">
        <v>139</v>
      </c>
      <c r="X202" s="36"/>
      <c r="Y202" s="36"/>
      <c r="Z202" s="36"/>
      <c r="AA202" s="36"/>
      <c r="AB202" s="37">
        <v>0</v>
      </c>
      <c r="AC202" s="37"/>
      <c r="AD202" s="37"/>
      <c r="AE202" s="37"/>
      <c r="AF202" s="37"/>
      <c r="AG202" s="37"/>
      <c r="AH202" s="37">
        <v>0</v>
      </c>
      <c r="AT202">
        <v>5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5">
      <c r="W203" t="s">
        <v>52</v>
      </c>
      <c r="X203">
        <v>2020</v>
      </c>
      <c r="Y203">
        <v>8</v>
      </c>
      <c r="Z203" s="57">
        <v>44065</v>
      </c>
      <c r="AA203" t="s">
        <v>50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6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5">
      <c r="Y204">
        <v>9</v>
      </c>
      <c r="Z204" s="57">
        <v>44075</v>
      </c>
      <c r="AA204" t="s">
        <v>66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7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Y205">
        <v>11</v>
      </c>
      <c r="Z205" s="57">
        <v>44156</v>
      </c>
      <c r="AA205" t="s">
        <v>171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8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Z206" s="57">
        <v>44165</v>
      </c>
      <c r="AA206" t="s">
        <v>184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9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X207">
        <v>2021</v>
      </c>
      <c r="Y207">
        <v>2</v>
      </c>
      <c r="Z207" s="57">
        <v>44250</v>
      </c>
      <c r="AA207" t="s">
        <v>276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10</v>
      </c>
      <c r="Z208" s="57">
        <v>44492</v>
      </c>
      <c r="AA208" t="s">
        <v>442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Z209" s="57">
        <v>44497</v>
      </c>
      <c r="AA209" t="s">
        <v>445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Y210">
        <v>11</v>
      </c>
      <c r="Z210" s="57">
        <v>44529</v>
      </c>
      <c r="AA210" t="s">
        <v>485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4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W211" s="36" t="s">
        <v>140</v>
      </c>
      <c r="X211" s="36"/>
      <c r="Y211" s="36"/>
      <c r="Z211" s="36"/>
      <c r="AA211" s="36"/>
      <c r="AB211" s="37">
        <v>0</v>
      </c>
      <c r="AC211" s="37"/>
      <c r="AD211" s="37"/>
      <c r="AE211" s="37"/>
      <c r="AF211" s="37"/>
      <c r="AG211" s="37"/>
      <c r="AH211" s="37">
        <v>0</v>
      </c>
      <c r="AS211">
        <v>2024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W212" t="s">
        <v>62</v>
      </c>
      <c r="X212">
        <v>2020</v>
      </c>
      <c r="Y212">
        <v>12</v>
      </c>
      <c r="Z212" s="57">
        <v>44070</v>
      </c>
      <c r="AA212" t="s">
        <v>60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X213">
        <v>2021</v>
      </c>
      <c r="Y213">
        <v>1</v>
      </c>
      <c r="Z213" s="57">
        <v>44097</v>
      </c>
      <c r="AA213" t="s">
        <v>102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4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Y214">
        <v>2</v>
      </c>
      <c r="Z214" s="57">
        <v>44125</v>
      </c>
      <c r="AA214" t="s">
        <v>127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s="36" t="s">
        <v>264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5">
      <c r="Y215">
        <v>3</v>
      </c>
      <c r="Z215" s="57">
        <v>44155</v>
      </c>
      <c r="AA215" t="s">
        <v>168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t="s">
        <v>281</v>
      </c>
      <c r="AS215">
        <v>2021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Z216" s="57">
        <v>44165</v>
      </c>
      <c r="AA216" t="s">
        <v>185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AA217" t="s">
        <v>201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282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5">
      <c r="Y218">
        <v>5</v>
      </c>
      <c r="Z218" s="57">
        <v>44207</v>
      </c>
      <c r="AA218" t="s">
        <v>240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t="s">
        <v>290</v>
      </c>
      <c r="AS218">
        <v>2021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44225</v>
      </c>
      <c r="AA219" t="s">
        <v>254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s="36" t="s">
        <v>292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5">
      <c r="Y220">
        <v>7</v>
      </c>
      <c r="Z220" s="57">
        <v>44279</v>
      </c>
      <c r="AA220" t="s">
        <v>321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t="s">
        <v>376</v>
      </c>
      <c r="AS220">
        <v>2021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8</v>
      </c>
      <c r="Z221" s="57">
        <v>44294</v>
      </c>
      <c r="AA221" t="s">
        <v>327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383</v>
      </c>
      <c r="AS221" s="36"/>
      <c r="AT221" s="36"/>
      <c r="AU221" s="37">
        <v>0</v>
      </c>
      <c r="AV221" s="37"/>
      <c r="AW221" s="37"/>
      <c r="AX221" s="37"/>
      <c r="AY221" s="37"/>
      <c r="AZ221" s="37"/>
      <c r="BA221" s="37">
        <v>0</v>
      </c>
    </row>
    <row r="222" spans="23:53" x14ac:dyDescent="0.35">
      <c r="Z222" s="57">
        <v>44315</v>
      </c>
      <c r="AA222" t="s">
        <v>332</v>
      </c>
      <c r="AB222" s="18"/>
      <c r="AC222" s="18"/>
      <c r="AD222" s="18"/>
      <c r="AE222" s="18">
        <v>-179.39999999999998</v>
      </c>
      <c r="AF222" s="18"/>
      <c r="AG222" s="18"/>
      <c r="AH222" s="18">
        <v>-179.39999999999998</v>
      </c>
      <c r="AR222" t="s">
        <v>401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9</v>
      </c>
      <c r="Z223" s="57">
        <v>44348</v>
      </c>
      <c r="AA223" t="s">
        <v>356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AA224" t="s">
        <v>359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4</v>
      </c>
      <c r="Z225" s="57">
        <v>44196</v>
      </c>
      <c r="AA225" t="s">
        <v>218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X226">
        <v>2022</v>
      </c>
      <c r="Y226">
        <v>1</v>
      </c>
      <c r="Z226" s="57">
        <v>44453</v>
      </c>
      <c r="AA226" t="s">
        <v>373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2</v>
      </c>
      <c r="Z227" s="57">
        <v>44474</v>
      </c>
      <c r="AA227" t="s">
        <v>403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Z228" s="57">
        <v>44497</v>
      </c>
      <c r="AA228" t="s">
        <v>447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Z229" s="57">
        <v>44499</v>
      </c>
      <c r="AA229" t="s">
        <v>450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3</v>
      </c>
      <c r="Z230" s="57">
        <v>44503</v>
      </c>
      <c r="AA230" t="s">
        <v>461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5">
      <c r="Z231" s="57">
        <v>44508</v>
      </c>
      <c r="AA231" t="s">
        <v>466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Y232">
        <v>5</v>
      </c>
      <c r="Z232" s="57">
        <v>44572</v>
      </c>
      <c r="AA232" t="s">
        <v>553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Z233" s="57">
        <v>44585</v>
      </c>
      <c r="AA233" t="s">
        <v>568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Y234">
        <v>6</v>
      </c>
      <c r="Z234" s="57">
        <v>44609</v>
      </c>
      <c r="AA234" t="s">
        <v>604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5">
      <c r="Y235">
        <v>7</v>
      </c>
      <c r="Z235" s="57">
        <v>44628</v>
      </c>
      <c r="AA235" t="s">
        <v>636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44635</v>
      </c>
      <c r="AA236" t="s">
        <v>648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8</v>
      </c>
      <c r="Z237" s="57">
        <v>44678</v>
      </c>
      <c r="AA237" t="s">
        <v>724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Y238">
        <v>9</v>
      </c>
      <c r="Z238" s="57">
        <v>44704</v>
      </c>
      <c r="AA238" t="s">
        <v>791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Y239">
        <v>10</v>
      </c>
      <c r="Z239" s="57">
        <v>44721</v>
      </c>
      <c r="AA239" t="s">
        <v>832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-1.1368683772161603E-13</v>
      </c>
      <c r="AV239" s="18"/>
      <c r="AW239" s="18"/>
      <c r="AX239" s="18"/>
      <c r="AY239" s="18"/>
      <c r="AZ239" s="18"/>
      <c r="BA239" s="18">
        <v>-1.1368683772161603E-13</v>
      </c>
    </row>
    <row r="240" spans="24:53" x14ac:dyDescent="0.35">
      <c r="Z240" s="57">
        <v>44741</v>
      </c>
      <c r="AA240" t="s">
        <v>848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11</v>
      </c>
      <c r="Z241" s="57">
        <v>44768</v>
      </c>
      <c r="AA241" t="s">
        <v>871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12</v>
      </c>
      <c r="Z242" s="57">
        <v>44798</v>
      </c>
      <c r="AA242" t="s">
        <v>913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-1.1368683772161603E-13</v>
      </c>
      <c r="AV242" s="18"/>
      <c r="AW242" s="18"/>
      <c r="AX242" s="18"/>
      <c r="AY242" s="18"/>
      <c r="AZ242" s="18"/>
      <c r="BA242" s="18">
        <v>-1.1368683772161603E-13</v>
      </c>
    </row>
    <row r="243" spans="24:53" x14ac:dyDescent="0.35">
      <c r="Y243">
        <v>4</v>
      </c>
      <c r="Z243" s="57">
        <v>44545</v>
      </c>
      <c r="AA243" t="s">
        <v>508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1341.4</v>
      </c>
      <c r="AV243" s="18"/>
      <c r="AW243" s="18"/>
      <c r="AX243" s="18"/>
      <c r="AY243" s="18"/>
      <c r="AZ243" s="18"/>
      <c r="BA243" s="18">
        <v>1341.4</v>
      </c>
    </row>
    <row r="244" spans="24:53" x14ac:dyDescent="0.35">
      <c r="Z244" s="57">
        <v>44561</v>
      </c>
      <c r="AA244" t="s">
        <v>536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6652.3</v>
      </c>
      <c r="AV244" s="18"/>
      <c r="AW244" s="18"/>
      <c r="AX244" s="18"/>
      <c r="AY244" s="18"/>
      <c r="AZ244" s="18"/>
      <c r="BA244" s="18">
        <v>6652.3</v>
      </c>
    </row>
    <row r="245" spans="24:53" x14ac:dyDescent="0.35">
      <c r="X245">
        <v>2023</v>
      </c>
      <c r="Y245">
        <v>1</v>
      </c>
      <c r="Z245" s="57">
        <v>44828</v>
      </c>
      <c r="AA245" t="s">
        <v>948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10</v>
      </c>
      <c r="AU245" s="18">
        <v>7536.7</v>
      </c>
      <c r="AV245" s="18"/>
      <c r="AW245" s="18"/>
      <c r="AX245" s="18"/>
      <c r="AY245" s="18"/>
      <c r="AZ245" s="18"/>
      <c r="BA245" s="18">
        <v>7536.7</v>
      </c>
    </row>
    <row r="246" spans="24:53" x14ac:dyDescent="0.35">
      <c r="Z246" s="57">
        <v>44835</v>
      </c>
      <c r="AA246" t="s">
        <v>987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11</v>
      </c>
      <c r="AU246" s="18">
        <v>8927.7999999999993</v>
      </c>
      <c r="AV246" s="18"/>
      <c r="AW246" s="18"/>
      <c r="AX246" s="18"/>
      <c r="AY246" s="18"/>
      <c r="AZ246" s="18"/>
      <c r="BA246" s="18">
        <v>8927.7999999999993</v>
      </c>
    </row>
    <row r="247" spans="24:53" x14ac:dyDescent="0.35">
      <c r="Y247">
        <v>2</v>
      </c>
      <c r="Z247" s="57">
        <v>44849</v>
      </c>
      <c r="AA247" t="s">
        <v>1002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12</v>
      </c>
      <c r="AU247" s="18">
        <v>7964</v>
      </c>
      <c r="AV247" s="18"/>
      <c r="AW247" s="18"/>
      <c r="AX247" s="18"/>
      <c r="AY247" s="18"/>
      <c r="AZ247" s="18"/>
      <c r="BA247" s="18">
        <v>7964</v>
      </c>
    </row>
    <row r="248" spans="24:53" x14ac:dyDescent="0.35">
      <c r="Z248" s="57">
        <v>44851</v>
      </c>
      <c r="AA248" t="s">
        <v>1006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3</v>
      </c>
      <c r="Z249" s="57">
        <v>44866</v>
      </c>
      <c r="AA249" t="s">
        <v>1048</v>
      </c>
      <c r="AB249" s="18"/>
      <c r="AC249" s="18"/>
      <c r="AD249" s="18"/>
      <c r="AE249" s="18">
        <v>0</v>
      </c>
      <c r="AF249" s="18"/>
      <c r="AG249" s="18"/>
      <c r="AH249" s="18">
        <v>0</v>
      </c>
      <c r="AS249">
        <v>2024</v>
      </c>
      <c r="AT249">
        <v>1</v>
      </c>
      <c r="AU249" s="18">
        <v>5139.8</v>
      </c>
      <c r="AV249" s="18"/>
      <c r="AW249" s="18"/>
      <c r="AX249" s="18"/>
      <c r="AY249" s="18"/>
      <c r="AZ249" s="18"/>
      <c r="BA249" s="18">
        <v>5139.8</v>
      </c>
    </row>
    <row r="250" spans="24:53" x14ac:dyDescent="0.35">
      <c r="Z250" s="57">
        <v>44894</v>
      </c>
      <c r="AA250" t="s">
        <v>1093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2</v>
      </c>
      <c r="AU250" s="18">
        <v>8424</v>
      </c>
      <c r="AV250" s="18"/>
      <c r="AW250" s="18"/>
      <c r="AX250" s="18"/>
      <c r="AY250" s="18"/>
      <c r="AZ250" s="18"/>
      <c r="BA250" s="18">
        <v>8424</v>
      </c>
    </row>
    <row r="251" spans="24:53" x14ac:dyDescent="0.35">
      <c r="Y251">
        <v>5</v>
      </c>
      <c r="Z251" s="57">
        <v>44938</v>
      </c>
      <c r="AA251" t="s">
        <v>1181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3</v>
      </c>
      <c r="AU251" s="18">
        <v>7875.3</v>
      </c>
      <c r="AV251" s="18"/>
      <c r="AW251" s="18"/>
      <c r="AX251" s="18"/>
      <c r="AY251" s="18"/>
      <c r="AZ251" s="18"/>
      <c r="BA251" s="18">
        <v>7875.3</v>
      </c>
    </row>
    <row r="252" spans="24:53" x14ac:dyDescent="0.35">
      <c r="Z252" s="57">
        <v>44944</v>
      </c>
      <c r="AA252" t="s">
        <v>1193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4</v>
      </c>
      <c r="AU252" s="18">
        <v>5143.5</v>
      </c>
      <c r="AV252" s="18"/>
      <c r="AW252" s="18"/>
      <c r="AX252" s="18"/>
      <c r="AY252" s="18"/>
      <c r="AZ252" s="18"/>
      <c r="BA252" s="18">
        <v>5143.5</v>
      </c>
    </row>
    <row r="253" spans="24:53" x14ac:dyDescent="0.35">
      <c r="Y253">
        <v>6</v>
      </c>
      <c r="Z253" t="s">
        <v>1251</v>
      </c>
      <c r="AA253" t="s">
        <v>1252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422</v>
      </c>
      <c r="AS253" s="36"/>
      <c r="AT253" s="36"/>
      <c r="AU253" s="37">
        <v>59004.800000000003</v>
      </c>
      <c r="AV253" s="37"/>
      <c r="AW253" s="37"/>
      <c r="AX253" s="37"/>
      <c r="AY253" s="37"/>
      <c r="AZ253" s="37"/>
      <c r="BA253" s="37">
        <v>59004.800000000003</v>
      </c>
    </row>
    <row r="254" spans="24:53" x14ac:dyDescent="0.35">
      <c r="Y254">
        <v>7</v>
      </c>
      <c r="Z254" t="s">
        <v>1335</v>
      </c>
      <c r="AA254" t="s">
        <v>1334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410</v>
      </c>
      <c r="AS254">
        <v>2021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8</v>
      </c>
      <c r="Z255" t="s">
        <v>1404</v>
      </c>
      <c r="AA255" t="s">
        <v>1405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9</v>
      </c>
      <c r="Z256" s="57">
        <v>45056</v>
      </c>
      <c r="AA256" t="s">
        <v>1543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10</v>
      </c>
      <c r="Z257" s="57">
        <v>45083</v>
      </c>
      <c r="AA257" t="s">
        <v>1617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2022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11</v>
      </c>
      <c r="Z258" s="57">
        <v>45117</v>
      </c>
      <c r="AA258" t="s">
        <v>1717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45128</v>
      </c>
      <c r="AA259" t="s">
        <v>1728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Z260" s="57">
        <v>45140</v>
      </c>
      <c r="AA260" t="s">
        <v>1796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4</v>
      </c>
      <c r="Z261" s="57">
        <v>44922</v>
      </c>
      <c r="AA261" t="s">
        <v>1138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X262">
        <v>2024</v>
      </c>
      <c r="Y262">
        <v>1</v>
      </c>
      <c r="Z262" s="57">
        <v>45174</v>
      </c>
      <c r="AA262" t="s">
        <v>1884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Y263">
        <v>2</v>
      </c>
      <c r="Z263" s="57">
        <v>45205</v>
      </c>
      <c r="AA263" t="s">
        <v>1999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3</v>
      </c>
      <c r="Z264" s="57">
        <v>45245</v>
      </c>
      <c r="AA264" t="s">
        <v>2231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AA265" t="s">
        <v>2232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Z266" s="57">
        <v>45261</v>
      </c>
      <c r="AA266" t="s">
        <v>2247</v>
      </c>
      <c r="AB266" s="18"/>
      <c r="AC266" s="18"/>
      <c r="AD266" s="18"/>
      <c r="AE266" s="18">
        <v>12996.4</v>
      </c>
      <c r="AF266" s="18"/>
      <c r="AG266" s="18"/>
      <c r="AH266" s="18">
        <v>12996.4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5</v>
      </c>
      <c r="Z267" s="57">
        <v>45303</v>
      </c>
      <c r="AA267" t="s">
        <v>2353</v>
      </c>
      <c r="AB267" s="18"/>
      <c r="AC267" s="18"/>
      <c r="AD267" s="18"/>
      <c r="AE267" s="18">
        <v>12797</v>
      </c>
      <c r="AF267" s="18"/>
      <c r="AG267" s="18"/>
      <c r="AH267" s="18">
        <v>12797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Y268">
        <v>6</v>
      </c>
      <c r="Z268" s="57">
        <v>45327</v>
      </c>
      <c r="AA268" t="s">
        <v>2421</v>
      </c>
      <c r="AB268" s="18"/>
      <c r="AC268" s="18"/>
      <c r="AD268" s="18"/>
      <c r="AE268" s="18">
        <v>16858</v>
      </c>
      <c r="AF268" s="18"/>
      <c r="AG268" s="18"/>
      <c r="AH268" s="18">
        <v>16858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45330</v>
      </c>
      <c r="AA269" t="s">
        <v>2426</v>
      </c>
      <c r="AB269" s="18"/>
      <c r="AC269" s="18"/>
      <c r="AD269" s="18"/>
      <c r="AE269" s="18">
        <v>12743.5</v>
      </c>
      <c r="AF269" s="18"/>
      <c r="AG269" s="18"/>
      <c r="AH269" s="18">
        <v>12743.5</v>
      </c>
      <c r="AS269">
        <v>2023</v>
      </c>
      <c r="AT269">
        <v>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Z270" s="57">
        <v>45337</v>
      </c>
      <c r="AA270" t="s">
        <v>2428</v>
      </c>
      <c r="AB270" s="18"/>
      <c r="AC270" s="18"/>
      <c r="AD270" s="18"/>
      <c r="AE270" s="18">
        <v>707.5</v>
      </c>
      <c r="AF270" s="18"/>
      <c r="AG270" s="18"/>
      <c r="AH270" s="18">
        <v>707.5</v>
      </c>
      <c r="AT270">
        <v>2</v>
      </c>
      <c r="AU270" s="18">
        <v>4.5474735088646412E-13</v>
      </c>
      <c r="AV270" s="18"/>
      <c r="AW270" s="18"/>
      <c r="AX270" s="18"/>
      <c r="AY270" s="18"/>
      <c r="AZ270" s="18"/>
      <c r="BA270" s="18">
        <v>4.5474735088646412E-13</v>
      </c>
    </row>
    <row r="271" spans="24:53" x14ac:dyDescent="0.35">
      <c r="Z271" s="57">
        <v>45353</v>
      </c>
      <c r="AA271" t="s">
        <v>2497</v>
      </c>
      <c r="AB271" s="18"/>
      <c r="AC271" s="18"/>
      <c r="AD271" s="18"/>
      <c r="AE271" s="18">
        <v>15548</v>
      </c>
      <c r="AF271" s="18"/>
      <c r="AG271" s="18"/>
      <c r="AH271" s="18">
        <v>15548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7</v>
      </c>
      <c r="Z272" s="57">
        <v>45364</v>
      </c>
      <c r="AA272" t="s">
        <v>2506</v>
      </c>
      <c r="AB272" s="18"/>
      <c r="AC272" s="18"/>
      <c r="AD272" s="18"/>
      <c r="AE272" s="18">
        <v>15068.5</v>
      </c>
      <c r="AF272" s="18"/>
      <c r="AG272" s="18"/>
      <c r="AH272" s="18">
        <v>15068.5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5">
      <c r="Z273" s="57">
        <v>45372</v>
      </c>
      <c r="AA273" t="s">
        <v>2521</v>
      </c>
      <c r="AB273" s="18"/>
      <c r="AC273" s="18"/>
      <c r="AD273" s="18"/>
      <c r="AE273" s="18">
        <v>15196</v>
      </c>
      <c r="AF273" s="18"/>
      <c r="AG273" s="18"/>
      <c r="AH273" s="18">
        <v>15196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Y274">
        <v>8</v>
      </c>
      <c r="Z274" s="57">
        <v>45404</v>
      </c>
      <c r="AA274" t="s">
        <v>2590</v>
      </c>
      <c r="AB274" s="18"/>
      <c r="AC274" s="18"/>
      <c r="AD274" s="18"/>
      <c r="AE274" s="18">
        <v>12343</v>
      </c>
      <c r="AF274" s="18"/>
      <c r="AG274" s="18"/>
      <c r="AH274" s="18">
        <v>12343</v>
      </c>
      <c r="AT274">
        <v>7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5">
      <c r="Y275">
        <v>4</v>
      </c>
      <c r="Z275" s="57">
        <v>45278</v>
      </c>
      <c r="AA275" t="s">
        <v>2271</v>
      </c>
      <c r="AB275" s="18"/>
      <c r="AC275" s="18"/>
      <c r="AD275" s="18"/>
      <c r="AE275" s="18">
        <v>696</v>
      </c>
      <c r="AF275" s="18"/>
      <c r="AG275" s="18"/>
      <c r="AH275" s="18">
        <v>696</v>
      </c>
      <c r="AT275">
        <v>8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W276" s="36" t="s">
        <v>205</v>
      </c>
      <c r="X276" s="36"/>
      <c r="Y276" s="36"/>
      <c r="Z276" s="36"/>
      <c r="AA276" s="36"/>
      <c r="AB276" s="37"/>
      <c r="AC276" s="37"/>
      <c r="AD276" s="37"/>
      <c r="AE276" s="37">
        <v>114774.5</v>
      </c>
      <c r="AF276" s="37"/>
      <c r="AG276" s="37"/>
      <c r="AH276" s="37">
        <v>114774.5</v>
      </c>
      <c r="AT276">
        <v>9</v>
      </c>
      <c r="AU276" s="18">
        <v>50149.3</v>
      </c>
      <c r="AV276" s="18"/>
      <c r="AW276" s="18"/>
      <c r="AX276" s="18"/>
      <c r="AY276" s="18"/>
      <c r="AZ276" s="18"/>
      <c r="BA276" s="18">
        <v>50149.3</v>
      </c>
    </row>
    <row r="277" spans="23:53" x14ac:dyDescent="0.35">
      <c r="W277" t="s">
        <v>174</v>
      </c>
      <c r="X277">
        <v>2020</v>
      </c>
      <c r="Y277">
        <v>11</v>
      </c>
      <c r="Z277" s="57">
        <v>44159</v>
      </c>
      <c r="AA277" t="s">
        <v>176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10</v>
      </c>
      <c r="AU277" s="18">
        <v>7798</v>
      </c>
      <c r="AV277" s="18"/>
      <c r="AW277" s="18"/>
      <c r="AX277" s="18"/>
      <c r="AY277" s="18"/>
      <c r="AZ277" s="18"/>
      <c r="BA277" s="18">
        <v>7798</v>
      </c>
    </row>
    <row r="278" spans="23:53" x14ac:dyDescent="0.35">
      <c r="W278" s="36" t="s">
        <v>186</v>
      </c>
      <c r="X278" s="36"/>
      <c r="Y278" s="36"/>
      <c r="Z278" s="36"/>
      <c r="AA278" s="36"/>
      <c r="AB278" s="37">
        <v>0</v>
      </c>
      <c r="AC278" s="37"/>
      <c r="AD278" s="37"/>
      <c r="AE278" s="37"/>
      <c r="AF278" s="37"/>
      <c r="AG278" s="37"/>
      <c r="AH278" s="37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W279" t="s">
        <v>224</v>
      </c>
      <c r="X279" t="s">
        <v>1764</v>
      </c>
      <c r="Y279" t="s">
        <v>1764</v>
      </c>
      <c r="Z279" s="57">
        <v>44170</v>
      </c>
      <c r="AA279" t="s">
        <v>210</v>
      </c>
      <c r="AB279" s="18"/>
      <c r="AC279" s="18"/>
      <c r="AD279" s="18"/>
      <c r="AE279" s="18"/>
      <c r="AF279" s="18">
        <v>0</v>
      </c>
      <c r="AG279" s="18"/>
      <c r="AH279" s="18">
        <v>0</v>
      </c>
      <c r="AR279" s="36" t="s">
        <v>423</v>
      </c>
      <c r="AS279" s="36"/>
      <c r="AT279" s="36"/>
      <c r="AU279" s="37">
        <v>57947.3</v>
      </c>
      <c r="AV279" s="37"/>
      <c r="AW279" s="37"/>
      <c r="AX279" s="37"/>
      <c r="AY279" s="37"/>
      <c r="AZ279" s="37"/>
      <c r="BA279" s="37">
        <v>57947.3</v>
      </c>
    </row>
    <row r="280" spans="23:53" x14ac:dyDescent="0.35">
      <c r="W280" s="36" t="s">
        <v>225</v>
      </c>
      <c r="X280" s="36"/>
      <c r="Y280" s="36"/>
      <c r="Z280" s="36"/>
      <c r="AA280" s="36"/>
      <c r="AB280" s="37"/>
      <c r="AC280" s="37"/>
      <c r="AD280" s="37"/>
      <c r="AE280" s="37"/>
      <c r="AF280" s="37">
        <v>0</v>
      </c>
      <c r="AG280" s="37"/>
      <c r="AH280" s="37">
        <v>0</v>
      </c>
      <c r="AR280" t="s">
        <v>470</v>
      </c>
      <c r="AS280" t="s">
        <v>1764</v>
      </c>
      <c r="AT280" t="s">
        <v>1764</v>
      </c>
      <c r="AU280" s="18"/>
      <c r="AV280" s="18"/>
      <c r="AW280" s="18"/>
      <c r="AX280" s="18"/>
      <c r="AY280" s="18">
        <v>0</v>
      </c>
      <c r="AZ280" s="18"/>
      <c r="BA280" s="18">
        <v>0</v>
      </c>
    </row>
    <row r="281" spans="23:53" x14ac:dyDescent="0.35">
      <c r="W281" t="s">
        <v>229</v>
      </c>
      <c r="X281" t="s">
        <v>1764</v>
      </c>
      <c r="Y281" t="s">
        <v>1764</v>
      </c>
      <c r="Z281" s="57">
        <v>44513</v>
      </c>
      <c r="AA281" t="s">
        <v>477</v>
      </c>
      <c r="AB281" s="18"/>
      <c r="AC281" s="18"/>
      <c r="AD281" s="18"/>
      <c r="AE281" s="18"/>
      <c r="AF281" s="18">
        <v>0</v>
      </c>
      <c r="AG281" s="18"/>
      <c r="AH281" s="18">
        <v>0</v>
      </c>
      <c r="AR281" s="36" t="s">
        <v>484</v>
      </c>
      <c r="AS281" s="36"/>
      <c r="AT281" s="36"/>
      <c r="AU281" s="37"/>
      <c r="AV281" s="37"/>
      <c r="AW281" s="37"/>
      <c r="AX281" s="37"/>
      <c r="AY281" s="37">
        <v>0</v>
      </c>
      <c r="AZ281" s="37"/>
      <c r="BA281" s="37">
        <v>0</v>
      </c>
    </row>
    <row r="282" spans="23:53" x14ac:dyDescent="0.35">
      <c r="W282" s="36" t="s">
        <v>256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>
        <v>0</v>
      </c>
      <c r="AR282" t="s">
        <v>492</v>
      </c>
      <c r="AS282">
        <v>2021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W283" t="s">
        <v>263</v>
      </c>
      <c r="X283">
        <v>2021</v>
      </c>
      <c r="Y283">
        <v>2</v>
      </c>
      <c r="Z283" s="57">
        <v>44230</v>
      </c>
      <c r="AA283" t="s">
        <v>257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2022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Z284" s="57">
        <v>44233</v>
      </c>
      <c r="AA284" t="s">
        <v>262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Y285">
        <v>3</v>
      </c>
      <c r="Z285" s="57">
        <v>44280</v>
      </c>
      <c r="AA285" t="s">
        <v>322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Y286">
        <v>10</v>
      </c>
      <c r="Z286" s="57">
        <v>44484</v>
      </c>
      <c r="AA286" t="s">
        <v>420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X287">
        <v>2023</v>
      </c>
      <c r="Y287">
        <v>1</v>
      </c>
      <c r="Z287" s="57">
        <v>44937</v>
      </c>
      <c r="AA287" t="s">
        <v>1178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Y288">
        <v>3</v>
      </c>
      <c r="Z288" t="s">
        <v>1331</v>
      </c>
      <c r="AA288" t="s">
        <v>1330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5">
      <c r="Z289" t="s">
        <v>1341</v>
      </c>
      <c r="AA289" t="s">
        <v>1342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5">
      <c r="Y290">
        <v>5</v>
      </c>
      <c r="Z290" s="57">
        <v>45054</v>
      </c>
      <c r="AA290" t="s">
        <v>1541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5">
      <c r="Z291" s="57">
        <v>45066</v>
      </c>
      <c r="AA291" t="s">
        <v>1558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5">
      <c r="Z292" s="57">
        <v>45071</v>
      </c>
      <c r="AA292" t="s">
        <v>1558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5">
      <c r="Z293" s="57">
        <v>45072</v>
      </c>
      <c r="AA293" t="s">
        <v>1562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5">
      <c r="Z294" s="57">
        <v>45076</v>
      </c>
      <c r="AA294" t="s">
        <v>1562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5">
      <c r="Y295">
        <v>6</v>
      </c>
      <c r="Z295" s="57">
        <v>45084</v>
      </c>
      <c r="AA295" t="s">
        <v>1618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5">
      <c r="Z296" s="57">
        <v>45092</v>
      </c>
      <c r="AA296" t="s">
        <v>1629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5">
      <c r="Z297" s="57">
        <v>45101</v>
      </c>
      <c r="AA297" t="s">
        <v>1651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5">
      <c r="Y298">
        <v>7</v>
      </c>
      <c r="Z298" s="57">
        <v>45113</v>
      </c>
      <c r="AA298" t="s">
        <v>1715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Y299">
        <v>8</v>
      </c>
      <c r="Z299" s="57">
        <v>45139</v>
      </c>
      <c r="AA299" t="s">
        <v>1795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5">
      <c r="Z300" s="57">
        <v>45145</v>
      </c>
      <c r="AA300" t="s">
        <v>1805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Z301" s="57">
        <v>45155</v>
      </c>
      <c r="AA301" t="s">
        <v>1821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Y302">
        <v>9</v>
      </c>
      <c r="Z302" s="57">
        <v>45175</v>
      </c>
      <c r="AA302" t="s">
        <v>1886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AA303" t="s">
        <v>1888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11</v>
      </c>
      <c r="AU303" s="18">
        <v>5326.5</v>
      </c>
      <c r="AV303" s="18"/>
      <c r="AW303" s="18"/>
      <c r="AX303" s="18"/>
      <c r="AY303" s="18"/>
      <c r="AZ303" s="18"/>
      <c r="BA303" s="18">
        <v>5326.5</v>
      </c>
    </row>
    <row r="304" spans="25:53" x14ac:dyDescent="0.35">
      <c r="Z304" s="57">
        <v>45183</v>
      </c>
      <c r="AA304" t="s">
        <v>1900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12</v>
      </c>
      <c r="AU304" s="18">
        <v>16361.5</v>
      </c>
      <c r="AV304" s="18"/>
      <c r="AW304" s="18"/>
      <c r="AX304" s="18"/>
      <c r="AY304" s="18"/>
      <c r="AZ304" s="18"/>
      <c r="BA304" s="18">
        <v>16361.5</v>
      </c>
    </row>
    <row r="305" spans="23:53" x14ac:dyDescent="0.35">
      <c r="Z305" t="s">
        <v>1916</v>
      </c>
      <c r="AA305" t="s">
        <v>1915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4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10</v>
      </c>
      <c r="Z306" s="57">
        <v>45201</v>
      </c>
      <c r="AA306" t="s">
        <v>1989</v>
      </c>
      <c r="AB306" s="18">
        <v>0</v>
      </c>
      <c r="AC306" s="18"/>
      <c r="AD306" s="18"/>
      <c r="AE306" s="18"/>
      <c r="AF306" s="18"/>
      <c r="AG306" s="18"/>
      <c r="AH306" s="18">
        <v>0</v>
      </c>
      <c r="AS306">
        <v>2024</v>
      </c>
      <c r="AT306">
        <v>1</v>
      </c>
      <c r="AU306" s="18">
        <v>5088.5</v>
      </c>
      <c r="AV306" s="18"/>
      <c r="AW306" s="18"/>
      <c r="AX306" s="18"/>
      <c r="AY306" s="18"/>
      <c r="AZ306" s="18"/>
      <c r="BA306" s="18">
        <v>5088.5</v>
      </c>
    </row>
    <row r="307" spans="23:53" x14ac:dyDescent="0.35">
      <c r="Z307" t="s">
        <v>2005</v>
      </c>
      <c r="AA307" t="s">
        <v>2006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2</v>
      </c>
      <c r="AU307" s="18">
        <v>2405.1</v>
      </c>
      <c r="AV307" s="18"/>
      <c r="AW307" s="18"/>
      <c r="AX307" s="18"/>
      <c r="AY307" s="18"/>
      <c r="AZ307" s="18"/>
      <c r="BA307" s="18">
        <v>2405.1</v>
      </c>
    </row>
    <row r="308" spans="23:53" x14ac:dyDescent="0.35">
      <c r="Y308">
        <v>11</v>
      </c>
      <c r="Z308" s="57">
        <v>45239</v>
      </c>
      <c r="AA308" t="s">
        <v>2226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3</v>
      </c>
      <c r="AU308" s="18">
        <v>5278.5</v>
      </c>
      <c r="AV308" s="18"/>
      <c r="AW308" s="18"/>
      <c r="AX308" s="18"/>
      <c r="AY308" s="18"/>
      <c r="AZ308" s="18"/>
      <c r="BA308" s="18">
        <v>5278.5</v>
      </c>
    </row>
    <row r="309" spans="23:53" x14ac:dyDescent="0.35">
      <c r="Z309" s="57">
        <v>45245</v>
      </c>
      <c r="AA309" t="s">
        <v>2230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5846</v>
      </c>
      <c r="AV309" s="18"/>
      <c r="AW309" s="18"/>
      <c r="AX309" s="18"/>
      <c r="AY309" s="18"/>
      <c r="AZ309" s="18"/>
      <c r="BA309" s="18">
        <v>5846</v>
      </c>
    </row>
    <row r="310" spans="23:53" x14ac:dyDescent="0.35">
      <c r="Z310" s="57">
        <v>45251</v>
      </c>
      <c r="AA310" t="s">
        <v>2236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501</v>
      </c>
      <c r="AS310" s="36"/>
      <c r="AT310" s="36"/>
      <c r="AU310" s="37">
        <v>40306.1</v>
      </c>
      <c r="AV310" s="37"/>
      <c r="AW310" s="37"/>
      <c r="AX310" s="37"/>
      <c r="AY310" s="37"/>
      <c r="AZ310" s="37"/>
      <c r="BA310" s="37">
        <v>40306.1</v>
      </c>
    </row>
    <row r="311" spans="23:53" x14ac:dyDescent="0.35">
      <c r="Y311">
        <v>12</v>
      </c>
      <c r="Z311" s="57">
        <v>45262</v>
      </c>
      <c r="AA311" t="s">
        <v>2251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638</v>
      </c>
      <c r="AS311">
        <v>2022</v>
      </c>
      <c r="AT311">
        <v>3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Z312" s="57">
        <v>45276</v>
      </c>
      <c r="AA312" t="s">
        <v>2266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5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4</v>
      </c>
      <c r="Z313" t="s">
        <v>1459</v>
      </c>
      <c r="AA313" t="s">
        <v>1457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6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X314">
        <v>2024</v>
      </c>
      <c r="Y314">
        <v>1</v>
      </c>
      <c r="Z314" s="57">
        <v>45294</v>
      </c>
      <c r="AA314" t="s">
        <v>2341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3</v>
      </c>
      <c r="Z315" s="57">
        <v>45367</v>
      </c>
      <c r="AA315" t="s">
        <v>2511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4</v>
      </c>
      <c r="Z316" s="57">
        <v>45406</v>
      </c>
      <c r="AA316" t="s">
        <v>2591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W317" s="36" t="s">
        <v>264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t="s">
        <v>281</v>
      </c>
      <c r="X318">
        <v>2021</v>
      </c>
      <c r="Y318">
        <v>2</v>
      </c>
      <c r="Z318" s="57">
        <v>44253</v>
      </c>
      <c r="AA318" t="s">
        <v>279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Y319">
        <v>4</v>
      </c>
      <c r="Z319" s="57">
        <v>44294</v>
      </c>
      <c r="AA319" t="s">
        <v>326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s="36" t="s">
        <v>282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t="s">
        <v>290</v>
      </c>
      <c r="X321">
        <v>2021</v>
      </c>
      <c r="Y321">
        <v>3</v>
      </c>
      <c r="Z321" s="57">
        <v>44265</v>
      </c>
      <c r="AA321" t="s">
        <v>316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7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s="36" t="s">
        <v>292</v>
      </c>
      <c r="X322" s="36"/>
      <c r="Y322" s="36"/>
      <c r="Z322" s="36"/>
      <c r="AA322" s="36"/>
      <c r="AB322" s="37">
        <v>0</v>
      </c>
      <c r="AC322" s="37"/>
      <c r="AD322" s="37"/>
      <c r="AE322" s="37"/>
      <c r="AF322" s="37"/>
      <c r="AG322" s="37"/>
      <c r="AH322" s="37">
        <v>0</v>
      </c>
      <c r="AT322">
        <v>9</v>
      </c>
      <c r="AU322" s="18">
        <v>3316.2</v>
      </c>
      <c r="AV322" s="18"/>
      <c r="AW322" s="18"/>
      <c r="AX322" s="18"/>
      <c r="AY322" s="18"/>
      <c r="AZ322" s="18"/>
      <c r="BA322" s="18">
        <v>3316.2</v>
      </c>
    </row>
    <row r="323" spans="23:53" x14ac:dyDescent="0.35">
      <c r="W323" t="s">
        <v>376</v>
      </c>
      <c r="X323">
        <v>2021</v>
      </c>
      <c r="Y323">
        <v>9</v>
      </c>
      <c r="Z323" s="57">
        <v>44460</v>
      </c>
      <c r="AA323" t="s">
        <v>374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6150</v>
      </c>
      <c r="AV323" s="18"/>
      <c r="AW323" s="18"/>
      <c r="AX323" s="18"/>
      <c r="AY323" s="18"/>
      <c r="AZ323" s="18"/>
      <c r="BA323" s="18">
        <v>6150</v>
      </c>
    </row>
    <row r="324" spans="23:53" x14ac:dyDescent="0.35">
      <c r="W324" s="36" t="s">
        <v>383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>
        <v>0</v>
      </c>
      <c r="AT324">
        <v>12</v>
      </c>
      <c r="AU324" s="18">
        <v>4318</v>
      </c>
      <c r="AV324" s="18"/>
      <c r="AW324" s="18"/>
      <c r="AX324" s="18"/>
      <c r="AY324" s="18"/>
      <c r="AZ324" s="18"/>
      <c r="BA324" s="18">
        <v>4318</v>
      </c>
    </row>
    <row r="325" spans="23:53" x14ac:dyDescent="0.35">
      <c r="W325" t="s">
        <v>401</v>
      </c>
      <c r="X325">
        <v>2021</v>
      </c>
      <c r="Y325">
        <v>10</v>
      </c>
      <c r="Z325" s="57">
        <v>44471</v>
      </c>
      <c r="AA325" t="s">
        <v>399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Z326" s="57">
        <v>44474</v>
      </c>
      <c r="AA326" t="s">
        <v>402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s="36" t="s">
        <v>642</v>
      </c>
      <c r="AS326" s="36"/>
      <c r="AT326" s="36"/>
      <c r="AU326" s="37">
        <v>13784.2</v>
      </c>
      <c r="AV326" s="37"/>
      <c r="AW326" s="37"/>
      <c r="AX326" s="37"/>
      <c r="AY326" s="37"/>
      <c r="AZ326" s="37"/>
      <c r="BA326" s="37">
        <v>13784.2</v>
      </c>
    </row>
    <row r="327" spans="23:53" x14ac:dyDescent="0.35">
      <c r="Z327" s="57">
        <v>44482</v>
      </c>
      <c r="AA327" t="s">
        <v>416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t="s">
        <v>666</v>
      </c>
      <c r="AS327">
        <v>2022</v>
      </c>
      <c r="AT327">
        <v>3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Z328" s="57">
        <v>44483</v>
      </c>
      <c r="AA328" t="s">
        <v>417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Z329" s="57">
        <v>44497</v>
      </c>
      <c r="AA329" t="s">
        <v>448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6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Y330">
        <v>11</v>
      </c>
      <c r="Z330" s="57">
        <v>44502</v>
      </c>
      <c r="AA330" t="s">
        <v>458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Z331" s="57">
        <v>44513</v>
      </c>
      <c r="AA331" t="s">
        <v>478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s="57">
        <v>44526</v>
      </c>
      <c r="AA332" t="s">
        <v>482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AA333" t="s">
        <v>483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680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3:53" x14ac:dyDescent="0.35">
      <c r="Y334">
        <v>12</v>
      </c>
      <c r="Z334" s="57">
        <v>44561</v>
      </c>
      <c r="AA334" t="s">
        <v>537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710</v>
      </c>
      <c r="AS334">
        <v>2022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X335">
        <v>2022</v>
      </c>
      <c r="Y335">
        <v>1</v>
      </c>
      <c r="Z335" s="57">
        <v>44567</v>
      </c>
      <c r="AA335" t="s">
        <v>548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755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3:53" x14ac:dyDescent="0.35">
      <c r="Z336" s="57">
        <v>44574</v>
      </c>
      <c r="AA336" t="s">
        <v>558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774</v>
      </c>
      <c r="AS336">
        <v>2022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s="57">
        <v>44583</v>
      </c>
      <c r="AA337" t="s">
        <v>566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Y338">
        <v>2</v>
      </c>
      <c r="Z338" s="57">
        <v>44602</v>
      </c>
      <c r="AA338" t="s">
        <v>602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799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5:53" x14ac:dyDescent="0.35">
      <c r="Z339" s="57">
        <v>44614</v>
      </c>
      <c r="AA339" t="s">
        <v>609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785</v>
      </c>
      <c r="AS339">
        <v>2022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3</v>
      </c>
      <c r="Z340" s="57">
        <v>44631</v>
      </c>
      <c r="AA340" t="s">
        <v>644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8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Z341" s="57">
        <v>44637</v>
      </c>
      <c r="AA341" t="s">
        <v>650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Y342">
        <v>5</v>
      </c>
      <c r="Z342" s="57">
        <v>44704</v>
      </c>
      <c r="AA342" t="s">
        <v>795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Y343">
        <v>6</v>
      </c>
      <c r="Z343" s="57">
        <v>44740</v>
      </c>
      <c r="AA343" t="s">
        <v>847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S343">
        <v>2023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Y344">
        <v>7</v>
      </c>
      <c r="Z344" s="57">
        <v>44754</v>
      </c>
      <c r="AA344" t="s">
        <v>858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12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Y345">
        <v>8</v>
      </c>
      <c r="Z345" s="57">
        <v>44798</v>
      </c>
      <c r="AA345" t="s">
        <v>916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Z346" s="57">
        <v>44799</v>
      </c>
      <c r="AA346" t="s">
        <v>916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3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Y347">
        <v>9</v>
      </c>
      <c r="Z347" s="57">
        <v>44827</v>
      </c>
      <c r="AA347" t="s">
        <v>944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s="36" t="s">
        <v>800</v>
      </c>
      <c r="AS347" s="36"/>
      <c r="AT347" s="36"/>
      <c r="AU347" s="37">
        <v>0</v>
      </c>
      <c r="AV347" s="37"/>
      <c r="AW347" s="37"/>
      <c r="AX347" s="37"/>
      <c r="AY347" s="37"/>
      <c r="AZ347" s="37"/>
      <c r="BA347" s="37">
        <v>0</v>
      </c>
    </row>
    <row r="348" spans="25:53" x14ac:dyDescent="0.35">
      <c r="Y348">
        <v>10</v>
      </c>
      <c r="Z348" s="57">
        <v>44845</v>
      </c>
      <c r="AA348" t="s">
        <v>999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t="s">
        <v>860</v>
      </c>
      <c r="AS348">
        <v>2022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Y349">
        <v>11</v>
      </c>
      <c r="Z349" s="57">
        <v>44880</v>
      </c>
      <c r="AA349" t="s">
        <v>1067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8</v>
      </c>
      <c r="AU349" s="18">
        <v>0.20000000000004547</v>
      </c>
      <c r="AV349" s="18"/>
      <c r="AW349" s="18"/>
      <c r="AX349" s="18"/>
      <c r="AY349" s="18"/>
      <c r="AZ349" s="18"/>
      <c r="BA349" s="18">
        <v>0.20000000000004547</v>
      </c>
    </row>
    <row r="350" spans="25:53" x14ac:dyDescent="0.35">
      <c r="Z350" t="s">
        <v>1070</v>
      </c>
      <c r="AA350" t="s">
        <v>1068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9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5">
      <c r="Y351">
        <v>12</v>
      </c>
      <c r="Z351" t="s">
        <v>1135</v>
      </c>
      <c r="AA351" t="s">
        <v>1134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Y352">
        <v>4</v>
      </c>
      <c r="Z352" s="57">
        <v>44659</v>
      </c>
      <c r="AA352" t="s">
        <v>687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2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Z353" s="57">
        <v>44679</v>
      </c>
      <c r="AA353" t="s">
        <v>727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3784</v>
      </c>
      <c r="AV353" s="18"/>
      <c r="AW353" s="18"/>
      <c r="AX353" s="18"/>
      <c r="AY353" s="18"/>
      <c r="AZ353" s="18"/>
      <c r="BA353" s="18">
        <v>3784</v>
      </c>
    </row>
    <row r="354" spans="24:53" x14ac:dyDescent="0.35">
      <c r="X354">
        <v>2023</v>
      </c>
      <c r="Y354">
        <v>1</v>
      </c>
      <c r="Z354" s="57">
        <v>44946</v>
      </c>
      <c r="AA354" t="s">
        <v>1195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7</v>
      </c>
      <c r="AU354" s="18">
        <v>2516</v>
      </c>
      <c r="AV354" s="18"/>
      <c r="AW354" s="18"/>
      <c r="AX354" s="18"/>
      <c r="AY354" s="18"/>
      <c r="AZ354" s="18"/>
      <c r="BA354" s="18">
        <v>2516</v>
      </c>
    </row>
    <row r="355" spans="24:53" x14ac:dyDescent="0.35">
      <c r="Y355">
        <v>2</v>
      </c>
      <c r="Z355" s="57">
        <v>44968</v>
      </c>
      <c r="AA355" t="s">
        <v>1257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11</v>
      </c>
      <c r="AU355" s="18">
        <v>4987.1000000000004</v>
      </c>
      <c r="AV355" s="18"/>
      <c r="AW355" s="18"/>
      <c r="AX355" s="18"/>
      <c r="AY355" s="18"/>
      <c r="AZ355" s="18"/>
      <c r="BA355" s="18">
        <v>4987.1000000000004</v>
      </c>
    </row>
    <row r="356" spans="24:53" x14ac:dyDescent="0.35">
      <c r="Z356" t="s">
        <v>1280</v>
      </c>
      <c r="AA356" t="s">
        <v>1281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4</v>
      </c>
      <c r="AU356" s="18">
        <v>6058.6</v>
      </c>
      <c r="AV356" s="18"/>
      <c r="AW356" s="18"/>
      <c r="AX356" s="18"/>
      <c r="AY356" s="18"/>
      <c r="AZ356" s="18"/>
      <c r="BA356" s="18">
        <v>6058.6</v>
      </c>
    </row>
    <row r="357" spans="24:53" x14ac:dyDescent="0.35">
      <c r="Z357" t="s">
        <v>1284</v>
      </c>
      <c r="AA357" t="s">
        <v>1282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s="36" t="s">
        <v>875</v>
      </c>
      <c r="AS357" s="36"/>
      <c r="AT357" s="36"/>
      <c r="AU357" s="37">
        <v>17345.900000000001</v>
      </c>
      <c r="AV357" s="37"/>
      <c r="AW357" s="37"/>
      <c r="AX357" s="37"/>
      <c r="AY357" s="37"/>
      <c r="AZ357" s="37"/>
      <c r="BA357" s="37">
        <v>17345.900000000001</v>
      </c>
    </row>
    <row r="358" spans="24:53" x14ac:dyDescent="0.35">
      <c r="Y358">
        <v>3</v>
      </c>
      <c r="Z358" t="s">
        <v>1322</v>
      </c>
      <c r="AA358" t="s">
        <v>1320</v>
      </c>
      <c r="AB358" s="18">
        <v>-1.1368683772161603E-13</v>
      </c>
      <c r="AC358" s="18"/>
      <c r="AD358" s="18"/>
      <c r="AE358" s="18"/>
      <c r="AF358" s="18"/>
      <c r="AG358" s="18"/>
      <c r="AH358" s="18">
        <v>-1.1368683772161603E-13</v>
      </c>
      <c r="AR358" t="s">
        <v>959</v>
      </c>
      <c r="AS358">
        <v>2022</v>
      </c>
      <c r="AT358">
        <v>9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Z359" t="s">
        <v>1325</v>
      </c>
      <c r="AA359" t="s">
        <v>1321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Z360" t="s">
        <v>1335</v>
      </c>
      <c r="AA360" t="s">
        <v>1338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986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5">
      <c r="Y361">
        <v>5</v>
      </c>
      <c r="Z361" s="57">
        <v>45058</v>
      </c>
      <c r="AA361" t="s">
        <v>1542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1045</v>
      </c>
      <c r="AS361" t="s">
        <v>1764</v>
      </c>
      <c r="AT361" t="s">
        <v>1764</v>
      </c>
      <c r="AU361" s="18"/>
      <c r="AV361" s="18"/>
      <c r="AW361" s="18"/>
      <c r="AX361" s="18"/>
      <c r="AY361" s="18">
        <v>0</v>
      </c>
      <c r="AZ361" s="18"/>
      <c r="BA361" s="18">
        <v>0</v>
      </c>
    </row>
    <row r="362" spans="24:53" x14ac:dyDescent="0.35">
      <c r="Y362">
        <v>6</v>
      </c>
      <c r="Z362" t="s">
        <v>1612</v>
      </c>
      <c r="AA362" t="s">
        <v>1611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1046</v>
      </c>
      <c r="AS362" s="36"/>
      <c r="AT362" s="36"/>
      <c r="AU362" s="37"/>
      <c r="AV362" s="37"/>
      <c r="AW362" s="37"/>
      <c r="AX362" s="37"/>
      <c r="AY362" s="37">
        <v>0</v>
      </c>
      <c r="AZ362" s="37"/>
      <c r="BA362" s="37">
        <v>0</v>
      </c>
    </row>
    <row r="363" spans="24:53" x14ac:dyDescent="0.35">
      <c r="Z363" s="57">
        <v>45091</v>
      </c>
      <c r="AA363" t="s">
        <v>1627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1052</v>
      </c>
      <c r="AS363">
        <v>2022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5">
      <c r="Z364" s="57">
        <v>45101</v>
      </c>
      <c r="AA364" t="s">
        <v>1652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Y365">
        <v>7</v>
      </c>
      <c r="Z365" t="s">
        <v>1725</v>
      </c>
      <c r="AA365" t="s">
        <v>1724</v>
      </c>
      <c r="AB365" s="18">
        <v>-1.1368683772161603E-13</v>
      </c>
      <c r="AC365" s="18"/>
      <c r="AD365" s="18"/>
      <c r="AE365" s="18"/>
      <c r="AF365" s="18"/>
      <c r="AG365" s="18"/>
      <c r="AH365" s="18">
        <v>-1.1368683772161603E-13</v>
      </c>
      <c r="AR365" s="36" t="s">
        <v>1089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5">
      <c r="Z366" s="57">
        <v>45127</v>
      </c>
      <c r="AA366" t="s">
        <v>1727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1058</v>
      </c>
      <c r="AS366">
        <v>2022</v>
      </c>
      <c r="AT366">
        <v>11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Y367">
        <v>8</v>
      </c>
      <c r="Z367" s="57">
        <v>45142</v>
      </c>
      <c r="AA367" t="s">
        <v>1799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1090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4:53" x14ac:dyDescent="0.35">
      <c r="Z368" s="57">
        <v>45153</v>
      </c>
      <c r="AA368" t="s">
        <v>1813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1102</v>
      </c>
      <c r="AS368">
        <v>2022</v>
      </c>
      <c r="AT368">
        <v>11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5">
      <c r="Z369" s="57">
        <v>45155</v>
      </c>
      <c r="AA369" t="s">
        <v>1822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1105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5">
      <c r="Z370" s="57">
        <v>45160</v>
      </c>
      <c r="AA370" t="s">
        <v>1827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1101</v>
      </c>
      <c r="AS370">
        <v>2022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5">
      <c r="Z371" s="57">
        <v>45164</v>
      </c>
      <c r="AA371" t="s">
        <v>1831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1106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5:53" x14ac:dyDescent="0.35">
      <c r="Z372" s="57">
        <v>45168</v>
      </c>
      <c r="AA372" t="s">
        <v>1836</v>
      </c>
      <c r="AB372" s="18">
        <v>1341.4</v>
      </c>
      <c r="AC372" s="18"/>
      <c r="AD372" s="18"/>
      <c r="AE372" s="18"/>
      <c r="AF372" s="18"/>
      <c r="AG372" s="18"/>
      <c r="AH372" s="18">
        <v>1341.4</v>
      </c>
      <c r="AR372" t="s">
        <v>1197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5">
      <c r="Y373">
        <v>9</v>
      </c>
      <c r="Z373" s="57">
        <v>45177</v>
      </c>
      <c r="AA373" t="s">
        <v>1890</v>
      </c>
      <c r="AB373" s="18">
        <v>3005.6</v>
      </c>
      <c r="AC373" s="18"/>
      <c r="AD373" s="18"/>
      <c r="AE373" s="18"/>
      <c r="AF373" s="18"/>
      <c r="AG373" s="18"/>
      <c r="AH373" s="18">
        <v>3005.6</v>
      </c>
      <c r="AT373">
        <v>2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45182</v>
      </c>
      <c r="AA374" t="s">
        <v>1903</v>
      </c>
      <c r="AB374" s="18">
        <v>322.5</v>
      </c>
      <c r="AC374" s="18"/>
      <c r="AD374" s="18"/>
      <c r="AE374" s="18"/>
      <c r="AF374" s="18"/>
      <c r="AG374" s="18"/>
      <c r="AH374" s="18">
        <v>322.5</v>
      </c>
      <c r="AT374">
        <v>3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Z375" s="57">
        <v>45192</v>
      </c>
      <c r="AA375" t="s">
        <v>1917</v>
      </c>
      <c r="AB375" s="18">
        <v>2128</v>
      </c>
      <c r="AC375" s="18"/>
      <c r="AD375" s="18"/>
      <c r="AE375" s="18"/>
      <c r="AF375" s="18"/>
      <c r="AG375" s="18"/>
      <c r="AH375" s="18">
        <v>2128</v>
      </c>
      <c r="AT375">
        <v>5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5">
      <c r="Z376" s="57">
        <v>45195</v>
      </c>
      <c r="AA376" t="s">
        <v>1921</v>
      </c>
      <c r="AB376" s="18">
        <v>1196.2</v>
      </c>
      <c r="AC376" s="18"/>
      <c r="AD376" s="18"/>
      <c r="AE376" s="18"/>
      <c r="AF376" s="18"/>
      <c r="AG376" s="18"/>
      <c r="AH376" s="18">
        <v>1196.2</v>
      </c>
      <c r="AT376">
        <v>6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5">
      <c r="Y377">
        <v>10</v>
      </c>
      <c r="Z377" s="57">
        <v>45202</v>
      </c>
      <c r="AA377" t="s">
        <v>1992</v>
      </c>
      <c r="AB377" s="18">
        <v>2615.1999999999998</v>
      </c>
      <c r="AC377" s="18"/>
      <c r="AD377" s="18"/>
      <c r="AE377" s="18"/>
      <c r="AF377" s="18"/>
      <c r="AG377" s="18"/>
      <c r="AH377" s="18">
        <v>2615.1999999999998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5">
      <c r="Z378" t="s">
        <v>2010</v>
      </c>
      <c r="AA378" t="s">
        <v>2011</v>
      </c>
      <c r="AB378" s="18">
        <v>1738</v>
      </c>
      <c r="AC378" s="18"/>
      <c r="AD378" s="18"/>
      <c r="AE378" s="18"/>
      <c r="AF378" s="18"/>
      <c r="AG378" s="18"/>
      <c r="AH378" s="18">
        <v>1738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45225</v>
      </c>
      <c r="AA379" t="s">
        <v>2032</v>
      </c>
      <c r="AB379" s="18">
        <v>2535.5</v>
      </c>
      <c r="AC379" s="18"/>
      <c r="AD379" s="18"/>
      <c r="AE379" s="18"/>
      <c r="AF379" s="18"/>
      <c r="AG379" s="18"/>
      <c r="AH379" s="18">
        <v>2535.5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45226</v>
      </c>
      <c r="AA380" t="s">
        <v>2034</v>
      </c>
      <c r="AB380" s="18">
        <v>648</v>
      </c>
      <c r="AC380" s="18"/>
      <c r="AD380" s="18"/>
      <c r="AE380" s="18"/>
      <c r="AF380" s="18"/>
      <c r="AG380" s="18"/>
      <c r="AH380" s="18">
        <v>648</v>
      </c>
      <c r="AT380">
        <v>10</v>
      </c>
      <c r="AU380" s="18">
        <v>1498.3</v>
      </c>
      <c r="AV380" s="18"/>
      <c r="AW380" s="18"/>
      <c r="AX380" s="18"/>
      <c r="AY380" s="18"/>
      <c r="AZ380" s="18"/>
      <c r="BA380" s="18">
        <v>1498.3</v>
      </c>
    </row>
    <row r="381" spans="25:53" x14ac:dyDescent="0.35">
      <c r="Y381">
        <v>11</v>
      </c>
      <c r="Z381" s="57">
        <v>45233</v>
      </c>
      <c r="AA381" t="s">
        <v>2221</v>
      </c>
      <c r="AB381" s="18">
        <v>2418</v>
      </c>
      <c r="AC381" s="18"/>
      <c r="AD381" s="18"/>
      <c r="AE381" s="18"/>
      <c r="AF381" s="18"/>
      <c r="AG381" s="18"/>
      <c r="AH381" s="18">
        <v>2418</v>
      </c>
      <c r="AT381">
        <v>11</v>
      </c>
      <c r="AU381" s="18">
        <v>3078</v>
      </c>
      <c r="AV381" s="18"/>
      <c r="AW381" s="18"/>
      <c r="AX381" s="18"/>
      <c r="AY381" s="18"/>
      <c r="AZ381" s="18"/>
      <c r="BA381" s="18">
        <v>3078</v>
      </c>
    </row>
    <row r="382" spans="25:53" x14ac:dyDescent="0.35">
      <c r="Z382" s="57">
        <v>45245</v>
      </c>
      <c r="AA382" t="s">
        <v>2233</v>
      </c>
      <c r="AB382" s="18">
        <v>3085.5</v>
      </c>
      <c r="AC382" s="18"/>
      <c r="AD382" s="18"/>
      <c r="AE382" s="18"/>
      <c r="AF382" s="18"/>
      <c r="AG382" s="18"/>
      <c r="AH382" s="18">
        <v>3085.5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5">
      <c r="Z383" s="57">
        <v>45259</v>
      </c>
      <c r="AA383" t="s">
        <v>2246</v>
      </c>
      <c r="AB383" s="18">
        <v>3424.3</v>
      </c>
      <c r="AC383" s="18"/>
      <c r="AD383" s="18"/>
      <c r="AE383" s="18"/>
      <c r="AF383" s="18"/>
      <c r="AG383" s="18"/>
      <c r="AH383" s="18">
        <v>3424.3</v>
      </c>
      <c r="AR383" s="36" t="s">
        <v>1233</v>
      </c>
      <c r="AS383" s="36"/>
      <c r="AT383" s="36"/>
      <c r="AU383" s="37">
        <v>4576.3</v>
      </c>
      <c r="AV383" s="37"/>
      <c r="AW383" s="37"/>
      <c r="AX383" s="37"/>
      <c r="AY383" s="37"/>
      <c r="AZ383" s="37"/>
      <c r="BA383" s="37">
        <v>4576.3</v>
      </c>
    </row>
    <row r="384" spans="25:53" x14ac:dyDescent="0.35">
      <c r="Y384">
        <v>12</v>
      </c>
      <c r="Z384" s="57">
        <v>45268</v>
      </c>
      <c r="AA384" t="s">
        <v>2258</v>
      </c>
      <c r="AB384" s="18">
        <v>2693</v>
      </c>
      <c r="AC384" s="18"/>
      <c r="AD384" s="18"/>
      <c r="AE384" s="18"/>
      <c r="AF384" s="18"/>
      <c r="AG384" s="18"/>
      <c r="AH384" s="18">
        <v>2693</v>
      </c>
      <c r="AR384" t="s">
        <v>1258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45279</v>
      </c>
      <c r="AA385" t="s">
        <v>2272</v>
      </c>
      <c r="AB385" s="18">
        <v>2918</v>
      </c>
      <c r="AC385" s="18"/>
      <c r="AD385" s="18"/>
      <c r="AE385" s="18"/>
      <c r="AF385" s="18"/>
      <c r="AG385" s="18"/>
      <c r="AH385" s="18">
        <v>2918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45290</v>
      </c>
      <c r="AA386" t="s">
        <v>2286</v>
      </c>
      <c r="AB386" s="18">
        <v>2353</v>
      </c>
      <c r="AC386" s="18"/>
      <c r="AD386" s="18"/>
      <c r="AE386" s="18"/>
      <c r="AF386" s="18"/>
      <c r="AG386" s="18"/>
      <c r="AH386" s="18">
        <v>2353</v>
      </c>
      <c r="AR386" s="36" t="s">
        <v>1388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Y387">
        <v>4</v>
      </c>
      <c r="Z387" t="s">
        <v>1463</v>
      </c>
      <c r="AA387" t="s">
        <v>1462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1305</v>
      </c>
      <c r="AS387">
        <v>2023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AA388" t="s">
        <v>1468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1389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5">
      <c r="Z389" s="57">
        <v>45023</v>
      </c>
      <c r="AA389" t="s">
        <v>1413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1310</v>
      </c>
      <c r="AS389">
        <v>2023</v>
      </c>
      <c r="AT389">
        <v>5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4:53" x14ac:dyDescent="0.35">
      <c r="X390">
        <v>2024</v>
      </c>
      <c r="Y390">
        <v>1</v>
      </c>
      <c r="Z390" s="57">
        <v>45301</v>
      </c>
      <c r="AA390" t="s">
        <v>2349</v>
      </c>
      <c r="AB390" s="18">
        <v>2075.5</v>
      </c>
      <c r="AC390" s="18"/>
      <c r="AD390" s="18"/>
      <c r="AE390" s="18"/>
      <c r="AF390" s="18"/>
      <c r="AG390" s="18"/>
      <c r="AH390" s="18">
        <v>2075.5</v>
      </c>
      <c r="AT390">
        <v>6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4:53" x14ac:dyDescent="0.35">
      <c r="Z391" s="57">
        <v>45308</v>
      </c>
      <c r="AA391" t="s">
        <v>2355</v>
      </c>
      <c r="AB391" s="18">
        <v>795</v>
      </c>
      <c r="AC391" s="18"/>
      <c r="AD391" s="18"/>
      <c r="AE391" s="18"/>
      <c r="AF391" s="18"/>
      <c r="AG391" s="18"/>
      <c r="AH391" s="18">
        <v>795</v>
      </c>
      <c r="AT391">
        <v>7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4:53" x14ac:dyDescent="0.35">
      <c r="Z392" s="57">
        <v>45310</v>
      </c>
      <c r="AA392" t="s">
        <v>2359</v>
      </c>
      <c r="AB392" s="18">
        <v>2269.3000000000002</v>
      </c>
      <c r="AC392" s="18"/>
      <c r="AD392" s="18"/>
      <c r="AE392" s="18"/>
      <c r="AF392" s="18"/>
      <c r="AG392" s="18"/>
      <c r="AH392" s="18">
        <v>2269.3000000000002</v>
      </c>
      <c r="AT392">
        <v>8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4:53" x14ac:dyDescent="0.35">
      <c r="Y393">
        <v>2</v>
      </c>
      <c r="Z393" s="57">
        <v>45323</v>
      </c>
      <c r="AA393" t="s">
        <v>2415</v>
      </c>
      <c r="AB393" s="18">
        <v>2643</v>
      </c>
      <c r="AC393" s="18"/>
      <c r="AD393" s="18"/>
      <c r="AE393" s="18"/>
      <c r="AF393" s="18"/>
      <c r="AG393" s="18"/>
      <c r="AH393" s="18">
        <v>2643</v>
      </c>
      <c r="AT393">
        <v>9</v>
      </c>
      <c r="AU393" s="18"/>
      <c r="AV393" s="18"/>
      <c r="AW393" s="18"/>
      <c r="AX393" s="18"/>
      <c r="AY393" s="18"/>
      <c r="AZ393" s="18">
        <v>0</v>
      </c>
      <c r="BA393" s="18">
        <v>0</v>
      </c>
    </row>
    <row r="394" spans="24:53" x14ac:dyDescent="0.35">
      <c r="Z394" s="57">
        <v>45337</v>
      </c>
      <c r="AA394" t="s">
        <v>2427</v>
      </c>
      <c r="AB394" s="18">
        <v>2720.5</v>
      </c>
      <c r="AC394" s="18"/>
      <c r="AD394" s="18"/>
      <c r="AE394" s="18"/>
      <c r="AF394" s="18"/>
      <c r="AG394" s="18"/>
      <c r="AH394" s="18">
        <v>2720.5</v>
      </c>
      <c r="AT394">
        <v>10</v>
      </c>
      <c r="AU394" s="18"/>
      <c r="AV394" s="18"/>
      <c r="AW394" s="18"/>
      <c r="AX394" s="18"/>
      <c r="AY394" s="18"/>
      <c r="AZ394" s="18">
        <v>0</v>
      </c>
      <c r="BA394" s="18">
        <v>0</v>
      </c>
    </row>
    <row r="395" spans="24:53" x14ac:dyDescent="0.35">
      <c r="Z395" s="57">
        <v>45345</v>
      </c>
      <c r="AA395" t="s">
        <v>2439</v>
      </c>
      <c r="AB395" s="18">
        <v>3060.5</v>
      </c>
      <c r="AC395" s="18"/>
      <c r="AD395" s="18"/>
      <c r="AE395" s="18"/>
      <c r="AF395" s="18"/>
      <c r="AG395" s="18"/>
      <c r="AH395" s="18">
        <v>3060.5</v>
      </c>
      <c r="AT395">
        <v>11</v>
      </c>
      <c r="AU395" s="18"/>
      <c r="AV395" s="18"/>
      <c r="AW395" s="18"/>
      <c r="AX395" s="18"/>
      <c r="AY395" s="18"/>
      <c r="AZ395" s="18">
        <v>0</v>
      </c>
      <c r="BA395" s="18">
        <v>0</v>
      </c>
    </row>
    <row r="396" spans="24:53" x14ac:dyDescent="0.35">
      <c r="Y396">
        <v>3</v>
      </c>
      <c r="Z396" s="57">
        <v>45356</v>
      </c>
      <c r="AA396" t="s">
        <v>2503</v>
      </c>
      <c r="AB396" s="18">
        <v>1848</v>
      </c>
      <c r="AC396" s="18"/>
      <c r="AD396" s="18"/>
      <c r="AE396" s="18"/>
      <c r="AF396" s="18"/>
      <c r="AG396" s="18"/>
      <c r="AH396" s="18">
        <v>1848</v>
      </c>
      <c r="AT396">
        <v>4</v>
      </c>
      <c r="AU396" s="18"/>
      <c r="AV396" s="18"/>
      <c r="AW396" s="18"/>
      <c r="AX396" s="18"/>
      <c r="AY396" s="18"/>
      <c r="AZ396" s="18">
        <v>0</v>
      </c>
      <c r="BA396" s="18">
        <v>0</v>
      </c>
    </row>
    <row r="397" spans="24:53" x14ac:dyDescent="0.35">
      <c r="Z397" s="57">
        <v>45367</v>
      </c>
      <c r="AA397" t="s">
        <v>2514</v>
      </c>
      <c r="AB397" s="18">
        <v>3494.3</v>
      </c>
      <c r="AC397" s="18"/>
      <c r="AD397" s="18"/>
      <c r="AE397" s="18"/>
      <c r="AF397" s="18"/>
      <c r="AG397" s="18"/>
      <c r="AH397" s="18">
        <v>3494.3</v>
      </c>
      <c r="AS397">
        <v>2024</v>
      </c>
      <c r="AT397">
        <v>1</v>
      </c>
      <c r="AU397" s="18"/>
      <c r="AV397" s="18"/>
      <c r="AW397" s="18"/>
      <c r="AX397" s="18"/>
      <c r="AY397" s="18"/>
      <c r="AZ397" s="18">
        <v>0</v>
      </c>
      <c r="BA397" s="18">
        <v>0</v>
      </c>
    </row>
    <row r="398" spans="24:53" x14ac:dyDescent="0.35">
      <c r="Z398" s="57">
        <v>45379</v>
      </c>
      <c r="AA398" t="s">
        <v>2525</v>
      </c>
      <c r="AB398" s="18">
        <v>2533</v>
      </c>
      <c r="AC398" s="18"/>
      <c r="AD398" s="18"/>
      <c r="AE398" s="18"/>
      <c r="AF398" s="18"/>
      <c r="AG398" s="18"/>
      <c r="AH398" s="18">
        <v>2533</v>
      </c>
      <c r="AT398">
        <v>3</v>
      </c>
      <c r="AU398" s="18"/>
      <c r="AV398" s="18"/>
      <c r="AW398" s="18"/>
      <c r="AX398" s="18"/>
      <c r="AY398" s="18"/>
      <c r="AZ398" s="18">
        <v>0</v>
      </c>
      <c r="BA398" s="18">
        <v>0</v>
      </c>
    </row>
    <row r="399" spans="24:53" x14ac:dyDescent="0.35">
      <c r="Y399">
        <v>4</v>
      </c>
      <c r="Z399" s="57">
        <v>45390</v>
      </c>
      <c r="AA399" t="s">
        <v>2583</v>
      </c>
      <c r="AB399" s="18">
        <v>2688</v>
      </c>
      <c r="AC399" s="18"/>
      <c r="AD399" s="18"/>
      <c r="AE399" s="18"/>
      <c r="AF399" s="18"/>
      <c r="AG399" s="18"/>
      <c r="AH399" s="18">
        <v>2688</v>
      </c>
      <c r="AT399">
        <v>4</v>
      </c>
      <c r="AU399" s="18"/>
      <c r="AV399" s="18"/>
      <c r="AW399" s="18"/>
      <c r="AX399" s="18"/>
      <c r="AY399" s="18"/>
      <c r="AZ399" s="18">
        <v>7479.6</v>
      </c>
      <c r="BA399" s="18">
        <v>7479.6</v>
      </c>
    </row>
    <row r="400" spans="24:53" x14ac:dyDescent="0.35">
      <c r="Z400" s="57">
        <v>45402</v>
      </c>
      <c r="AA400" t="s">
        <v>2589</v>
      </c>
      <c r="AB400" s="18">
        <v>1925.5</v>
      </c>
      <c r="AC400" s="18"/>
      <c r="AD400" s="18"/>
      <c r="AE400" s="18"/>
      <c r="AF400" s="18"/>
      <c r="AG400" s="18"/>
      <c r="AH400" s="18">
        <v>1925.5</v>
      </c>
      <c r="AR400" s="36" t="s">
        <v>1390</v>
      </c>
      <c r="AS400" s="36"/>
      <c r="AT400" s="36"/>
      <c r="AU400" s="37"/>
      <c r="AV400" s="37"/>
      <c r="AW400" s="37"/>
      <c r="AX400" s="37"/>
      <c r="AY400" s="37"/>
      <c r="AZ400" s="37">
        <v>7479.6</v>
      </c>
      <c r="BA400" s="37">
        <v>7479.6</v>
      </c>
    </row>
    <row r="401" spans="23:53" x14ac:dyDescent="0.35">
      <c r="Z401" s="57">
        <v>45411</v>
      </c>
      <c r="AA401" t="s">
        <v>2595</v>
      </c>
      <c r="AB401" s="18">
        <v>530</v>
      </c>
      <c r="AC401" s="18"/>
      <c r="AD401" s="18"/>
      <c r="AE401" s="18"/>
      <c r="AF401" s="18"/>
      <c r="AG401" s="18"/>
      <c r="AH401" s="18">
        <v>530</v>
      </c>
      <c r="AR401" t="s">
        <v>1421</v>
      </c>
      <c r="AS401">
        <v>2023</v>
      </c>
      <c r="AT401">
        <v>5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3:53" x14ac:dyDescent="0.35">
      <c r="W402" s="36" t="s">
        <v>422</v>
      </c>
      <c r="X402" s="36"/>
      <c r="Y402" s="36"/>
      <c r="Z402" s="36"/>
      <c r="AA402" s="36"/>
      <c r="AB402" s="37">
        <v>59004.800000000003</v>
      </c>
      <c r="AC402" s="37"/>
      <c r="AD402" s="37"/>
      <c r="AE402" s="37"/>
      <c r="AF402" s="37"/>
      <c r="AG402" s="37"/>
      <c r="AH402" s="37">
        <v>59004.800000000003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3:53" x14ac:dyDescent="0.35">
      <c r="W403" t="s">
        <v>410</v>
      </c>
      <c r="X403">
        <v>2021</v>
      </c>
      <c r="Y403">
        <v>10</v>
      </c>
      <c r="Z403" s="57">
        <v>44478</v>
      </c>
      <c r="AA403" t="s">
        <v>408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3:53" x14ac:dyDescent="0.35">
      <c r="Z404" s="57">
        <v>44481</v>
      </c>
      <c r="AA404" t="s">
        <v>412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4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3:53" x14ac:dyDescent="0.35">
      <c r="Z405" s="57">
        <v>44484</v>
      </c>
      <c r="AA405" t="s">
        <v>425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1437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3:53" x14ac:dyDescent="0.35">
      <c r="Z406" s="57">
        <v>44487</v>
      </c>
      <c r="AA406" t="s">
        <v>426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1454</v>
      </c>
      <c r="AS406">
        <v>2021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3:53" x14ac:dyDescent="0.35">
      <c r="Z407" s="57">
        <v>44488</v>
      </c>
      <c r="AA407" t="s">
        <v>427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3:53" x14ac:dyDescent="0.35">
      <c r="Z408" s="57">
        <v>44489</v>
      </c>
      <c r="AA408" t="s">
        <v>428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3:53" x14ac:dyDescent="0.35">
      <c r="Z409" s="57">
        <v>44495</v>
      </c>
      <c r="AA409" t="s">
        <v>444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3:53" x14ac:dyDescent="0.35">
      <c r="Z410" s="57">
        <v>44496</v>
      </c>
      <c r="AA410" t="s">
        <v>446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3:53" x14ac:dyDescent="0.35">
      <c r="Y411">
        <v>11</v>
      </c>
      <c r="Z411" s="57">
        <v>44503</v>
      </c>
      <c r="AA411" t="s">
        <v>460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2023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3:53" x14ac:dyDescent="0.35">
      <c r="Z412" s="57">
        <v>44506</v>
      </c>
      <c r="AA412" t="s">
        <v>465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6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3:53" x14ac:dyDescent="0.35">
      <c r="Z413" s="57">
        <v>44511</v>
      </c>
      <c r="AA413" t="s">
        <v>474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7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3:53" x14ac:dyDescent="0.35">
      <c r="AA414" t="s">
        <v>476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3:53" x14ac:dyDescent="0.35">
      <c r="Y415">
        <v>12</v>
      </c>
      <c r="Z415" s="57">
        <v>44537</v>
      </c>
      <c r="AA415" t="s">
        <v>502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3:53" x14ac:dyDescent="0.35">
      <c r="Z416" s="57">
        <v>44540</v>
      </c>
      <c r="AA416" t="s">
        <v>505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5">
      <c r="Z417" s="57">
        <v>44550</v>
      </c>
      <c r="AA417" t="s">
        <v>512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5">
      <c r="Z418" s="57">
        <v>44552</v>
      </c>
      <c r="AA418" t="s">
        <v>523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1529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5">
      <c r="Z419" s="57">
        <v>44554</v>
      </c>
      <c r="AA419" t="s">
        <v>530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1698</v>
      </c>
      <c r="AS419">
        <v>2021</v>
      </c>
      <c r="AT419">
        <v>9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5">
      <c r="Z420" s="57">
        <v>44557</v>
      </c>
      <c r="AA420" t="s">
        <v>531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1790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4:53" x14ac:dyDescent="0.35">
      <c r="Z421" s="57">
        <v>44560</v>
      </c>
      <c r="AA421" t="s">
        <v>533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1621</v>
      </c>
      <c r="AS421">
        <v>2023</v>
      </c>
      <c r="AT421">
        <v>6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5">
      <c r="X422">
        <v>2022</v>
      </c>
      <c r="Y422">
        <v>1</v>
      </c>
      <c r="Z422" s="57">
        <v>44564</v>
      </c>
      <c r="AA422" t="s">
        <v>547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8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5">
      <c r="Z423" s="57">
        <v>44568</v>
      </c>
      <c r="AA423" t="s">
        <v>549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1791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5">
      <c r="Z424" s="57">
        <v>44569</v>
      </c>
      <c r="AA424" t="s">
        <v>550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1703</v>
      </c>
      <c r="AS424">
        <v>2023</v>
      </c>
      <c r="AT424">
        <v>9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5">
      <c r="Z425" s="57">
        <v>44574</v>
      </c>
      <c r="AA425" t="s">
        <v>559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1987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5">
      <c r="Z426" s="57">
        <v>44579</v>
      </c>
      <c r="AA426" t="s">
        <v>565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1705</v>
      </c>
      <c r="AS426">
        <v>2023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5">
      <c r="Y427">
        <v>2</v>
      </c>
      <c r="Z427" s="57">
        <v>44616</v>
      </c>
      <c r="AA427" t="s">
        <v>610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5">
      <c r="Z428" s="57">
        <v>44618</v>
      </c>
      <c r="AA428" t="s">
        <v>611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2024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5">
      <c r="Y429">
        <v>3</v>
      </c>
      <c r="Z429" s="57">
        <v>44634</v>
      </c>
      <c r="AA429" t="s">
        <v>647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1988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5">
      <c r="Z430" s="57">
        <v>44635</v>
      </c>
      <c r="AA430" t="s">
        <v>649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2013</v>
      </c>
      <c r="AS430">
        <v>2023</v>
      </c>
      <c r="AT430">
        <v>10</v>
      </c>
      <c r="AU430" s="18">
        <v>35464</v>
      </c>
      <c r="AV430" s="18"/>
      <c r="AW430" s="18"/>
      <c r="AX430" s="18"/>
      <c r="AY430" s="18"/>
      <c r="AZ430" s="18"/>
      <c r="BA430" s="18">
        <v>35464</v>
      </c>
    </row>
    <row r="431" spans="24:53" x14ac:dyDescent="0.35">
      <c r="Z431" s="57">
        <v>44638</v>
      </c>
      <c r="AA431" t="s">
        <v>651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50031.199999999997</v>
      </c>
      <c r="AV431" s="18"/>
      <c r="AW431" s="18"/>
      <c r="AX431" s="18"/>
      <c r="AY431" s="18"/>
      <c r="AZ431" s="18"/>
      <c r="BA431" s="18">
        <v>50031.199999999997</v>
      </c>
    </row>
    <row r="432" spans="24:53" x14ac:dyDescent="0.35">
      <c r="Z432" s="57">
        <v>44643</v>
      </c>
      <c r="AA432" t="s">
        <v>654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12</v>
      </c>
      <c r="AU432" s="18">
        <v>83033.5</v>
      </c>
      <c r="AV432" s="18"/>
      <c r="AW432" s="18"/>
      <c r="AX432" s="18"/>
      <c r="AY432" s="18"/>
      <c r="AZ432" s="18"/>
      <c r="BA432" s="18">
        <v>83033.5</v>
      </c>
    </row>
    <row r="433" spans="25:53" x14ac:dyDescent="0.35">
      <c r="Z433" s="57">
        <v>44645</v>
      </c>
      <c r="AA433" t="s">
        <v>661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S433">
        <v>2024</v>
      </c>
      <c r="AT433">
        <v>1</v>
      </c>
      <c r="AU433" s="18">
        <v>53942.8</v>
      </c>
      <c r="AV433" s="18"/>
      <c r="AW433" s="18"/>
      <c r="AX433" s="18"/>
      <c r="AY433" s="18"/>
      <c r="AZ433" s="18"/>
      <c r="BA433" s="18">
        <v>53942.8</v>
      </c>
    </row>
    <row r="434" spans="25:53" x14ac:dyDescent="0.35">
      <c r="Z434" s="57">
        <v>44649</v>
      </c>
      <c r="AA434" t="s">
        <v>663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2</v>
      </c>
      <c r="AU434" s="18">
        <v>70297.7</v>
      </c>
      <c r="AV434" s="18"/>
      <c r="AW434" s="18"/>
      <c r="AX434" s="18"/>
      <c r="AY434" s="18"/>
      <c r="AZ434" s="18"/>
      <c r="BA434" s="18">
        <v>70297.7</v>
      </c>
    </row>
    <row r="435" spans="25:53" x14ac:dyDescent="0.35">
      <c r="Y435">
        <v>5</v>
      </c>
      <c r="Z435" s="57">
        <v>44687</v>
      </c>
      <c r="AA435" t="s">
        <v>763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79500.899999999994</v>
      </c>
      <c r="AV435" s="18"/>
      <c r="AW435" s="18"/>
      <c r="AX435" s="18"/>
      <c r="AY435" s="18"/>
      <c r="AZ435" s="18"/>
      <c r="BA435" s="18">
        <v>79500.899999999994</v>
      </c>
    </row>
    <row r="436" spans="25:53" x14ac:dyDescent="0.35">
      <c r="Z436" s="57">
        <v>44688</v>
      </c>
      <c r="AA436" t="s">
        <v>765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4</v>
      </c>
      <c r="AU436" s="18">
        <v>36702.5</v>
      </c>
      <c r="AV436" s="18"/>
      <c r="AW436" s="18"/>
      <c r="AX436" s="18"/>
      <c r="AY436" s="18"/>
      <c r="AZ436" s="18"/>
      <c r="BA436" s="18">
        <v>36702.5</v>
      </c>
    </row>
    <row r="437" spans="25:53" x14ac:dyDescent="0.35">
      <c r="Z437" s="57">
        <v>44695</v>
      </c>
      <c r="AA437" t="s">
        <v>778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2039</v>
      </c>
      <c r="AS437" s="36"/>
      <c r="AT437" s="36"/>
      <c r="AU437" s="37">
        <v>408972.6</v>
      </c>
      <c r="AV437" s="37"/>
      <c r="AW437" s="37"/>
      <c r="AX437" s="37"/>
      <c r="AY437" s="37"/>
      <c r="AZ437" s="37"/>
      <c r="BA437" s="37">
        <v>408972.6</v>
      </c>
    </row>
    <row r="438" spans="25:53" x14ac:dyDescent="0.35">
      <c r="Z438" s="57">
        <v>44699</v>
      </c>
      <c r="AA438" t="s">
        <v>781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2023</v>
      </c>
      <c r="AS438">
        <v>2023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5">
      <c r="Z439" s="57">
        <v>44701</v>
      </c>
      <c r="AA439" t="s">
        <v>784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5">
      <c r="Z440" s="57">
        <v>44702</v>
      </c>
      <c r="AA440" t="s">
        <v>790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2040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5:53" x14ac:dyDescent="0.35">
      <c r="Z441" s="57">
        <v>44704</v>
      </c>
      <c r="AA441" t="s">
        <v>794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2204</v>
      </c>
      <c r="AS441">
        <v>2023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5">
      <c r="Z442" s="57">
        <v>44706</v>
      </c>
      <c r="AA442" t="s">
        <v>797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5">
      <c r="Y443">
        <v>6</v>
      </c>
      <c r="Z443" s="57">
        <v>44714</v>
      </c>
      <c r="AA443" t="s">
        <v>827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3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5">
      <c r="Z444" s="57">
        <v>44716</v>
      </c>
      <c r="AA444" t="s">
        <v>829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s="36" t="s">
        <v>2219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5">
      <c r="Z445" s="57">
        <v>44723</v>
      </c>
      <c r="AA445" t="s">
        <v>835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t="s">
        <v>2210</v>
      </c>
      <c r="AS445">
        <v>2023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5">
      <c r="Z446" s="57">
        <v>44730</v>
      </c>
      <c r="AA446" t="s">
        <v>843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2024</v>
      </c>
      <c r="AT446">
        <v>1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5">
      <c r="Z447" s="57">
        <v>44736</v>
      </c>
      <c r="AA447" t="s">
        <v>846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5">
      <c r="Y448">
        <v>7</v>
      </c>
      <c r="Z448" s="57">
        <v>44756</v>
      </c>
      <c r="AA448" t="s">
        <v>859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3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44760</v>
      </c>
      <c r="AA449" t="s">
        <v>867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4</v>
      </c>
      <c r="AU449" s="18">
        <v>2070</v>
      </c>
      <c r="AV449" s="18"/>
      <c r="AW449" s="18"/>
      <c r="AX449" s="18"/>
      <c r="AY449" s="18"/>
      <c r="AZ449" s="18"/>
      <c r="BA449" s="18">
        <v>2070</v>
      </c>
    </row>
    <row r="450" spans="25:53" x14ac:dyDescent="0.35">
      <c r="Z450" s="57">
        <v>44762</v>
      </c>
      <c r="AA450" t="s">
        <v>868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2220</v>
      </c>
      <c r="AS450" s="36"/>
      <c r="AT450" s="36"/>
      <c r="AU450" s="37">
        <v>2070</v>
      </c>
      <c r="AV450" s="37"/>
      <c r="AW450" s="37"/>
      <c r="AX450" s="37"/>
      <c r="AY450" s="37"/>
      <c r="AZ450" s="37"/>
      <c r="BA450" s="37">
        <v>2070</v>
      </c>
    </row>
    <row r="451" spans="25:53" x14ac:dyDescent="0.35">
      <c r="Z451" s="57">
        <v>44765</v>
      </c>
      <c r="AA451" t="s">
        <v>869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2344</v>
      </c>
      <c r="AS451">
        <v>2024</v>
      </c>
      <c r="AT451">
        <v>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5">
      <c r="Y452">
        <v>8</v>
      </c>
      <c r="Z452" s="57">
        <v>44779</v>
      </c>
      <c r="AA452" t="s">
        <v>896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2413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5">
      <c r="Z453" s="57">
        <v>44785</v>
      </c>
      <c r="AA453" t="s">
        <v>900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2357</v>
      </c>
      <c r="AS453">
        <v>2024</v>
      </c>
      <c r="AT453">
        <v>1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5">
      <c r="Z454" s="57">
        <v>44796</v>
      </c>
      <c r="AA454" t="s">
        <v>911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2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Y455">
        <v>9</v>
      </c>
      <c r="Z455" s="57">
        <v>44806</v>
      </c>
      <c r="AA455" t="s">
        <v>925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2414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5">
      <c r="Z456" s="57">
        <v>44810</v>
      </c>
      <c r="AA456" t="s">
        <v>928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2435</v>
      </c>
      <c r="AS456">
        <v>2024</v>
      </c>
      <c r="AT456">
        <v>2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44813</v>
      </c>
      <c r="AA457" t="s">
        <v>932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2578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5">
      <c r="Z458" s="57">
        <v>44817</v>
      </c>
      <c r="AA458" t="s">
        <v>934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2513</v>
      </c>
      <c r="AS458">
        <v>2024</v>
      </c>
      <c r="AT458">
        <v>3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AA459" t="s">
        <v>935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2579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5">
      <c r="Y460">
        <v>10</v>
      </c>
      <c r="Z460" t="s">
        <v>993</v>
      </c>
      <c r="AA460" t="s">
        <v>988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131</v>
      </c>
      <c r="AU460" s="18">
        <v>608158.4</v>
      </c>
      <c r="AV460" s="18">
        <v>3976</v>
      </c>
      <c r="AW460" s="18">
        <v>27600.5</v>
      </c>
      <c r="AX460" s="18">
        <v>114774.5</v>
      </c>
      <c r="AY460" s="18">
        <v>0</v>
      </c>
      <c r="AZ460" s="18">
        <v>7479.6</v>
      </c>
      <c r="BA460" s="18">
        <v>761988.99999999988</v>
      </c>
    </row>
    <row r="461" spans="25:53" x14ac:dyDescent="0.35">
      <c r="Z461" s="57">
        <v>44847</v>
      </c>
      <c r="AA461" t="s">
        <v>1000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5">
      <c r="Z462" s="57">
        <v>44856</v>
      </c>
      <c r="AA462" t="s">
        <v>1011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5">
      <c r="Z463" s="57">
        <v>44861</v>
      </c>
      <c r="AA463" t="s">
        <v>1013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5">
      <c r="Z464" s="57">
        <v>44865</v>
      </c>
      <c r="AA464" t="s">
        <v>1015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5">
      <c r="Y465">
        <v>11</v>
      </c>
      <c r="Z465" s="57">
        <v>44869</v>
      </c>
      <c r="AA465" t="s">
        <v>1051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5">
      <c r="Z466" s="57">
        <v>44876</v>
      </c>
      <c r="AA466" t="s">
        <v>1065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5">
      <c r="Z467" t="s">
        <v>1071</v>
      </c>
      <c r="AA467" t="s">
        <v>1076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5">
      <c r="Y468">
        <v>12</v>
      </c>
      <c r="Z468" s="57">
        <v>44897</v>
      </c>
      <c r="AA468" t="s">
        <v>1110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5">
      <c r="AA469" t="s">
        <v>1112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5">
      <c r="Z470" s="57">
        <v>44898</v>
      </c>
      <c r="AA470" t="s">
        <v>1116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5">
      <c r="Z471" s="57">
        <v>44904</v>
      </c>
      <c r="AA471" t="s">
        <v>1123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5">
      <c r="Z472" s="57">
        <v>44917</v>
      </c>
      <c r="AA472" t="s">
        <v>1128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5">
      <c r="Z473" s="57">
        <v>44923</v>
      </c>
      <c r="AA473" t="s">
        <v>1139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5">
      <c r="Z474" s="57">
        <v>44925</v>
      </c>
      <c r="AA474" t="s">
        <v>1140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5">
      <c r="Y475">
        <v>4</v>
      </c>
      <c r="Z475" s="57">
        <v>44652</v>
      </c>
      <c r="AA475" t="s">
        <v>684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5">
      <c r="Z476" s="57">
        <v>44656</v>
      </c>
      <c r="AA476" t="s">
        <v>686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5">
      <c r="Z477" s="57">
        <v>44660</v>
      </c>
      <c r="AA477" t="s">
        <v>690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5">
      <c r="Z478" s="57">
        <v>44664</v>
      </c>
      <c r="AA478" t="s">
        <v>694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5">
      <c r="Z479" s="57">
        <v>44667</v>
      </c>
      <c r="AA479" t="s">
        <v>697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5">
      <c r="Z480" s="57">
        <v>44670</v>
      </c>
      <c r="AA480" t="s">
        <v>699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4:34" x14ac:dyDescent="0.35">
      <c r="Z481" s="57">
        <v>44674</v>
      </c>
      <c r="AA481" t="s">
        <v>719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4:34" x14ac:dyDescent="0.35">
      <c r="Z482" s="57">
        <v>44679</v>
      </c>
      <c r="AA482" t="s">
        <v>726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4:34" x14ac:dyDescent="0.35">
      <c r="Z483" s="57">
        <v>44681</v>
      </c>
      <c r="AA483" t="s">
        <v>730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4:34" x14ac:dyDescent="0.35">
      <c r="X484">
        <v>2023</v>
      </c>
      <c r="Y484">
        <v>1</v>
      </c>
      <c r="Z484" s="57">
        <v>44931</v>
      </c>
      <c r="AA484" t="s">
        <v>1168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4:34" x14ac:dyDescent="0.35">
      <c r="Z485" s="57">
        <v>44933</v>
      </c>
      <c r="AA485" t="s">
        <v>1172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4:34" x14ac:dyDescent="0.35">
      <c r="Z486" s="57">
        <v>44935</v>
      </c>
      <c r="AA486" t="s">
        <v>1175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4:34" x14ac:dyDescent="0.35">
      <c r="Z487" s="57">
        <v>44938</v>
      </c>
      <c r="AA487" t="s">
        <v>1182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4:34" x14ac:dyDescent="0.35">
      <c r="Z488" s="57">
        <v>44940</v>
      </c>
      <c r="AA488" t="s">
        <v>1190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4:34" x14ac:dyDescent="0.35">
      <c r="Z489" s="57">
        <v>44945</v>
      </c>
      <c r="AA489" t="s">
        <v>1194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4:34" x14ac:dyDescent="0.35">
      <c r="Z490" s="57">
        <v>44956</v>
      </c>
      <c r="AA490" t="s">
        <v>1205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4:34" x14ac:dyDescent="0.35">
      <c r="Y491">
        <v>2</v>
      </c>
      <c r="Z491" t="s">
        <v>1239</v>
      </c>
      <c r="AA491" t="s">
        <v>1238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4:34" x14ac:dyDescent="0.35">
      <c r="Z492" t="s">
        <v>1247</v>
      </c>
      <c r="AA492" t="s">
        <v>1246</v>
      </c>
      <c r="AB492" s="18">
        <v>4.5474735088646412E-13</v>
      </c>
      <c r="AC492" s="18"/>
      <c r="AD492" s="18"/>
      <c r="AE492" s="18"/>
      <c r="AF492" s="18"/>
      <c r="AG492" s="18"/>
      <c r="AH492" s="18">
        <v>4.5474735088646412E-13</v>
      </c>
    </row>
    <row r="493" spans="24:34" x14ac:dyDescent="0.35">
      <c r="AA493" t="s">
        <v>1248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4:34" x14ac:dyDescent="0.35">
      <c r="Z494" s="57">
        <v>44968</v>
      </c>
      <c r="AA494" t="s">
        <v>1255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4:34" x14ac:dyDescent="0.35">
      <c r="AA495" t="s">
        <v>1256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4:34" x14ac:dyDescent="0.35">
      <c r="Z496" t="s">
        <v>1265</v>
      </c>
      <c r="AA496" t="s">
        <v>1264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5">
      <c r="AA497" t="s">
        <v>1267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5">
      <c r="AA498" t="s">
        <v>1268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5">
      <c r="Z499" s="57">
        <v>44978</v>
      </c>
      <c r="AA499" t="s">
        <v>1275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5">
      <c r="AA500" t="s">
        <v>1276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5">
      <c r="Z501" t="s">
        <v>1280</v>
      </c>
      <c r="AA501" t="s">
        <v>1278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5">
      <c r="Y502">
        <v>3</v>
      </c>
      <c r="Z502" t="s">
        <v>1309</v>
      </c>
      <c r="AA502" t="s">
        <v>1308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5">
      <c r="AA503" t="s">
        <v>1312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5">
      <c r="Z504" t="s">
        <v>1333</v>
      </c>
      <c r="AA504" t="s">
        <v>1332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5">
      <c r="Z505" t="s">
        <v>1335</v>
      </c>
      <c r="AA505" t="s">
        <v>1336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5">
      <c r="AA506" t="s">
        <v>1337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5">
      <c r="Z507" t="s">
        <v>1349</v>
      </c>
      <c r="AA507" t="s">
        <v>1347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5">
      <c r="AA508" t="s">
        <v>1348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5">
      <c r="Z509" t="s">
        <v>1363</v>
      </c>
      <c r="AA509" t="s">
        <v>1366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5">
      <c r="AA510" t="s">
        <v>1367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5">
      <c r="Y511">
        <v>5</v>
      </c>
      <c r="Z511" s="57">
        <v>45048</v>
      </c>
      <c r="AA511" t="s">
        <v>1532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5">
      <c r="AA512" t="s">
        <v>1533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Z513" s="57">
        <v>45054</v>
      </c>
      <c r="AA513" t="s">
        <v>1539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AA514" t="s">
        <v>1540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Z515" s="57">
        <v>45066</v>
      </c>
      <c r="AA515" t="s">
        <v>1556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AA516" t="s">
        <v>1557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Z517" s="57">
        <v>45072</v>
      </c>
      <c r="AA517" t="s">
        <v>1560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Y518">
        <v>6</v>
      </c>
      <c r="Z518" t="s">
        <v>1637</v>
      </c>
      <c r="AA518" t="s">
        <v>1634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AA519" t="s">
        <v>1635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Y520">
        <v>7</v>
      </c>
      <c r="Z520" t="s">
        <v>1709</v>
      </c>
      <c r="AA520" t="s">
        <v>1707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Z521" s="57">
        <v>45133</v>
      </c>
      <c r="AA521" t="s">
        <v>1726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t="s">
        <v>1733</v>
      </c>
      <c r="AA522" t="s">
        <v>1732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Z523" s="57">
        <v>45134</v>
      </c>
      <c r="AA523" t="s">
        <v>1736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AA524" t="s">
        <v>1737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Y525">
        <v>8</v>
      </c>
      <c r="Z525" s="57">
        <v>45142</v>
      </c>
      <c r="AA525" t="s">
        <v>1800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Z526" s="57">
        <v>45145</v>
      </c>
      <c r="AA526" t="s">
        <v>1806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AA527" t="s">
        <v>1807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Z528" t="s">
        <v>1816</v>
      </c>
      <c r="AA528" t="s">
        <v>1814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1815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s="57">
        <v>45160</v>
      </c>
      <c r="AA530" t="s">
        <v>1825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1826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45166</v>
      </c>
      <c r="AA532" t="s">
        <v>1834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AA533" t="s">
        <v>1835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Y534">
        <v>9</v>
      </c>
      <c r="Z534" t="s">
        <v>1879</v>
      </c>
      <c r="AA534" t="s">
        <v>1877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AA535" t="s">
        <v>1878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AA536" t="s">
        <v>1882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AA537" t="s">
        <v>1883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45178</v>
      </c>
      <c r="AA538" t="s">
        <v>1892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1893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Z540" s="57">
        <v>45182</v>
      </c>
      <c r="AA540" t="s">
        <v>1901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AA541" t="s">
        <v>1902</v>
      </c>
      <c r="AB541" s="18">
        <v>1569.8</v>
      </c>
      <c r="AC541" s="18"/>
      <c r="AD541" s="18"/>
      <c r="AE541" s="18"/>
      <c r="AF541" s="18"/>
      <c r="AG541" s="18"/>
      <c r="AH541" s="18">
        <v>1569.8</v>
      </c>
    </row>
    <row r="542" spans="25:34" x14ac:dyDescent="0.35">
      <c r="Z542" s="57">
        <v>45184</v>
      </c>
      <c r="AA542" t="s">
        <v>1904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5">
      <c r="AA543" t="s">
        <v>1905</v>
      </c>
      <c r="AB543" s="18">
        <v>5502</v>
      </c>
      <c r="AC543" s="18"/>
      <c r="AD543" s="18"/>
      <c r="AE543" s="18"/>
      <c r="AF543" s="18"/>
      <c r="AG543" s="18"/>
      <c r="AH543" s="18">
        <v>5502</v>
      </c>
    </row>
    <row r="544" spans="25:34" x14ac:dyDescent="0.35">
      <c r="Z544" s="57">
        <v>45189</v>
      </c>
      <c r="AA544" t="s">
        <v>1911</v>
      </c>
      <c r="AB544" s="18">
        <v>125</v>
      </c>
      <c r="AC544" s="18"/>
      <c r="AD544" s="18"/>
      <c r="AE544" s="18"/>
      <c r="AF544" s="18"/>
      <c r="AG544" s="18"/>
      <c r="AH544" s="18">
        <v>125</v>
      </c>
    </row>
    <row r="545" spans="23:34" x14ac:dyDescent="0.35">
      <c r="AA545" t="s">
        <v>1912</v>
      </c>
      <c r="AB545" s="18">
        <v>6326</v>
      </c>
      <c r="AC545" s="18"/>
      <c r="AD545" s="18"/>
      <c r="AE545" s="18"/>
      <c r="AF545" s="18"/>
      <c r="AG545" s="18"/>
      <c r="AH545" s="18">
        <v>6326</v>
      </c>
    </row>
    <row r="546" spans="23:34" x14ac:dyDescent="0.35">
      <c r="Z546" s="57">
        <v>45196</v>
      </c>
      <c r="AA546" t="s">
        <v>1922</v>
      </c>
      <c r="AB546" s="18">
        <v>500</v>
      </c>
      <c r="AC546" s="18"/>
      <c r="AD546" s="18"/>
      <c r="AE546" s="18"/>
      <c r="AF546" s="18"/>
      <c r="AG546" s="18"/>
      <c r="AH546" s="18">
        <v>500</v>
      </c>
    </row>
    <row r="547" spans="23:34" x14ac:dyDescent="0.35">
      <c r="AA547" t="s">
        <v>1924</v>
      </c>
      <c r="AB547" s="18">
        <v>21572</v>
      </c>
      <c r="AC547" s="18"/>
      <c r="AD547" s="18"/>
      <c r="AE547" s="18"/>
      <c r="AF547" s="18"/>
      <c r="AG547" s="18"/>
      <c r="AH547" s="18">
        <v>21572</v>
      </c>
    </row>
    <row r="548" spans="23:34" x14ac:dyDescent="0.35">
      <c r="Z548" s="57">
        <v>45199</v>
      </c>
      <c r="AA548" t="s">
        <v>1926</v>
      </c>
      <c r="AB548" s="18">
        <v>312.5</v>
      </c>
      <c r="AC548" s="18"/>
      <c r="AD548" s="18"/>
      <c r="AE548" s="18"/>
      <c r="AF548" s="18"/>
      <c r="AG548" s="18"/>
      <c r="AH548" s="18">
        <v>312.5</v>
      </c>
    </row>
    <row r="549" spans="23:34" x14ac:dyDescent="0.35">
      <c r="AA549" t="s">
        <v>1927</v>
      </c>
      <c r="AB549" s="18">
        <v>14117</v>
      </c>
      <c r="AC549" s="18"/>
      <c r="AD549" s="18"/>
      <c r="AE549" s="18"/>
      <c r="AF549" s="18"/>
      <c r="AG549" s="18"/>
      <c r="AH549" s="18">
        <v>14117</v>
      </c>
    </row>
    <row r="550" spans="23:34" x14ac:dyDescent="0.35">
      <c r="Y550">
        <v>10</v>
      </c>
      <c r="Z550" t="s">
        <v>1996</v>
      </c>
      <c r="AA550" t="s">
        <v>1994</v>
      </c>
      <c r="AB550" s="18">
        <v>125</v>
      </c>
      <c r="AC550" s="18"/>
      <c r="AD550" s="18"/>
      <c r="AE550" s="18"/>
      <c r="AF550" s="18"/>
      <c r="AG550" s="18"/>
      <c r="AH550" s="18">
        <v>125</v>
      </c>
    </row>
    <row r="551" spans="23:34" x14ac:dyDescent="0.35">
      <c r="AA551" t="s">
        <v>1995</v>
      </c>
      <c r="AB551" s="18">
        <v>6038</v>
      </c>
      <c r="AC551" s="18"/>
      <c r="AD551" s="18"/>
      <c r="AE551" s="18"/>
      <c r="AF551" s="18"/>
      <c r="AG551" s="18"/>
      <c r="AH551" s="18">
        <v>6038</v>
      </c>
    </row>
    <row r="552" spans="23:34" x14ac:dyDescent="0.35">
      <c r="Z552" s="57">
        <v>45205</v>
      </c>
      <c r="AA552" t="s">
        <v>2000</v>
      </c>
      <c r="AB552" s="18">
        <v>610</v>
      </c>
      <c r="AC552" s="18"/>
      <c r="AD552" s="18"/>
      <c r="AE552" s="18"/>
      <c r="AF552" s="18"/>
      <c r="AG552" s="18"/>
      <c r="AH552" s="18">
        <v>610</v>
      </c>
    </row>
    <row r="553" spans="23:34" x14ac:dyDescent="0.35">
      <c r="Z553" s="57">
        <v>45211</v>
      </c>
      <c r="AA553" t="s">
        <v>2002</v>
      </c>
      <c r="AB553" s="18">
        <v>1025</v>
      </c>
      <c r="AC553" s="18"/>
      <c r="AD553" s="18"/>
      <c r="AE553" s="18"/>
      <c r="AF553" s="18"/>
      <c r="AG553" s="18"/>
      <c r="AH553" s="18">
        <v>1025</v>
      </c>
    </row>
    <row r="554" spans="23:34" x14ac:dyDescent="0.35">
      <c r="Y554">
        <v>4</v>
      </c>
      <c r="Z554" t="s">
        <v>1410</v>
      </c>
      <c r="AA554" t="s">
        <v>1408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5">
      <c r="Z555" t="s">
        <v>1420</v>
      </c>
      <c r="AA555" t="s">
        <v>1419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5">
      <c r="Z556" t="s">
        <v>1436</v>
      </c>
      <c r="AA556" t="s">
        <v>1434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5">
      <c r="AA557" t="s">
        <v>1435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5">
      <c r="Z558" t="s">
        <v>1465</v>
      </c>
      <c r="AA558" t="s">
        <v>1464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5">
      <c r="W559" s="36" t="s">
        <v>423</v>
      </c>
      <c r="X559" s="36"/>
      <c r="Y559" s="36"/>
      <c r="Z559" s="36"/>
      <c r="AA559" s="36"/>
      <c r="AB559" s="37">
        <v>57947.3</v>
      </c>
      <c r="AC559" s="37"/>
      <c r="AD559" s="37"/>
      <c r="AE559" s="37"/>
      <c r="AF559" s="37"/>
      <c r="AG559" s="37"/>
      <c r="AH559" s="37">
        <v>57947.3</v>
      </c>
    </row>
    <row r="560" spans="23:34" x14ac:dyDescent="0.35">
      <c r="W560" t="s">
        <v>470</v>
      </c>
      <c r="X560" t="s">
        <v>1764</v>
      </c>
      <c r="Y560" t="s">
        <v>1764</v>
      </c>
      <c r="Z560" s="57">
        <v>44509</v>
      </c>
      <c r="AA560" t="s">
        <v>471</v>
      </c>
      <c r="AB560" s="18"/>
      <c r="AC560" s="18"/>
      <c r="AD560" s="18"/>
      <c r="AE560" s="18"/>
      <c r="AF560" s="18">
        <v>0</v>
      </c>
      <c r="AG560" s="18"/>
      <c r="AH560" s="18">
        <v>0</v>
      </c>
    </row>
    <row r="561" spans="23:34" x14ac:dyDescent="0.35">
      <c r="W561" s="36" t="s">
        <v>484</v>
      </c>
      <c r="X561" s="36"/>
      <c r="Y561" s="36"/>
      <c r="Z561" s="36"/>
      <c r="AA561" s="36"/>
      <c r="AB561" s="37"/>
      <c r="AC561" s="37"/>
      <c r="AD561" s="37"/>
      <c r="AE561" s="37"/>
      <c r="AF561" s="37">
        <v>0</v>
      </c>
      <c r="AG561" s="37"/>
      <c r="AH561" s="37">
        <v>0</v>
      </c>
    </row>
    <row r="562" spans="23:34" x14ac:dyDescent="0.35">
      <c r="W562" t="s">
        <v>492</v>
      </c>
      <c r="X562">
        <v>2021</v>
      </c>
      <c r="Y562">
        <v>11</v>
      </c>
      <c r="Z562" s="57">
        <v>44510</v>
      </c>
      <c r="AA562" t="s">
        <v>473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X563">
        <v>2022</v>
      </c>
      <c r="Y563">
        <v>2</v>
      </c>
      <c r="Z563" s="57">
        <v>44613</v>
      </c>
      <c r="AA563" t="s">
        <v>607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Y564">
        <v>3</v>
      </c>
      <c r="Z564" s="57">
        <v>44625</v>
      </c>
      <c r="AA564" t="s">
        <v>634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Z565" s="57">
        <v>44639</v>
      </c>
      <c r="AA565" t="s">
        <v>652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Y566">
        <v>5</v>
      </c>
      <c r="Z566" s="57">
        <v>44700</v>
      </c>
      <c r="AA566" t="s">
        <v>782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44709</v>
      </c>
      <c r="AA567" t="s">
        <v>798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Y568">
        <v>6</v>
      </c>
      <c r="Z568" s="57">
        <v>44722</v>
      </c>
      <c r="AA568" t="s">
        <v>834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Z569" s="57">
        <v>44736</v>
      </c>
      <c r="AA569" t="s">
        <v>845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Y570">
        <v>7</v>
      </c>
      <c r="Z570" s="57">
        <v>44771</v>
      </c>
      <c r="AA570" t="s">
        <v>872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Y571">
        <v>8</v>
      </c>
      <c r="Z571" s="57">
        <v>44789</v>
      </c>
      <c r="AA571" t="s">
        <v>908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Y572">
        <v>9</v>
      </c>
      <c r="Z572" s="57">
        <v>44813</v>
      </c>
      <c r="AA572" t="s">
        <v>933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s="57">
        <v>44819</v>
      </c>
      <c r="AA573" t="s">
        <v>938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Z574" s="57">
        <v>44830</v>
      </c>
      <c r="AA574" t="s">
        <v>951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5">
      <c r="Y575">
        <v>10</v>
      </c>
      <c r="Z575" t="s">
        <v>995</v>
      </c>
      <c r="AA575" t="s">
        <v>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5">
      <c r="Z576" s="57">
        <v>44847</v>
      </c>
      <c r="AA576" t="s">
        <v>1001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5">
      <c r="Z577" s="57">
        <v>44856</v>
      </c>
      <c r="AA577" t="s">
        <v>1012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5">
      <c r="Z578" s="57">
        <v>44865</v>
      </c>
      <c r="AA578" t="s">
        <v>1016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5">
      <c r="Y579">
        <v>11</v>
      </c>
      <c r="Z579" s="57">
        <v>44874</v>
      </c>
      <c r="AA579" t="s">
        <v>1064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5">
      <c r="Y580">
        <v>12</v>
      </c>
      <c r="Z580" s="57">
        <v>44901</v>
      </c>
      <c r="AA580" t="s">
        <v>1120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5">
      <c r="Z581" s="57">
        <v>44908</v>
      </c>
      <c r="AA581" t="s">
        <v>1124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5">
      <c r="Z582" s="57">
        <v>44919</v>
      </c>
      <c r="AA582" t="s">
        <v>1136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5">
      <c r="Y583">
        <v>4</v>
      </c>
      <c r="Z583" s="57">
        <v>44652</v>
      </c>
      <c r="AA583" t="s">
        <v>681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5">
      <c r="Z584" s="57">
        <v>44665</v>
      </c>
      <c r="AA584" t="s">
        <v>695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5">
      <c r="Z585" s="57">
        <v>44679</v>
      </c>
      <c r="AA585" t="s">
        <v>725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5">
      <c r="X586">
        <v>2023</v>
      </c>
      <c r="Y586">
        <v>1</v>
      </c>
      <c r="Z586" s="57">
        <v>44935</v>
      </c>
      <c r="AA586" t="s">
        <v>1173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5">
      <c r="Z587" s="57">
        <v>44942</v>
      </c>
      <c r="AA587" t="s">
        <v>1191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Y588">
        <v>2</v>
      </c>
      <c r="Z588" s="57">
        <v>44959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Z589" t="s">
        <v>1251</v>
      </c>
      <c r="AA589" t="s">
        <v>1250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Z590" t="s">
        <v>1273</v>
      </c>
      <c r="AA590" t="s">
        <v>1272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Y591">
        <v>3</v>
      </c>
      <c r="Z591" t="s">
        <v>1318</v>
      </c>
      <c r="AA591" t="s">
        <v>1319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5">
      <c r="Z592" t="s">
        <v>1341</v>
      </c>
      <c r="AA592" t="s">
        <v>1340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Z593" t="s">
        <v>1351</v>
      </c>
      <c r="AA593" t="s">
        <v>1350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Y594">
        <v>5</v>
      </c>
      <c r="Z594" s="57">
        <v>45063</v>
      </c>
      <c r="AA594" t="s">
        <v>1551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Y595">
        <v>6</v>
      </c>
      <c r="Z595" s="57">
        <v>45099</v>
      </c>
      <c r="AA595" t="s">
        <v>1649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Z596" s="57">
        <v>45105</v>
      </c>
      <c r="AA596" t="s">
        <v>1665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Y597">
        <v>7</v>
      </c>
      <c r="Z597" s="57">
        <v>45118</v>
      </c>
      <c r="AA597" t="s">
        <v>1719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s="57">
        <v>45124</v>
      </c>
      <c r="AA598" t="s">
        <v>1723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Z599" s="57">
        <v>45134</v>
      </c>
      <c r="AA599" t="s">
        <v>1735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8</v>
      </c>
      <c r="Z600" s="57">
        <v>45163</v>
      </c>
      <c r="AA600" t="s">
        <v>1830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Y601">
        <v>9</v>
      </c>
      <c r="Z601" s="57">
        <v>45176</v>
      </c>
      <c r="AA601" t="s">
        <v>1889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Y602">
        <v>10</v>
      </c>
      <c r="Z602" s="57">
        <v>45203</v>
      </c>
      <c r="AA602" t="s">
        <v>1993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45224</v>
      </c>
      <c r="AA603" t="s">
        <v>2030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Y604">
        <v>11</v>
      </c>
      <c r="Z604" s="57">
        <v>45237</v>
      </c>
      <c r="AA604" t="s">
        <v>2225</v>
      </c>
      <c r="AB604" s="18">
        <v>2818.5</v>
      </c>
      <c r="AC604" s="18"/>
      <c r="AD604" s="18"/>
      <c r="AE604" s="18"/>
      <c r="AF604" s="18"/>
      <c r="AG604" s="18"/>
      <c r="AH604" s="18">
        <v>2818.5</v>
      </c>
    </row>
    <row r="605" spans="25:34" x14ac:dyDescent="0.35">
      <c r="Z605" s="57">
        <v>45255</v>
      </c>
      <c r="AA605" t="s">
        <v>2242</v>
      </c>
      <c r="AB605" s="18">
        <v>2508</v>
      </c>
      <c r="AC605" s="18"/>
      <c r="AD605" s="18"/>
      <c r="AE605" s="18"/>
      <c r="AF605" s="18"/>
      <c r="AG605" s="18"/>
      <c r="AH605" s="18">
        <v>2508</v>
      </c>
    </row>
    <row r="606" spans="25:34" x14ac:dyDescent="0.35">
      <c r="Y606">
        <v>12</v>
      </c>
      <c r="Z606" s="57">
        <v>45262</v>
      </c>
      <c r="AA606" t="s">
        <v>2252</v>
      </c>
      <c r="AB606" s="18">
        <v>3449</v>
      </c>
      <c r="AC606" s="18"/>
      <c r="AD606" s="18"/>
      <c r="AE606" s="18"/>
      <c r="AF606" s="18"/>
      <c r="AG606" s="18"/>
      <c r="AH606" s="18">
        <v>3449</v>
      </c>
    </row>
    <row r="607" spans="25:34" x14ac:dyDescent="0.35">
      <c r="Z607" s="57">
        <v>45267</v>
      </c>
      <c r="AA607" t="s">
        <v>2255</v>
      </c>
      <c r="AB607" s="18">
        <v>2700.5</v>
      </c>
      <c r="AC607" s="18"/>
      <c r="AD607" s="18"/>
      <c r="AE607" s="18"/>
      <c r="AF607" s="18"/>
      <c r="AG607" s="18"/>
      <c r="AH607" s="18">
        <v>2700.5</v>
      </c>
    </row>
    <row r="608" spans="25:34" x14ac:dyDescent="0.35">
      <c r="Z608" s="57">
        <v>45275</v>
      </c>
      <c r="AA608" t="s">
        <v>2264</v>
      </c>
      <c r="AB608" s="18">
        <v>2665.5</v>
      </c>
      <c r="AC608" s="18"/>
      <c r="AD608" s="18"/>
      <c r="AE608" s="18"/>
      <c r="AF608" s="18"/>
      <c r="AG608" s="18"/>
      <c r="AH608" s="18">
        <v>2665.5</v>
      </c>
    </row>
    <row r="609" spans="23:34" x14ac:dyDescent="0.35">
      <c r="Z609" s="57">
        <v>45278</v>
      </c>
      <c r="AA609" t="s">
        <v>2270</v>
      </c>
      <c r="AB609" s="18">
        <v>2978</v>
      </c>
      <c r="AC609" s="18"/>
      <c r="AD609" s="18"/>
      <c r="AE609" s="18"/>
      <c r="AF609" s="18"/>
      <c r="AG609" s="18"/>
      <c r="AH609" s="18">
        <v>2978</v>
      </c>
    </row>
    <row r="610" spans="23:34" x14ac:dyDescent="0.35">
      <c r="Z610" s="57">
        <v>45282</v>
      </c>
      <c r="AA610" t="s">
        <v>2280</v>
      </c>
      <c r="AB610" s="18">
        <v>2145.5</v>
      </c>
      <c r="AC610" s="18"/>
      <c r="AD610" s="18"/>
      <c r="AE610" s="18"/>
      <c r="AF610" s="18"/>
      <c r="AG610" s="18"/>
      <c r="AH610" s="18">
        <v>2145.5</v>
      </c>
    </row>
    <row r="611" spans="23:34" x14ac:dyDescent="0.35">
      <c r="Z611" s="57">
        <v>45290</v>
      </c>
      <c r="AA611" t="s">
        <v>2285</v>
      </c>
      <c r="AB611" s="18">
        <v>2423</v>
      </c>
      <c r="AC611" s="18"/>
      <c r="AD611" s="18"/>
      <c r="AE611" s="18"/>
      <c r="AF611" s="18"/>
      <c r="AG611" s="18"/>
      <c r="AH611" s="18">
        <v>2423</v>
      </c>
    </row>
    <row r="612" spans="23:34" x14ac:dyDescent="0.35">
      <c r="Y612">
        <v>4</v>
      </c>
      <c r="Z612" t="s">
        <v>1404</v>
      </c>
      <c r="AA612" t="s">
        <v>1407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5">
      <c r="Z613" t="s">
        <v>1429</v>
      </c>
      <c r="AA613" t="s">
        <v>1428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5">
      <c r="Z614" t="s">
        <v>1440</v>
      </c>
      <c r="AA614" t="s">
        <v>1439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5">
      <c r="Z615" t="s">
        <v>1467</v>
      </c>
      <c r="AA615" t="s">
        <v>1466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5">
      <c r="X616">
        <v>2024</v>
      </c>
      <c r="Y616">
        <v>1</v>
      </c>
      <c r="Z616" s="57">
        <v>45296</v>
      </c>
      <c r="AA616" t="s">
        <v>2345</v>
      </c>
      <c r="AB616" s="18">
        <v>2388</v>
      </c>
      <c r="AC616" s="18"/>
      <c r="AD616" s="18"/>
      <c r="AE616" s="18"/>
      <c r="AF616" s="18"/>
      <c r="AG616" s="18"/>
      <c r="AH616" s="18">
        <v>2388</v>
      </c>
    </row>
    <row r="617" spans="23:34" x14ac:dyDescent="0.35">
      <c r="Z617" s="57">
        <v>45306</v>
      </c>
      <c r="AA617" t="s">
        <v>2354</v>
      </c>
      <c r="AB617" s="18">
        <v>2700.5</v>
      </c>
      <c r="AC617" s="18"/>
      <c r="AD617" s="18"/>
      <c r="AE617" s="18"/>
      <c r="AF617" s="18"/>
      <c r="AG617" s="18"/>
      <c r="AH617" s="18">
        <v>2700.5</v>
      </c>
    </row>
    <row r="618" spans="23:34" x14ac:dyDescent="0.35">
      <c r="Y618">
        <v>2</v>
      </c>
      <c r="Z618" s="57">
        <v>45338</v>
      </c>
      <c r="AA618" t="s">
        <v>2429</v>
      </c>
      <c r="AB618" s="18">
        <v>2405.1</v>
      </c>
      <c r="AC618" s="18"/>
      <c r="AD618" s="18"/>
      <c r="AE618" s="18"/>
      <c r="AF618" s="18"/>
      <c r="AG618" s="18"/>
      <c r="AH618" s="18">
        <v>2405.1</v>
      </c>
    </row>
    <row r="619" spans="23:34" x14ac:dyDescent="0.35">
      <c r="Y619">
        <v>3</v>
      </c>
      <c r="Z619" s="57">
        <v>45352</v>
      </c>
      <c r="AA619" t="s">
        <v>2496</v>
      </c>
      <c r="AB619" s="18">
        <v>2613</v>
      </c>
      <c r="AC619" s="18"/>
      <c r="AD619" s="18"/>
      <c r="AE619" s="18"/>
      <c r="AF619" s="18"/>
      <c r="AG619" s="18"/>
      <c r="AH619" s="18">
        <v>2613</v>
      </c>
    </row>
    <row r="620" spans="23:34" x14ac:dyDescent="0.35">
      <c r="Z620" s="57">
        <v>45381</v>
      </c>
      <c r="AA620" t="s">
        <v>2528</v>
      </c>
      <c r="AB620" s="18">
        <v>2665.5</v>
      </c>
      <c r="AC620" s="18"/>
      <c r="AD620" s="18"/>
      <c r="AE620" s="18"/>
      <c r="AF620" s="18"/>
      <c r="AG620" s="18"/>
      <c r="AH620" s="18">
        <v>2665.5</v>
      </c>
    </row>
    <row r="621" spans="23:34" x14ac:dyDescent="0.35">
      <c r="Y621">
        <v>4</v>
      </c>
      <c r="Z621" s="57">
        <v>45390</v>
      </c>
      <c r="AA621" t="s">
        <v>2584</v>
      </c>
      <c r="AB621" s="18">
        <v>2665.5</v>
      </c>
      <c r="AC621" s="18"/>
      <c r="AD621" s="18"/>
      <c r="AE621" s="18"/>
      <c r="AF621" s="18"/>
      <c r="AG621" s="18"/>
      <c r="AH621" s="18">
        <v>2665.5</v>
      </c>
    </row>
    <row r="622" spans="23:34" x14ac:dyDescent="0.35">
      <c r="Z622" s="57">
        <v>45407</v>
      </c>
      <c r="AA622" t="s">
        <v>2592</v>
      </c>
      <c r="AB622" s="18">
        <v>3180.5</v>
      </c>
      <c r="AC622" s="18"/>
      <c r="AD622" s="18"/>
      <c r="AE622" s="18"/>
      <c r="AF622" s="18"/>
      <c r="AG622" s="18"/>
      <c r="AH622" s="18">
        <v>3180.5</v>
      </c>
    </row>
    <row r="623" spans="23:34" x14ac:dyDescent="0.35">
      <c r="W623" s="36" t="s">
        <v>501</v>
      </c>
      <c r="X623" s="36"/>
      <c r="Y623" s="36"/>
      <c r="Z623" s="36"/>
      <c r="AA623" s="36"/>
      <c r="AB623" s="37">
        <v>40306.1</v>
      </c>
      <c r="AC623" s="37"/>
      <c r="AD623" s="37"/>
      <c r="AE623" s="37"/>
      <c r="AF623" s="37"/>
      <c r="AG623" s="37"/>
      <c r="AH623" s="37">
        <v>40306.1</v>
      </c>
    </row>
    <row r="624" spans="23:34" x14ac:dyDescent="0.35">
      <c r="W624" t="s">
        <v>638</v>
      </c>
      <c r="X624">
        <v>2022</v>
      </c>
      <c r="Y624">
        <v>3</v>
      </c>
      <c r="Z624" s="57">
        <v>44628</v>
      </c>
      <c r="AA624" t="s">
        <v>635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5">
      <c r="Z625" s="57">
        <v>44629</v>
      </c>
      <c r="AA625" t="s">
        <v>643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5">
      <c r="Z626" s="57">
        <v>44632</v>
      </c>
      <c r="AA626" t="s">
        <v>645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5">
      <c r="Y627">
        <v>5</v>
      </c>
      <c r="Z627" s="57">
        <v>44693</v>
      </c>
      <c r="AA627" t="s">
        <v>770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Y628">
        <v>6</v>
      </c>
      <c r="Z628" s="57">
        <v>44715</v>
      </c>
      <c r="AA628" t="s">
        <v>828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s="57">
        <v>44721</v>
      </c>
      <c r="AA629" t="s">
        <v>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Y630">
        <v>9</v>
      </c>
      <c r="Z630" s="57">
        <v>44830</v>
      </c>
      <c r="AA630" t="s">
        <v>953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AA631" t="s">
        <v>954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5">
      <c r="Y632">
        <v>11</v>
      </c>
      <c r="Z632" s="57">
        <v>44872</v>
      </c>
      <c r="AA632" t="s">
        <v>1056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5">
      <c r="Y633">
        <v>12</v>
      </c>
      <c r="Z633" s="57">
        <v>44896</v>
      </c>
      <c r="AA633" t="s">
        <v>1109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5">
      <c r="Z634" s="57">
        <v>44900</v>
      </c>
      <c r="AA634" t="s">
        <v>1117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5">
      <c r="Z635" s="57">
        <v>44902</v>
      </c>
      <c r="AA635" t="s">
        <v>1121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5">
      <c r="Z636" s="57">
        <v>44917</v>
      </c>
      <c r="AA636" t="s">
        <v>1131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5">
      <c r="Y637">
        <v>4</v>
      </c>
      <c r="Z637" s="57">
        <v>44652</v>
      </c>
      <c r="AA637" t="s">
        <v>685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5">
      <c r="Z638" s="57">
        <v>44663</v>
      </c>
      <c r="AA638" t="s">
        <v>692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5">
      <c r="X639">
        <v>2023</v>
      </c>
      <c r="Y639">
        <v>1</v>
      </c>
      <c r="Z639" s="57">
        <v>44938</v>
      </c>
      <c r="AA639" t="s">
        <v>1183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5">
      <c r="Z640" s="57">
        <v>44944</v>
      </c>
      <c r="AA640" t="s">
        <v>1192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5">
      <c r="Z641" s="57">
        <v>44956</v>
      </c>
      <c r="AA641" t="s">
        <v>1206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5">
      <c r="Y642">
        <v>2</v>
      </c>
      <c r="Z642" t="s">
        <v>1241</v>
      </c>
      <c r="AA642" t="s">
        <v>1240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5">
      <c r="Z643" t="s">
        <v>1247</v>
      </c>
      <c r="AA643" t="s">
        <v>1249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5">
      <c r="Z644" t="s">
        <v>1265</v>
      </c>
      <c r="AA644" t="s">
        <v>1269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5">
      <c r="Y645">
        <v>3</v>
      </c>
      <c r="Z645" t="s">
        <v>1302</v>
      </c>
      <c r="AA645" t="s">
        <v>1283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5">
      <c r="Y646">
        <v>7</v>
      </c>
      <c r="Z646" s="57">
        <v>45111</v>
      </c>
      <c r="AA646" t="s">
        <v>1711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5">
      <c r="Y647">
        <v>9</v>
      </c>
      <c r="Z647" s="57">
        <v>45187</v>
      </c>
      <c r="AA647" t="s">
        <v>1906</v>
      </c>
      <c r="AB647" s="18">
        <v>3316.2</v>
      </c>
      <c r="AC647" s="18"/>
      <c r="AD647" s="18"/>
      <c r="AE647" s="18"/>
      <c r="AF647" s="18"/>
      <c r="AG647" s="18"/>
      <c r="AH647" s="18">
        <v>3316.2</v>
      </c>
    </row>
    <row r="648" spans="25:34" x14ac:dyDescent="0.35">
      <c r="Y648">
        <v>10</v>
      </c>
      <c r="Z648" s="57">
        <v>45205</v>
      </c>
      <c r="AA648" t="s">
        <v>1997</v>
      </c>
      <c r="AB648" s="18">
        <v>4068</v>
      </c>
      <c r="AC648" s="18"/>
      <c r="AD648" s="18"/>
      <c r="AE648" s="18"/>
      <c r="AF648" s="18"/>
      <c r="AG648" s="18"/>
      <c r="AH648" s="18">
        <v>4068</v>
      </c>
    </row>
    <row r="649" spans="25:34" x14ac:dyDescent="0.35">
      <c r="Z649" s="57">
        <v>45209</v>
      </c>
      <c r="AA649" t="s">
        <v>2004</v>
      </c>
      <c r="AB649" s="18">
        <v>344</v>
      </c>
      <c r="AC649" s="18"/>
      <c r="AD649" s="18"/>
      <c r="AE649" s="18"/>
      <c r="AF649" s="18"/>
      <c r="AG649" s="18"/>
      <c r="AH649" s="18">
        <v>344</v>
      </c>
    </row>
    <row r="650" spans="25:34" x14ac:dyDescent="0.35">
      <c r="Z650" t="s">
        <v>2010</v>
      </c>
      <c r="AA650" t="s">
        <v>2012</v>
      </c>
      <c r="AB650" s="18">
        <v>1738</v>
      </c>
      <c r="AC650" s="18"/>
      <c r="AD650" s="18"/>
      <c r="AE650" s="18"/>
      <c r="AF650" s="18"/>
      <c r="AG650" s="18"/>
      <c r="AH650" s="18">
        <v>1738</v>
      </c>
    </row>
    <row r="651" spans="25:34" x14ac:dyDescent="0.35">
      <c r="Y651">
        <v>12</v>
      </c>
      <c r="Z651" s="57">
        <v>45268</v>
      </c>
      <c r="AA651" t="s">
        <v>2256</v>
      </c>
      <c r="AB651" s="18">
        <v>250</v>
      </c>
      <c r="AC651" s="18"/>
      <c r="AD651" s="18"/>
      <c r="AE651" s="18"/>
      <c r="AF651" s="18"/>
      <c r="AG651" s="18"/>
      <c r="AH651" s="18">
        <v>250</v>
      </c>
    </row>
    <row r="652" spans="25:34" x14ac:dyDescent="0.35">
      <c r="AA652" t="s">
        <v>2257</v>
      </c>
      <c r="AB652" s="18">
        <v>4068</v>
      </c>
      <c r="AC652" s="18"/>
      <c r="AD652" s="18"/>
      <c r="AE652" s="18"/>
      <c r="AF652" s="18"/>
      <c r="AG652" s="18"/>
      <c r="AH652" s="18">
        <v>4068</v>
      </c>
    </row>
    <row r="653" spans="25:34" x14ac:dyDescent="0.35">
      <c r="Z653" s="57">
        <v>45279</v>
      </c>
      <c r="AA653" t="s">
        <v>2273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5">
      <c r="AA654" t="s">
        <v>2338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5">
      <c r="Y655">
        <v>4</v>
      </c>
      <c r="Z655" s="57">
        <v>45019</v>
      </c>
      <c r="AA655" t="s">
        <v>1392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5">
      <c r="Z656" t="s">
        <v>1415</v>
      </c>
      <c r="AA656" t="s">
        <v>1414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5">
      <c r="Z657" s="57">
        <v>45030</v>
      </c>
      <c r="AA657" t="s">
        <v>1433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5">
      <c r="W658" s="36" t="s">
        <v>642</v>
      </c>
      <c r="X658" s="36"/>
      <c r="Y658" s="36"/>
      <c r="Z658" s="36"/>
      <c r="AA658" s="36"/>
      <c r="AB658" s="37">
        <v>13784.2</v>
      </c>
      <c r="AC658" s="37"/>
      <c r="AD658" s="37"/>
      <c r="AE658" s="37"/>
      <c r="AF658" s="37"/>
      <c r="AG658" s="37"/>
      <c r="AH658" s="37">
        <v>13784.2</v>
      </c>
    </row>
    <row r="659" spans="23:34" x14ac:dyDescent="0.35">
      <c r="W659" t="s">
        <v>666</v>
      </c>
      <c r="X659">
        <v>2022</v>
      </c>
      <c r="Y659">
        <v>3</v>
      </c>
      <c r="Z659" s="57">
        <v>44651</v>
      </c>
      <c r="AA659" t="s">
        <v>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Y660">
        <v>5</v>
      </c>
      <c r="Z660" s="57">
        <v>44687</v>
      </c>
      <c r="AA660" t="s">
        <v>764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Y661">
        <v>6</v>
      </c>
      <c r="Z661" s="57">
        <v>44725</v>
      </c>
      <c r="AA661" t="s">
        <v>836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Y662">
        <v>4</v>
      </c>
      <c r="Z662" s="57">
        <v>44667</v>
      </c>
      <c r="AA662" t="s">
        <v>698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Z663" t="s">
        <v>722</v>
      </c>
      <c r="AA663" t="s">
        <v>721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5">
      <c r="Z664" s="57">
        <v>44680</v>
      </c>
      <c r="AA664" t="s">
        <v>729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X665">
        <v>2023</v>
      </c>
      <c r="Y665">
        <v>1</v>
      </c>
      <c r="Z665" s="57">
        <v>44932</v>
      </c>
      <c r="AA665" t="s">
        <v>1171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Z666" s="57">
        <v>44935</v>
      </c>
      <c r="AA666" t="s">
        <v>1174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Z667" s="57">
        <v>44937</v>
      </c>
      <c r="AA667" t="s">
        <v>1180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Z668" s="57">
        <v>44939</v>
      </c>
      <c r="AA668" t="s">
        <v>1184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Y669">
        <v>6</v>
      </c>
      <c r="Z669" s="57">
        <v>45084</v>
      </c>
      <c r="AA669" t="s">
        <v>1614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W670" s="36" t="s">
        <v>680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5">
      <c r="W671" t="s">
        <v>710</v>
      </c>
      <c r="X671">
        <v>2022</v>
      </c>
      <c r="Y671">
        <v>4</v>
      </c>
      <c r="Z671" s="57">
        <v>44671</v>
      </c>
      <c r="AA671" t="s">
        <v>700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Z672" s="57">
        <v>44672</v>
      </c>
      <c r="AA672" t="s">
        <v>702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W673" s="36" t="s">
        <v>755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5">
      <c r="W674" t="s">
        <v>774</v>
      </c>
      <c r="X674">
        <v>2022</v>
      </c>
      <c r="Y674">
        <v>5</v>
      </c>
      <c r="Z674" s="57">
        <v>44693</v>
      </c>
      <c r="AA674" t="s">
        <v>775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Y675">
        <v>4</v>
      </c>
      <c r="Z675" s="57">
        <v>44660</v>
      </c>
      <c r="AA675" t="s">
        <v>691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Z676" s="57">
        <v>44664</v>
      </c>
      <c r="AA676" t="s">
        <v>693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Z677" s="57">
        <v>44666</v>
      </c>
      <c r="AA677" t="s">
        <v>696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W678" s="36" t="s">
        <v>799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5">
      <c r="W679" t="s">
        <v>785</v>
      </c>
      <c r="X679">
        <v>2022</v>
      </c>
      <c r="Y679">
        <v>5</v>
      </c>
      <c r="Z679" s="57">
        <v>44702</v>
      </c>
      <c r="AA679" t="s">
        <v>789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8</v>
      </c>
      <c r="Z680" s="57">
        <v>44782</v>
      </c>
      <c r="AA680" t="s">
        <v>899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Y681">
        <v>10</v>
      </c>
      <c r="Z681" s="57">
        <v>44851</v>
      </c>
      <c r="AA681" t="s">
        <v>1005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Y682">
        <v>12</v>
      </c>
      <c r="Z682" t="s">
        <v>1125</v>
      </c>
      <c r="AA682" t="s">
        <v>1126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3</v>
      </c>
      <c r="Z683" t="s">
        <v>1360</v>
      </c>
      <c r="AA683" t="s">
        <v>1359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Y684">
        <v>12</v>
      </c>
      <c r="Z684" s="57">
        <v>45281</v>
      </c>
      <c r="AA684" t="s">
        <v>2277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45282</v>
      </c>
      <c r="AA685" t="s">
        <v>2279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X686">
        <v>2024</v>
      </c>
      <c r="Y686">
        <v>2</v>
      </c>
      <c r="Z686" s="57">
        <v>45328</v>
      </c>
      <c r="AA686" t="s">
        <v>2424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Z687" s="57">
        <v>45342</v>
      </c>
      <c r="AA687" t="s">
        <v>2432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Z688" s="57">
        <v>45349</v>
      </c>
      <c r="AA688" t="s">
        <v>2444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Y689">
        <v>3</v>
      </c>
      <c r="Z689" s="57">
        <v>45358</v>
      </c>
      <c r="AA689" t="s">
        <v>2504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W690" s="36" t="s">
        <v>800</v>
      </c>
      <c r="X690" s="36"/>
      <c r="Y690" s="36"/>
      <c r="Z690" s="36"/>
      <c r="AA690" s="36"/>
      <c r="AB690" s="37">
        <v>0</v>
      </c>
      <c r="AC690" s="37"/>
      <c r="AD690" s="37"/>
      <c r="AE690" s="37"/>
      <c r="AF690" s="37"/>
      <c r="AG690" s="37"/>
      <c r="AH690" s="37">
        <v>0</v>
      </c>
    </row>
    <row r="691" spans="23:34" x14ac:dyDescent="0.35">
      <c r="W691" t="s">
        <v>860</v>
      </c>
      <c r="X691">
        <v>2022</v>
      </c>
      <c r="Y691">
        <v>7</v>
      </c>
      <c r="Z691" s="57">
        <v>44756</v>
      </c>
      <c r="AA691" t="s">
        <v>862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Y692">
        <v>8</v>
      </c>
      <c r="Z692" s="57">
        <v>44777</v>
      </c>
      <c r="AA692" t="s">
        <v>892</v>
      </c>
      <c r="AB692" s="18">
        <v>0.20000000000004547</v>
      </c>
      <c r="AC692" s="18"/>
      <c r="AD692" s="18"/>
      <c r="AE692" s="18"/>
      <c r="AF692" s="18"/>
      <c r="AG692" s="18"/>
      <c r="AH692" s="18">
        <v>0.20000000000004547</v>
      </c>
    </row>
    <row r="693" spans="23:34" x14ac:dyDescent="0.35">
      <c r="Z693" s="57">
        <v>44796</v>
      </c>
      <c r="AA693" t="s">
        <v>910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44798</v>
      </c>
      <c r="AA694" t="s">
        <v>915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Y695">
        <v>9</v>
      </c>
      <c r="Z695" s="57">
        <v>44832</v>
      </c>
      <c r="AA695" t="s">
        <v>956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Y696">
        <v>11</v>
      </c>
      <c r="Z696" s="57">
        <v>44879</v>
      </c>
      <c r="AA696" t="s">
        <v>1066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X697">
        <v>2023</v>
      </c>
      <c r="Y697">
        <v>2</v>
      </c>
      <c r="Z697" t="s">
        <v>1279</v>
      </c>
      <c r="AA697" t="s">
        <v>1277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5</v>
      </c>
      <c r="Z698" s="57">
        <v>45052</v>
      </c>
      <c r="AA698" t="s">
        <v>1535</v>
      </c>
      <c r="AB698" s="18">
        <v>3784</v>
      </c>
      <c r="AC698" s="18"/>
      <c r="AD698" s="18"/>
      <c r="AE698" s="18"/>
      <c r="AF698" s="18"/>
      <c r="AG698" s="18"/>
      <c r="AH698" s="18">
        <v>3784</v>
      </c>
    </row>
    <row r="699" spans="23:34" x14ac:dyDescent="0.35">
      <c r="Y699">
        <v>7</v>
      </c>
      <c r="Z699" s="57">
        <v>45113</v>
      </c>
      <c r="AA699" t="s">
        <v>1712</v>
      </c>
      <c r="AB699" s="18">
        <v>2516</v>
      </c>
      <c r="AC699" s="18"/>
      <c r="AD699" s="18"/>
      <c r="AE699" s="18"/>
      <c r="AF699" s="18"/>
      <c r="AG699" s="18"/>
      <c r="AH699" s="18">
        <v>2516</v>
      </c>
    </row>
    <row r="700" spans="23:34" x14ac:dyDescent="0.35">
      <c r="Y700">
        <v>11</v>
      </c>
      <c r="Z700" s="57">
        <v>45257</v>
      </c>
      <c r="AA700" t="s">
        <v>2243</v>
      </c>
      <c r="AB700" s="18">
        <v>4987.1000000000004</v>
      </c>
      <c r="AC700" s="18"/>
      <c r="AD700" s="18"/>
      <c r="AE700" s="18"/>
      <c r="AF700" s="18"/>
      <c r="AG700" s="18"/>
      <c r="AH700" s="18">
        <v>4987.1000000000004</v>
      </c>
    </row>
    <row r="701" spans="23:34" x14ac:dyDescent="0.35">
      <c r="Y701">
        <v>4</v>
      </c>
      <c r="Z701" s="57">
        <v>45020</v>
      </c>
      <c r="AA701" t="s">
        <v>1401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Z702" t="s">
        <v>1402</v>
      </c>
      <c r="AA702" t="s">
        <v>1401</v>
      </c>
      <c r="AB702" s="18">
        <v>6058.6</v>
      </c>
      <c r="AC702" s="18"/>
      <c r="AD702" s="18"/>
      <c r="AE702" s="18"/>
      <c r="AF702" s="18"/>
      <c r="AG702" s="18"/>
      <c r="AH702" s="18">
        <v>6058.6</v>
      </c>
    </row>
    <row r="703" spans="23:34" x14ac:dyDescent="0.35">
      <c r="W703" s="36" t="s">
        <v>875</v>
      </c>
      <c r="X703" s="36"/>
      <c r="Y703" s="36"/>
      <c r="Z703" s="36"/>
      <c r="AA703" s="36"/>
      <c r="AB703" s="37">
        <v>17345.900000000001</v>
      </c>
      <c r="AC703" s="37"/>
      <c r="AD703" s="37"/>
      <c r="AE703" s="37"/>
      <c r="AF703" s="37"/>
      <c r="AG703" s="37"/>
      <c r="AH703" s="37">
        <v>17345.900000000001</v>
      </c>
    </row>
    <row r="704" spans="23:34" x14ac:dyDescent="0.35">
      <c r="W704" t="s">
        <v>959</v>
      </c>
      <c r="X704">
        <v>2022</v>
      </c>
      <c r="Y704">
        <v>9</v>
      </c>
      <c r="Z704" s="57">
        <v>44813</v>
      </c>
      <c r="AA704" t="s">
        <v>931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44832</v>
      </c>
      <c r="AA705" t="s">
        <v>957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X706">
        <v>2023</v>
      </c>
      <c r="Y706">
        <v>1</v>
      </c>
      <c r="Z706" s="57">
        <v>44940</v>
      </c>
      <c r="AA706" t="s">
        <v>1189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W707" s="36" t="s">
        <v>986</v>
      </c>
      <c r="X707" s="36"/>
      <c r="Y707" s="36"/>
      <c r="Z707" s="36"/>
      <c r="AA707" s="36"/>
      <c r="AB707" s="37">
        <v>0</v>
      </c>
      <c r="AC707" s="37"/>
      <c r="AD707" s="37"/>
      <c r="AE707" s="37"/>
      <c r="AF707" s="37"/>
      <c r="AG707" s="37"/>
      <c r="AH707" s="37">
        <v>0</v>
      </c>
    </row>
    <row r="708" spans="23:34" x14ac:dyDescent="0.35">
      <c r="W708" t="s">
        <v>1045</v>
      </c>
      <c r="X708" t="s">
        <v>1764</v>
      </c>
      <c r="Y708" t="s">
        <v>1764</v>
      </c>
      <c r="Z708" s="57">
        <v>44788</v>
      </c>
      <c r="AA708" t="s">
        <v>901</v>
      </c>
      <c r="AB708" s="18"/>
      <c r="AC708" s="18"/>
      <c r="AD708" s="18"/>
      <c r="AE708" s="18"/>
      <c r="AF708" s="18">
        <v>0</v>
      </c>
      <c r="AG708" s="18"/>
      <c r="AH708" s="18">
        <v>0</v>
      </c>
    </row>
    <row r="709" spans="23:34" x14ac:dyDescent="0.35">
      <c r="Z709" s="57">
        <v>45220</v>
      </c>
      <c r="AA709" t="s">
        <v>2020</v>
      </c>
      <c r="AB709" s="18"/>
      <c r="AC709" s="18"/>
      <c r="AD709" s="18"/>
      <c r="AE709" s="18"/>
      <c r="AF709" s="18">
        <v>0</v>
      </c>
      <c r="AG709" s="18"/>
      <c r="AH709" s="18">
        <v>0</v>
      </c>
    </row>
    <row r="710" spans="23:34" x14ac:dyDescent="0.35">
      <c r="W710" s="36" t="s">
        <v>1046</v>
      </c>
      <c r="X710" s="36"/>
      <c r="Y710" s="36"/>
      <c r="Z710" s="36"/>
      <c r="AA710" s="36"/>
      <c r="AB710" s="37"/>
      <c r="AC710" s="37"/>
      <c r="AD710" s="37"/>
      <c r="AE710" s="37"/>
      <c r="AF710" s="37">
        <v>0</v>
      </c>
      <c r="AG710" s="37"/>
      <c r="AH710" s="37">
        <v>0</v>
      </c>
    </row>
    <row r="711" spans="23:34" x14ac:dyDescent="0.35">
      <c r="W711" t="s">
        <v>1052</v>
      </c>
      <c r="X711">
        <v>2022</v>
      </c>
      <c r="Y711">
        <v>11</v>
      </c>
      <c r="Z711" s="57">
        <v>44870</v>
      </c>
      <c r="AA711" t="s">
        <v>1054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Z712" t="s">
        <v>1071</v>
      </c>
      <c r="AA712" t="s">
        <v>1072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12</v>
      </c>
      <c r="Z713" s="57">
        <v>44896</v>
      </c>
      <c r="AA713" t="s">
        <v>1107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W714" s="36" t="s">
        <v>1089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5">
      <c r="W715" t="s">
        <v>1058</v>
      </c>
      <c r="X715">
        <v>2022</v>
      </c>
      <c r="Y715">
        <v>11</v>
      </c>
      <c r="Z715" s="57">
        <v>44873</v>
      </c>
      <c r="AA715" t="s">
        <v>1063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W716" s="36" t="s">
        <v>1090</v>
      </c>
      <c r="X716" s="36"/>
      <c r="Y716" s="36"/>
      <c r="Z716" s="36"/>
      <c r="AA716" s="36"/>
      <c r="AB716" s="37">
        <v>0</v>
      </c>
      <c r="AC716" s="37"/>
      <c r="AD716" s="37"/>
      <c r="AE716" s="37"/>
      <c r="AF716" s="37"/>
      <c r="AG716" s="37"/>
      <c r="AH716" s="37">
        <v>0</v>
      </c>
    </row>
    <row r="717" spans="23:34" x14ac:dyDescent="0.35">
      <c r="W717" t="s">
        <v>1102</v>
      </c>
      <c r="X717">
        <v>2022</v>
      </c>
      <c r="Y717">
        <v>11</v>
      </c>
      <c r="Z717" s="57">
        <v>44895</v>
      </c>
      <c r="AA717" t="s">
        <v>1097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W718" s="36" t="s">
        <v>1105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5">
      <c r="W719" t="s">
        <v>1101</v>
      </c>
      <c r="X719">
        <v>2022</v>
      </c>
      <c r="Y719">
        <v>11</v>
      </c>
      <c r="Z719" s="57">
        <v>44895</v>
      </c>
      <c r="AA719" t="s">
        <v>1098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W720" s="36" t="s">
        <v>1106</v>
      </c>
      <c r="X720" s="36"/>
      <c r="Y720" s="36"/>
      <c r="Z720" s="36"/>
      <c r="AA720" s="36"/>
      <c r="AB720" s="37">
        <v>0</v>
      </c>
      <c r="AC720" s="37"/>
      <c r="AD720" s="37"/>
      <c r="AE720" s="37"/>
      <c r="AF720" s="37"/>
      <c r="AG720" s="37"/>
      <c r="AH720" s="37">
        <v>0</v>
      </c>
    </row>
    <row r="721" spans="23:34" x14ac:dyDescent="0.35">
      <c r="W721" t="s">
        <v>1197</v>
      </c>
      <c r="X721">
        <v>2023</v>
      </c>
      <c r="Y721">
        <v>1</v>
      </c>
      <c r="Z721" s="57">
        <v>44953</v>
      </c>
      <c r="AA721" t="s">
        <v>1204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Y722">
        <v>2</v>
      </c>
      <c r="Z722" s="57">
        <v>44958</v>
      </c>
      <c r="AA722" t="s">
        <v>1235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t="s">
        <v>1241</v>
      </c>
      <c r="AA723" t="s">
        <v>1245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3</v>
      </c>
      <c r="Z724" t="s">
        <v>1351</v>
      </c>
      <c r="AA724" t="s">
        <v>1354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t="s">
        <v>1356</v>
      </c>
      <c r="AA725" t="s">
        <v>1355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Z726" t="s">
        <v>1363</v>
      </c>
      <c r="AA726" t="s">
        <v>1364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AA727" t="s">
        <v>1365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Y728">
        <v>5</v>
      </c>
      <c r="Z728" s="57">
        <v>45048</v>
      </c>
      <c r="AA728" t="s">
        <v>1531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Z729" s="57">
        <v>45054</v>
      </c>
      <c r="AA729" t="s">
        <v>1536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Z730" t="s">
        <v>1553</v>
      </c>
      <c r="AA730" t="s">
        <v>1554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Z731" s="57">
        <v>45066</v>
      </c>
      <c r="AA731" t="s">
        <v>1555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s="57">
        <v>45076</v>
      </c>
      <c r="AA732" t="s">
        <v>1563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6</v>
      </c>
      <c r="Z733" t="s">
        <v>1612</v>
      </c>
      <c r="AA733" t="s">
        <v>1610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s="57">
        <v>45086</v>
      </c>
      <c r="AA734" t="s">
        <v>1623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Z735" t="s">
        <v>1626</v>
      </c>
      <c r="AA735" t="s">
        <v>1624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s="57">
        <v>45092</v>
      </c>
      <c r="AA736" t="s">
        <v>1633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5">
      <c r="Z737" s="57">
        <v>45097</v>
      </c>
      <c r="AA737" t="s">
        <v>1647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5">
      <c r="Z738" t="s">
        <v>1646</v>
      </c>
      <c r="AA738" t="s">
        <v>1645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5">
      <c r="Z739" s="57">
        <v>45099</v>
      </c>
      <c r="AA739" t="s">
        <v>1650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5">
      <c r="Z740" t="s">
        <v>1664</v>
      </c>
      <c r="AA740" t="s">
        <v>1663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5">
      <c r="Y741">
        <v>7</v>
      </c>
      <c r="Z741" s="57">
        <v>45110</v>
      </c>
      <c r="AA741" t="s">
        <v>1708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5">
      <c r="AA742" t="s">
        <v>1710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5">
      <c r="Z743" s="57">
        <v>45117</v>
      </c>
      <c r="AA743" t="s">
        <v>1718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5">
      <c r="Z744" t="s">
        <v>1722</v>
      </c>
      <c r="AA744" t="s">
        <v>1721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5">
      <c r="Z745" s="57">
        <v>45131</v>
      </c>
      <c r="AA745" t="s">
        <v>1730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5">
      <c r="Y746">
        <v>8</v>
      </c>
      <c r="Z746" s="57">
        <v>45139</v>
      </c>
      <c r="AA746" t="s">
        <v>1792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5">
      <c r="Z747" s="57">
        <v>45145</v>
      </c>
      <c r="AA747" t="s">
        <v>1808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5">
      <c r="Z748" s="57">
        <v>45152</v>
      </c>
      <c r="AA748" t="s">
        <v>1811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5">
      <c r="Z749" s="57">
        <v>45154</v>
      </c>
      <c r="AA749" t="s">
        <v>1817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5">
      <c r="Z750" s="57">
        <v>45161</v>
      </c>
      <c r="AA750" t="s">
        <v>1828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5">
      <c r="Z751" s="57">
        <v>45162</v>
      </c>
      <c r="AA751" t="s">
        <v>1829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5">
      <c r="Z752" s="57">
        <v>45166</v>
      </c>
      <c r="AA752" t="s">
        <v>1833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Y753">
        <v>9</v>
      </c>
      <c r="Z753" t="s">
        <v>1879</v>
      </c>
      <c r="AA753" t="s">
        <v>1880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45174</v>
      </c>
      <c r="AA754" t="s">
        <v>1885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45181</v>
      </c>
      <c r="AA755" t="s">
        <v>1898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Z756" s="57">
        <v>45195</v>
      </c>
      <c r="AA756" t="s">
        <v>1920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s="57">
        <v>45198</v>
      </c>
      <c r="AA757" t="s">
        <v>1925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10</v>
      </c>
      <c r="Z758" t="s">
        <v>2005</v>
      </c>
      <c r="AA758" t="s">
        <v>2008</v>
      </c>
      <c r="AB758" s="18">
        <v>803.3</v>
      </c>
      <c r="AC758" s="18"/>
      <c r="AD758" s="18"/>
      <c r="AE758" s="18"/>
      <c r="AF758" s="18"/>
      <c r="AG758" s="18"/>
      <c r="AH758" s="18">
        <v>803.3</v>
      </c>
    </row>
    <row r="759" spans="23:34" x14ac:dyDescent="0.35">
      <c r="Z759" s="57">
        <v>45226</v>
      </c>
      <c r="AA759" t="s">
        <v>2035</v>
      </c>
      <c r="AB759" s="18">
        <v>695</v>
      </c>
      <c r="AC759" s="18"/>
      <c r="AD759" s="18"/>
      <c r="AE759" s="18"/>
      <c r="AF759" s="18"/>
      <c r="AG759" s="18"/>
      <c r="AH759" s="18">
        <v>695</v>
      </c>
    </row>
    <row r="760" spans="23:34" x14ac:dyDescent="0.35">
      <c r="Y760">
        <v>11</v>
      </c>
      <c r="Z760" s="57">
        <v>45234</v>
      </c>
      <c r="AA760" t="s">
        <v>2222</v>
      </c>
      <c r="AB760" s="18">
        <v>3078</v>
      </c>
      <c r="AC760" s="18"/>
      <c r="AD760" s="18"/>
      <c r="AE760" s="18"/>
      <c r="AF760" s="18"/>
      <c r="AG760" s="18"/>
      <c r="AH760" s="18">
        <v>3078</v>
      </c>
    </row>
    <row r="761" spans="23:34" x14ac:dyDescent="0.35">
      <c r="Y761">
        <v>4</v>
      </c>
      <c r="Z761" s="57">
        <v>45019</v>
      </c>
      <c r="AA761" t="s">
        <v>1395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t="s">
        <v>1418</v>
      </c>
      <c r="AA762" t="s">
        <v>1417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W763" s="36" t="s">
        <v>1233</v>
      </c>
      <c r="X763" s="36"/>
      <c r="Y763" s="36"/>
      <c r="Z763" s="36"/>
      <c r="AA763" s="36"/>
      <c r="AB763" s="37">
        <v>4576.3</v>
      </c>
      <c r="AC763" s="37"/>
      <c r="AD763" s="37"/>
      <c r="AE763" s="37"/>
      <c r="AF763" s="37"/>
      <c r="AG763" s="37"/>
      <c r="AH763" s="37">
        <v>4576.3</v>
      </c>
    </row>
    <row r="764" spans="23:34" x14ac:dyDescent="0.35">
      <c r="W764" t="s">
        <v>1258</v>
      </c>
      <c r="X764">
        <v>2023</v>
      </c>
      <c r="Y764">
        <v>2</v>
      </c>
      <c r="Z764" s="57">
        <v>44972</v>
      </c>
      <c r="AA764" t="s">
        <v>1263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4</v>
      </c>
      <c r="Z765" t="s">
        <v>1399</v>
      </c>
      <c r="AA765" t="s">
        <v>1396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W766" s="36" t="s">
        <v>1388</v>
      </c>
      <c r="X766" s="36"/>
      <c r="Y766" s="36"/>
      <c r="Z766" s="36"/>
      <c r="AA766" s="36"/>
      <c r="AB766" s="37">
        <v>0</v>
      </c>
      <c r="AC766" s="37"/>
      <c r="AD766" s="37"/>
      <c r="AE766" s="37"/>
      <c r="AF766" s="37"/>
      <c r="AG766" s="37"/>
      <c r="AH766" s="37">
        <v>0</v>
      </c>
    </row>
    <row r="767" spans="23:34" x14ac:dyDescent="0.35">
      <c r="W767" t="s">
        <v>1305</v>
      </c>
      <c r="X767">
        <v>2023</v>
      </c>
      <c r="Y767">
        <v>3</v>
      </c>
      <c r="Z767" t="s">
        <v>1304</v>
      </c>
      <c r="AA767" t="s">
        <v>1307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Z768" t="s">
        <v>1318</v>
      </c>
      <c r="AA768" t="s">
        <v>1314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W769" s="36" t="s">
        <v>1389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5">
      <c r="W770" t="s">
        <v>1310</v>
      </c>
      <c r="X770">
        <v>2023</v>
      </c>
      <c r="Y770">
        <v>5</v>
      </c>
      <c r="Z770" t="s">
        <v>1431</v>
      </c>
      <c r="AA770" t="s">
        <v>1430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5">
      <c r="Y771">
        <v>6</v>
      </c>
      <c r="Z771" s="57">
        <v>45048</v>
      </c>
      <c r="AA771" t="s">
        <v>1530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5">
      <c r="Z772" s="57">
        <v>45061</v>
      </c>
      <c r="AA772" t="s">
        <v>1545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5">
      <c r="Y773">
        <v>7</v>
      </c>
      <c r="Z773" t="s">
        <v>1641</v>
      </c>
      <c r="AA773" t="s">
        <v>1642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5">
      <c r="Z774" s="57">
        <v>45098</v>
      </c>
      <c r="AA774" t="s">
        <v>1648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5">
      <c r="Y775">
        <v>8</v>
      </c>
      <c r="Z775" s="57">
        <v>45118</v>
      </c>
      <c r="AA775" t="s">
        <v>1720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5">
      <c r="Z776" s="57">
        <v>45128</v>
      </c>
      <c r="AA776" t="s">
        <v>1729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5">
      <c r="Y777">
        <v>9</v>
      </c>
      <c r="Z777" s="57">
        <v>45146</v>
      </c>
      <c r="AA777" t="s">
        <v>1809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5">
      <c r="Z778" s="57">
        <v>45160</v>
      </c>
      <c r="AA778" t="s">
        <v>1824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5">
      <c r="Y779">
        <v>10</v>
      </c>
      <c r="Z779" s="57">
        <v>45191</v>
      </c>
      <c r="AA779" t="s">
        <v>1914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5">
      <c r="Y780">
        <v>11</v>
      </c>
      <c r="Z780" s="57">
        <v>45229</v>
      </c>
      <c r="AA780" t="s">
        <v>2038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5">
      <c r="Y781">
        <v>4</v>
      </c>
      <c r="Z781" t="s">
        <v>1309</v>
      </c>
      <c r="AA781" t="s">
        <v>1313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5">
      <c r="Z782" t="s">
        <v>1346</v>
      </c>
      <c r="AA782" t="s">
        <v>1345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5">
      <c r="Z783" t="s">
        <v>1363</v>
      </c>
      <c r="AA783" t="s">
        <v>1362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5">
      <c r="X784">
        <v>2024</v>
      </c>
      <c r="Y784">
        <v>1</v>
      </c>
      <c r="Z784" s="57">
        <v>45280</v>
      </c>
      <c r="AA784" t="s">
        <v>2274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5">
      <c r="Y785">
        <v>3</v>
      </c>
      <c r="Z785" s="57">
        <v>45324</v>
      </c>
      <c r="AA785" t="s">
        <v>2416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5">
      <c r="Y786">
        <v>4</v>
      </c>
      <c r="Z786" s="57">
        <v>45371</v>
      </c>
      <c r="AA786" t="s">
        <v>2520</v>
      </c>
      <c r="AB786" s="18"/>
      <c r="AC786" s="18"/>
      <c r="AD786" s="18"/>
      <c r="AE786" s="18"/>
      <c r="AF786" s="18"/>
      <c r="AG786" s="18">
        <v>7479.6</v>
      </c>
      <c r="AH786" s="18">
        <v>7479.6</v>
      </c>
    </row>
    <row r="787" spans="23:34" x14ac:dyDescent="0.35">
      <c r="W787" s="36" t="s">
        <v>1390</v>
      </c>
      <c r="X787" s="36"/>
      <c r="Y787" s="36"/>
      <c r="Z787" s="36"/>
      <c r="AA787" s="36"/>
      <c r="AB787" s="37"/>
      <c r="AC787" s="37"/>
      <c r="AD787" s="37"/>
      <c r="AE787" s="37"/>
      <c r="AF787" s="37"/>
      <c r="AG787" s="37">
        <v>7479.6</v>
      </c>
      <c r="AH787" s="37">
        <v>7479.6</v>
      </c>
    </row>
    <row r="788" spans="23:34" x14ac:dyDescent="0.35">
      <c r="W788" t="s">
        <v>1421</v>
      </c>
      <c r="X788">
        <v>2023</v>
      </c>
      <c r="Y788">
        <v>5</v>
      </c>
      <c r="Z788" s="57">
        <v>45063</v>
      </c>
      <c r="AA788" t="s">
        <v>1549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Z789" s="57">
        <v>45071</v>
      </c>
      <c r="AA789" t="s">
        <v>1559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6</v>
      </c>
      <c r="Z790" t="s">
        <v>1608</v>
      </c>
      <c r="AA790" t="s">
        <v>1607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s="57">
        <v>45092</v>
      </c>
      <c r="AA791" t="s">
        <v>1630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Y792">
        <v>7</v>
      </c>
      <c r="Z792" s="57">
        <v>45132</v>
      </c>
      <c r="AA792" t="s">
        <v>1731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Y793">
        <v>4</v>
      </c>
      <c r="Z793" t="s">
        <v>1427</v>
      </c>
      <c r="AA793" t="s">
        <v>1423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W794" s="36" t="s">
        <v>1437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5">
      <c r="W795" t="s">
        <v>1454</v>
      </c>
      <c r="X795">
        <v>2021</v>
      </c>
      <c r="Y795">
        <v>1</v>
      </c>
      <c r="Z795" s="57">
        <v>44200</v>
      </c>
      <c r="AA795" t="s">
        <v>227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Z796" s="57">
        <v>44204</v>
      </c>
      <c r="AA796" t="s">
        <v>243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Z797" s="57">
        <v>44214</v>
      </c>
      <c r="AA797" t="s">
        <v>247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Y798">
        <v>2</v>
      </c>
      <c r="Z798" s="57">
        <v>44236</v>
      </c>
      <c r="AA798" t="s">
        <v>266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Y799">
        <v>5</v>
      </c>
      <c r="Z799" s="57">
        <v>44341</v>
      </c>
      <c r="AA799" t="s">
        <v>318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Y800">
        <v>10</v>
      </c>
      <c r="Z800" s="57">
        <v>44480</v>
      </c>
      <c r="AA800" t="s">
        <v>411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Y801">
        <v>12</v>
      </c>
      <c r="Z801" s="57">
        <v>44540</v>
      </c>
      <c r="AA801" t="s">
        <v>503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X802">
        <v>2023</v>
      </c>
      <c r="Y802">
        <v>5</v>
      </c>
      <c r="Z802" s="57">
        <v>45063</v>
      </c>
      <c r="AA802" t="s">
        <v>1552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Z803" t="s">
        <v>1553</v>
      </c>
      <c r="AA803" t="s">
        <v>1552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Y804">
        <v>6</v>
      </c>
      <c r="Z804" t="s">
        <v>1637</v>
      </c>
      <c r="AA804" t="s">
        <v>1636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Z805" t="s">
        <v>1641</v>
      </c>
      <c r="AA805" t="s">
        <v>1636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Z806" s="57">
        <v>45103</v>
      </c>
      <c r="AA806" t="s">
        <v>1653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Y807">
        <v>7</v>
      </c>
      <c r="Z807" s="57">
        <v>45138</v>
      </c>
      <c r="AA807" t="s">
        <v>1748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Y808">
        <v>9</v>
      </c>
      <c r="Z808" t="s">
        <v>1879</v>
      </c>
      <c r="AA808" t="s">
        <v>1881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Z809" s="57">
        <v>45188</v>
      </c>
      <c r="AA809" t="s">
        <v>1910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Y810">
        <v>10</v>
      </c>
      <c r="Z810" s="57">
        <v>45202</v>
      </c>
      <c r="AA810" t="s">
        <v>1991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Y811">
        <v>11</v>
      </c>
      <c r="Z811" s="57">
        <v>45231</v>
      </c>
      <c r="AA811" t="s">
        <v>2095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4</v>
      </c>
      <c r="Z812" t="s">
        <v>1456</v>
      </c>
      <c r="AA812" t="s">
        <v>1455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1529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1698</v>
      </c>
      <c r="X814">
        <v>2021</v>
      </c>
      <c r="Y814">
        <v>9</v>
      </c>
      <c r="Z814" s="57">
        <v>44440</v>
      </c>
      <c r="AA814" t="s">
        <v>364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W815" s="36" t="s">
        <v>1790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5">
      <c r="W816" t="s">
        <v>1621</v>
      </c>
      <c r="X816">
        <v>2023</v>
      </c>
      <c r="Y816">
        <v>6</v>
      </c>
      <c r="Z816" s="57">
        <v>45085</v>
      </c>
      <c r="AA816" t="s">
        <v>1619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8</v>
      </c>
      <c r="Z817" s="57">
        <v>45153</v>
      </c>
      <c r="AA817" t="s">
        <v>1812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W818" s="36" t="s">
        <v>1791</v>
      </c>
      <c r="X818" s="36"/>
      <c r="Y818" s="36"/>
      <c r="Z818" s="36"/>
      <c r="AA818" s="36"/>
      <c r="AB818" s="37">
        <v>0</v>
      </c>
      <c r="AC818" s="37"/>
      <c r="AD818" s="37"/>
      <c r="AE818" s="37"/>
      <c r="AF818" s="37"/>
      <c r="AG818" s="37"/>
      <c r="AH818" s="37">
        <v>0</v>
      </c>
    </row>
    <row r="819" spans="23:34" x14ac:dyDescent="0.35">
      <c r="W819" t="s">
        <v>1703</v>
      </c>
      <c r="X819">
        <v>2023</v>
      </c>
      <c r="Y819">
        <v>9</v>
      </c>
      <c r="Z819" s="57">
        <v>45178</v>
      </c>
      <c r="AA819" t="s">
        <v>1894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W820" s="36" t="s">
        <v>1987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5">
      <c r="W821" t="s">
        <v>1705</v>
      </c>
      <c r="X821">
        <v>2023</v>
      </c>
      <c r="Y821">
        <v>9</v>
      </c>
      <c r="Z821" s="57">
        <v>45180</v>
      </c>
      <c r="AA821" t="s">
        <v>1897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12</v>
      </c>
      <c r="Z822" s="57">
        <v>45261</v>
      </c>
      <c r="AA822" t="s">
        <v>2250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X823">
        <v>2024</v>
      </c>
      <c r="Y823">
        <v>4</v>
      </c>
      <c r="Z823" s="57">
        <v>45411</v>
      </c>
      <c r="AA823" t="s">
        <v>2596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W824" s="36" t="s">
        <v>1988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5">
      <c r="W825" t="s">
        <v>2013</v>
      </c>
      <c r="X825">
        <v>2023</v>
      </c>
      <c r="Y825">
        <v>10</v>
      </c>
      <c r="Z825" s="57">
        <v>45216</v>
      </c>
      <c r="AA825" t="s">
        <v>2014</v>
      </c>
      <c r="AB825" s="18">
        <v>312.5</v>
      </c>
      <c r="AC825" s="18"/>
      <c r="AD825" s="18"/>
      <c r="AE825" s="18"/>
      <c r="AF825" s="18"/>
      <c r="AG825" s="18"/>
      <c r="AH825" s="18">
        <v>312.5</v>
      </c>
    </row>
    <row r="826" spans="23:34" x14ac:dyDescent="0.35">
      <c r="AA826" t="s">
        <v>2015</v>
      </c>
      <c r="AB826" s="18">
        <v>14658</v>
      </c>
      <c r="AC826" s="18"/>
      <c r="AD826" s="18"/>
      <c r="AE826" s="18"/>
      <c r="AF826" s="18"/>
      <c r="AG826" s="18"/>
      <c r="AH826" s="18">
        <v>14658</v>
      </c>
    </row>
    <row r="827" spans="23:34" x14ac:dyDescent="0.35">
      <c r="Z827" t="s">
        <v>2019</v>
      </c>
      <c r="AA827" t="s">
        <v>2018</v>
      </c>
      <c r="AB827" s="18">
        <v>2700</v>
      </c>
      <c r="AC827" s="18"/>
      <c r="AD827" s="18"/>
      <c r="AE827" s="18"/>
      <c r="AF827" s="18"/>
      <c r="AG827" s="18"/>
      <c r="AH827" s="18">
        <v>2700</v>
      </c>
    </row>
    <row r="828" spans="23:34" x14ac:dyDescent="0.35">
      <c r="Z828" s="57">
        <v>45224</v>
      </c>
      <c r="AA828" t="s">
        <v>2021</v>
      </c>
      <c r="AB828" s="18">
        <v>250</v>
      </c>
      <c r="AC828" s="18"/>
      <c r="AD828" s="18"/>
      <c r="AE828" s="18"/>
      <c r="AF828" s="18"/>
      <c r="AG828" s="18"/>
      <c r="AH828" s="18">
        <v>250</v>
      </c>
    </row>
    <row r="829" spans="23:34" x14ac:dyDescent="0.35">
      <c r="AA829" t="s">
        <v>2022</v>
      </c>
      <c r="AB829" s="18">
        <v>7916</v>
      </c>
      <c r="AC829" s="18"/>
      <c r="AD829" s="18"/>
      <c r="AE829" s="18"/>
      <c r="AF829" s="18"/>
      <c r="AG829" s="18"/>
      <c r="AH829" s="18">
        <v>7916</v>
      </c>
    </row>
    <row r="830" spans="23:34" x14ac:dyDescent="0.35">
      <c r="Z830" s="57">
        <v>45225</v>
      </c>
      <c r="AA830" t="s">
        <v>2033</v>
      </c>
      <c r="AB830" s="18">
        <v>1000</v>
      </c>
      <c r="AC830" s="18"/>
      <c r="AD830" s="18"/>
      <c r="AE830" s="18"/>
      <c r="AF830" s="18"/>
      <c r="AG830" s="18"/>
      <c r="AH830" s="18">
        <v>1000</v>
      </c>
    </row>
    <row r="831" spans="23:34" x14ac:dyDescent="0.35">
      <c r="Z831" s="57">
        <v>45227</v>
      </c>
      <c r="AA831" t="s">
        <v>2036</v>
      </c>
      <c r="AB831" s="18">
        <v>187.5</v>
      </c>
      <c r="AC831" s="18"/>
      <c r="AD831" s="18"/>
      <c r="AE831" s="18"/>
      <c r="AF831" s="18"/>
      <c r="AG831" s="18"/>
      <c r="AH831" s="18">
        <v>187.5</v>
      </c>
    </row>
    <row r="832" spans="23:34" x14ac:dyDescent="0.35">
      <c r="AA832" t="s">
        <v>2037</v>
      </c>
      <c r="AB832" s="18">
        <v>7440</v>
      </c>
      <c r="AC832" s="18"/>
      <c r="AD832" s="18"/>
      <c r="AE832" s="18"/>
      <c r="AF832" s="18"/>
      <c r="AG832" s="18"/>
      <c r="AH832" s="18">
        <v>7440</v>
      </c>
    </row>
    <row r="833" spans="25:34" x14ac:dyDescent="0.35">
      <c r="Z833" s="57">
        <v>45229</v>
      </c>
      <c r="AA833" t="s">
        <v>2094</v>
      </c>
      <c r="AB833" s="18">
        <v>1000</v>
      </c>
      <c r="AC833" s="18"/>
      <c r="AD833" s="18"/>
      <c r="AE833" s="18"/>
      <c r="AF833" s="18"/>
      <c r="AG833" s="18"/>
      <c r="AH833" s="18">
        <v>1000</v>
      </c>
    </row>
    <row r="834" spans="25:34" x14ac:dyDescent="0.35">
      <c r="Y834">
        <v>11</v>
      </c>
      <c r="Z834" s="57">
        <v>45236</v>
      </c>
      <c r="AA834" t="s">
        <v>2223</v>
      </c>
      <c r="AB834" s="18">
        <v>437.5</v>
      </c>
      <c r="AC834" s="18"/>
      <c r="AD834" s="18"/>
      <c r="AE834" s="18"/>
      <c r="AF834" s="18"/>
      <c r="AG834" s="18"/>
      <c r="AH834" s="18">
        <v>437.5</v>
      </c>
    </row>
    <row r="835" spans="25:34" x14ac:dyDescent="0.35">
      <c r="AA835" t="s">
        <v>2224</v>
      </c>
      <c r="AB835" s="18">
        <v>19024</v>
      </c>
      <c r="AC835" s="18"/>
      <c r="AD835" s="18"/>
      <c r="AE835" s="18"/>
      <c r="AF835" s="18"/>
      <c r="AG835" s="18"/>
      <c r="AH835" s="18">
        <v>19024</v>
      </c>
    </row>
    <row r="836" spans="25:34" x14ac:dyDescent="0.35">
      <c r="Z836" s="57">
        <v>45240</v>
      </c>
      <c r="AA836" t="s">
        <v>2227</v>
      </c>
      <c r="AB836" s="18">
        <v>1000</v>
      </c>
      <c r="AC836" s="18"/>
      <c r="AD836" s="18"/>
      <c r="AE836" s="18"/>
      <c r="AF836" s="18"/>
      <c r="AG836" s="18"/>
      <c r="AH836" s="18">
        <v>1000</v>
      </c>
    </row>
    <row r="837" spans="25:34" x14ac:dyDescent="0.35">
      <c r="AA837" t="s">
        <v>2228</v>
      </c>
      <c r="AB837" s="18">
        <v>125</v>
      </c>
      <c r="AC837" s="18"/>
      <c r="AD837" s="18"/>
      <c r="AE837" s="18"/>
      <c r="AF837" s="18"/>
      <c r="AG837" s="18"/>
      <c r="AH837" s="18">
        <v>125</v>
      </c>
    </row>
    <row r="838" spans="25:34" x14ac:dyDescent="0.35">
      <c r="Z838" s="57">
        <v>45245</v>
      </c>
      <c r="AA838" t="s">
        <v>2229</v>
      </c>
      <c r="AB838" s="18">
        <v>6201.6</v>
      </c>
      <c r="AC838" s="18"/>
      <c r="AD838" s="18"/>
      <c r="AE838" s="18"/>
      <c r="AF838" s="18"/>
      <c r="AG838" s="18"/>
      <c r="AH838" s="18">
        <v>6201.6</v>
      </c>
    </row>
    <row r="839" spans="25:34" x14ac:dyDescent="0.35">
      <c r="Z839" s="57">
        <v>45247</v>
      </c>
      <c r="AA839" t="s">
        <v>2234</v>
      </c>
      <c r="AB839" s="18">
        <v>62.5</v>
      </c>
      <c r="AC839" s="18"/>
      <c r="AD839" s="18"/>
      <c r="AE839" s="18"/>
      <c r="AF839" s="18"/>
      <c r="AG839" s="18"/>
      <c r="AH839" s="18">
        <v>62.5</v>
      </c>
    </row>
    <row r="840" spans="25:34" x14ac:dyDescent="0.35">
      <c r="AA840" t="s">
        <v>2235</v>
      </c>
      <c r="AB840" s="18">
        <v>2717.8</v>
      </c>
      <c r="AC840" s="18"/>
      <c r="AD840" s="18"/>
      <c r="AE840" s="18"/>
      <c r="AF840" s="18"/>
      <c r="AG840" s="18"/>
      <c r="AH840" s="18">
        <v>2717.8</v>
      </c>
    </row>
    <row r="841" spans="25:34" x14ac:dyDescent="0.35">
      <c r="Z841" s="57">
        <v>45251</v>
      </c>
      <c r="AA841" t="s">
        <v>2237</v>
      </c>
      <c r="AB841" s="18">
        <v>125</v>
      </c>
      <c r="AC841" s="18"/>
      <c r="AD841" s="18"/>
      <c r="AE841" s="18"/>
      <c r="AF841" s="18"/>
      <c r="AG841" s="18"/>
      <c r="AH841" s="18">
        <v>125</v>
      </c>
    </row>
    <row r="842" spans="25:34" x14ac:dyDescent="0.35">
      <c r="AA842" t="s">
        <v>2238</v>
      </c>
      <c r="AB842" s="18">
        <v>3212</v>
      </c>
      <c r="AC842" s="18"/>
      <c r="AD842" s="18"/>
      <c r="AE842" s="18"/>
      <c r="AF842" s="18"/>
      <c r="AG842" s="18"/>
      <c r="AH842" s="18">
        <v>3212</v>
      </c>
    </row>
    <row r="843" spans="25:34" x14ac:dyDescent="0.35">
      <c r="Z843" s="57">
        <v>45254</v>
      </c>
      <c r="AA843" t="s">
        <v>2240</v>
      </c>
      <c r="AB843" s="18">
        <v>187.5</v>
      </c>
      <c r="AC843" s="18"/>
      <c r="AD843" s="18"/>
      <c r="AE843" s="18"/>
      <c r="AF843" s="18"/>
      <c r="AG843" s="18"/>
      <c r="AH843" s="18">
        <v>187.5</v>
      </c>
    </row>
    <row r="844" spans="25:34" x14ac:dyDescent="0.35">
      <c r="AA844" t="s">
        <v>2241</v>
      </c>
      <c r="AB844" s="18">
        <v>8685.4</v>
      </c>
      <c r="AC844" s="18"/>
      <c r="AD844" s="18"/>
      <c r="AE844" s="18"/>
      <c r="AF844" s="18"/>
      <c r="AG844" s="18"/>
      <c r="AH844" s="18">
        <v>8685.4</v>
      </c>
    </row>
    <row r="845" spans="25:34" x14ac:dyDescent="0.35">
      <c r="Z845" s="57">
        <v>45258</v>
      </c>
      <c r="AA845" t="s">
        <v>2244</v>
      </c>
      <c r="AB845" s="18">
        <v>187.5</v>
      </c>
      <c r="AC845" s="18"/>
      <c r="AD845" s="18"/>
      <c r="AE845" s="18"/>
      <c r="AF845" s="18"/>
      <c r="AG845" s="18"/>
      <c r="AH845" s="18">
        <v>187.5</v>
      </c>
    </row>
    <row r="846" spans="25:34" x14ac:dyDescent="0.35">
      <c r="AA846" t="s">
        <v>2245</v>
      </c>
      <c r="AB846" s="18">
        <v>8065.4</v>
      </c>
      <c r="AC846" s="18"/>
      <c r="AD846" s="18"/>
      <c r="AE846" s="18"/>
      <c r="AF846" s="18"/>
      <c r="AG846" s="18"/>
      <c r="AH846" s="18">
        <v>8065.4</v>
      </c>
    </row>
    <row r="847" spans="25:34" x14ac:dyDescent="0.35">
      <c r="Y847">
        <v>12</v>
      </c>
      <c r="Z847" s="57">
        <v>45261</v>
      </c>
      <c r="AA847" t="s">
        <v>2248</v>
      </c>
      <c r="AB847" s="18">
        <v>125</v>
      </c>
      <c r="AC847" s="18"/>
      <c r="AD847" s="18"/>
      <c r="AE847" s="18"/>
      <c r="AF847" s="18"/>
      <c r="AG847" s="18"/>
      <c r="AH847" s="18">
        <v>125</v>
      </c>
    </row>
    <row r="848" spans="25:34" x14ac:dyDescent="0.35">
      <c r="AA848" t="s">
        <v>2249</v>
      </c>
      <c r="AB848" s="18">
        <v>4784</v>
      </c>
      <c r="AC848" s="18"/>
      <c r="AD848" s="18"/>
      <c r="AE848" s="18"/>
      <c r="AF848" s="18"/>
      <c r="AG848" s="18"/>
      <c r="AH848" s="18">
        <v>4784</v>
      </c>
    </row>
    <row r="849" spans="24:34" x14ac:dyDescent="0.35">
      <c r="Z849" s="57">
        <v>45264</v>
      </c>
      <c r="AA849" t="s">
        <v>2253</v>
      </c>
      <c r="AB849" s="18">
        <v>250</v>
      </c>
      <c r="AC849" s="18"/>
      <c r="AD849" s="18"/>
      <c r="AE849" s="18"/>
      <c r="AF849" s="18"/>
      <c r="AG849" s="18"/>
      <c r="AH849" s="18">
        <v>250</v>
      </c>
    </row>
    <row r="850" spans="24:34" x14ac:dyDescent="0.35">
      <c r="AA850" t="s">
        <v>2254</v>
      </c>
      <c r="AB850" s="18">
        <v>9682</v>
      </c>
      <c r="AC850" s="18"/>
      <c r="AD850" s="18"/>
      <c r="AE850" s="18"/>
      <c r="AF850" s="18"/>
      <c r="AG850" s="18"/>
      <c r="AH850" s="18">
        <v>9682</v>
      </c>
    </row>
    <row r="851" spans="24:34" x14ac:dyDescent="0.35">
      <c r="Z851" s="57">
        <v>45269</v>
      </c>
      <c r="AA851" t="s">
        <v>2259</v>
      </c>
      <c r="AB851" s="18">
        <v>250</v>
      </c>
      <c r="AC851" s="18"/>
      <c r="AD851" s="18"/>
      <c r="AE851" s="18"/>
      <c r="AF851" s="18"/>
      <c r="AG851" s="18"/>
      <c r="AH851" s="18">
        <v>250</v>
      </c>
    </row>
    <row r="852" spans="24:34" x14ac:dyDescent="0.35">
      <c r="AA852" t="s">
        <v>2260</v>
      </c>
      <c r="AB852" s="18">
        <v>10725</v>
      </c>
      <c r="AC852" s="18"/>
      <c r="AD852" s="18"/>
      <c r="AE852" s="18"/>
      <c r="AF852" s="18"/>
      <c r="AG852" s="18"/>
      <c r="AH852" s="18">
        <v>10725</v>
      </c>
    </row>
    <row r="853" spans="24:34" x14ac:dyDescent="0.35">
      <c r="Z853" s="57">
        <v>45274</v>
      </c>
      <c r="AA853" t="s">
        <v>2262</v>
      </c>
      <c r="AB853" s="18">
        <v>125</v>
      </c>
      <c r="AC853" s="18"/>
      <c r="AD853" s="18"/>
      <c r="AE853" s="18"/>
      <c r="AF853" s="18"/>
      <c r="AG853" s="18"/>
      <c r="AH853" s="18">
        <v>125</v>
      </c>
    </row>
    <row r="854" spans="24:34" x14ac:dyDescent="0.35">
      <c r="Z854" s="57">
        <v>45275</v>
      </c>
      <c r="AA854" t="s">
        <v>2263</v>
      </c>
      <c r="AB854" s="18">
        <v>6650.2</v>
      </c>
      <c r="AC854" s="18"/>
      <c r="AD854" s="18"/>
      <c r="AE854" s="18"/>
      <c r="AF854" s="18"/>
      <c r="AG854" s="18"/>
      <c r="AH854" s="18">
        <v>6650.2</v>
      </c>
    </row>
    <row r="855" spans="24:34" x14ac:dyDescent="0.35">
      <c r="Z855" s="57">
        <v>45276</v>
      </c>
      <c r="AA855" t="s">
        <v>2268</v>
      </c>
      <c r="AB855" s="18">
        <v>250</v>
      </c>
      <c r="AC855" s="18"/>
      <c r="AD855" s="18"/>
      <c r="AE855" s="18"/>
      <c r="AF855" s="18"/>
      <c r="AG855" s="18"/>
      <c r="AH855" s="18">
        <v>250</v>
      </c>
    </row>
    <row r="856" spans="24:34" x14ac:dyDescent="0.35">
      <c r="AA856" t="s">
        <v>2269</v>
      </c>
      <c r="AB856" s="18">
        <v>10539.6</v>
      </c>
      <c r="AC856" s="18"/>
      <c r="AD856" s="18"/>
      <c r="AE856" s="18"/>
      <c r="AF856" s="18"/>
      <c r="AG856" s="18"/>
      <c r="AH856" s="18">
        <v>10539.6</v>
      </c>
    </row>
    <row r="857" spans="24:34" x14ac:dyDescent="0.35">
      <c r="Z857" s="57">
        <v>45281</v>
      </c>
      <c r="AA857" t="s">
        <v>2275</v>
      </c>
      <c r="AB857" s="18">
        <v>250</v>
      </c>
      <c r="AC857" s="18"/>
      <c r="AD857" s="18"/>
      <c r="AE857" s="18"/>
      <c r="AF857" s="18"/>
      <c r="AG857" s="18"/>
      <c r="AH857" s="18">
        <v>250</v>
      </c>
    </row>
    <row r="858" spans="24:34" x14ac:dyDescent="0.35">
      <c r="AA858" t="s">
        <v>2276</v>
      </c>
      <c r="AB858" s="18">
        <v>11783.2</v>
      </c>
      <c r="AC858" s="18"/>
      <c r="AD858" s="18"/>
      <c r="AE858" s="18"/>
      <c r="AF858" s="18"/>
      <c r="AG858" s="18"/>
      <c r="AH858" s="18">
        <v>11783.2</v>
      </c>
    </row>
    <row r="859" spans="24:34" x14ac:dyDescent="0.35">
      <c r="Z859" s="57">
        <v>45287</v>
      </c>
      <c r="AA859" t="s">
        <v>2281</v>
      </c>
      <c r="AB859" s="18">
        <v>312.5</v>
      </c>
      <c r="AC859" s="18"/>
      <c r="AD859" s="18"/>
      <c r="AE859" s="18"/>
      <c r="AF859" s="18"/>
      <c r="AG859" s="18"/>
      <c r="AH859" s="18">
        <v>312.5</v>
      </c>
    </row>
    <row r="860" spans="24:34" x14ac:dyDescent="0.35">
      <c r="AA860" t="s">
        <v>2282</v>
      </c>
      <c r="AB860" s="18">
        <v>12348</v>
      </c>
      <c r="AC860" s="18"/>
      <c r="AD860" s="18"/>
      <c r="AE860" s="18"/>
      <c r="AF860" s="18"/>
      <c r="AG860" s="18"/>
      <c r="AH860" s="18">
        <v>12348</v>
      </c>
    </row>
    <row r="861" spans="24:34" x14ac:dyDescent="0.35">
      <c r="Z861" s="57">
        <v>45290</v>
      </c>
      <c r="AA861" t="s">
        <v>2283</v>
      </c>
      <c r="AB861" s="18">
        <v>625</v>
      </c>
      <c r="AC861" s="18"/>
      <c r="AD861" s="18"/>
      <c r="AE861" s="18"/>
      <c r="AF861" s="18"/>
      <c r="AG861" s="18"/>
      <c r="AH861" s="18">
        <v>625</v>
      </c>
    </row>
    <row r="862" spans="24:34" x14ac:dyDescent="0.35">
      <c r="AA862" t="s">
        <v>2284</v>
      </c>
      <c r="AB862" s="18">
        <v>14334</v>
      </c>
      <c r="AC862" s="18"/>
      <c r="AD862" s="18"/>
      <c r="AE862" s="18"/>
      <c r="AF862" s="18"/>
      <c r="AG862" s="18"/>
      <c r="AH862" s="18">
        <v>14334</v>
      </c>
    </row>
    <row r="863" spans="24:34" x14ac:dyDescent="0.35">
      <c r="X863">
        <v>2024</v>
      </c>
      <c r="Y863">
        <v>1</v>
      </c>
      <c r="Z863" s="57">
        <v>45301</v>
      </c>
      <c r="AA863" t="s">
        <v>2350</v>
      </c>
      <c r="AB863" s="18">
        <v>187.5</v>
      </c>
      <c r="AC863" s="18"/>
      <c r="AD863" s="18"/>
      <c r="AE863" s="18"/>
      <c r="AF863" s="18"/>
      <c r="AG863" s="18"/>
      <c r="AH863" s="18">
        <v>187.5</v>
      </c>
    </row>
    <row r="864" spans="24:34" x14ac:dyDescent="0.35">
      <c r="AA864" t="s">
        <v>2351</v>
      </c>
      <c r="AB864" s="18">
        <v>15087</v>
      </c>
      <c r="AC864" s="18"/>
      <c r="AD864" s="18"/>
      <c r="AE864" s="18"/>
      <c r="AF864" s="18"/>
      <c r="AG864" s="18"/>
      <c r="AH864" s="18">
        <v>15087</v>
      </c>
    </row>
    <row r="865" spans="25:34" x14ac:dyDescent="0.35">
      <c r="Z865" s="57">
        <v>45311</v>
      </c>
      <c r="AA865" t="s">
        <v>2360</v>
      </c>
      <c r="AB865" s="18">
        <v>375</v>
      </c>
      <c r="AC865" s="18"/>
      <c r="AD865" s="18"/>
      <c r="AE865" s="18"/>
      <c r="AF865" s="18"/>
      <c r="AG865" s="18"/>
      <c r="AH865" s="18">
        <v>375</v>
      </c>
    </row>
    <row r="866" spans="25:34" x14ac:dyDescent="0.35">
      <c r="AA866" t="s">
        <v>2361</v>
      </c>
      <c r="AB866" s="18">
        <v>15020</v>
      </c>
      <c r="AC866" s="18"/>
      <c r="AD866" s="18"/>
      <c r="AE866" s="18"/>
      <c r="AF866" s="18"/>
      <c r="AG866" s="18"/>
      <c r="AH866" s="18">
        <v>15020</v>
      </c>
    </row>
    <row r="867" spans="25:34" x14ac:dyDescent="0.35">
      <c r="Z867" s="57">
        <v>45320</v>
      </c>
      <c r="AA867" t="s">
        <v>2371</v>
      </c>
      <c r="AB867" s="18">
        <v>187.5</v>
      </c>
      <c r="AC867" s="18"/>
      <c r="AD867" s="18"/>
      <c r="AE867" s="18"/>
      <c r="AF867" s="18"/>
      <c r="AG867" s="18"/>
      <c r="AH867" s="18">
        <v>187.5</v>
      </c>
    </row>
    <row r="868" spans="25:34" x14ac:dyDescent="0.35">
      <c r="AA868" t="s">
        <v>2372</v>
      </c>
      <c r="AB868" s="18">
        <v>6564</v>
      </c>
      <c r="AC868" s="18"/>
      <c r="AD868" s="18"/>
      <c r="AE868" s="18"/>
      <c r="AF868" s="18"/>
      <c r="AG868" s="18"/>
      <c r="AH868" s="18">
        <v>6564</v>
      </c>
    </row>
    <row r="869" spans="25:34" x14ac:dyDescent="0.35">
      <c r="Z869" s="57">
        <v>45322</v>
      </c>
      <c r="AA869" t="s">
        <v>2373</v>
      </c>
      <c r="AB869" s="18">
        <v>375</v>
      </c>
      <c r="AC869" s="18"/>
      <c r="AD869" s="18"/>
      <c r="AE869" s="18"/>
      <c r="AF869" s="18"/>
      <c r="AG869" s="18"/>
      <c r="AH869" s="18">
        <v>375</v>
      </c>
    </row>
    <row r="870" spans="25:34" x14ac:dyDescent="0.35">
      <c r="AA870" t="s">
        <v>2374</v>
      </c>
      <c r="AB870" s="18">
        <v>16146.8</v>
      </c>
      <c r="AC870" s="18"/>
      <c r="AD870" s="18"/>
      <c r="AE870" s="18"/>
      <c r="AF870" s="18"/>
      <c r="AG870" s="18"/>
      <c r="AH870" s="18">
        <v>16146.8</v>
      </c>
    </row>
    <row r="871" spans="25:34" x14ac:dyDescent="0.35">
      <c r="Y871">
        <v>2</v>
      </c>
      <c r="Z871" s="57">
        <v>45325</v>
      </c>
      <c r="AA871" t="s">
        <v>2418</v>
      </c>
      <c r="AB871" s="18">
        <v>187.5</v>
      </c>
      <c r="AC871" s="18"/>
      <c r="AD871" s="18"/>
      <c r="AE871" s="18"/>
      <c r="AF871" s="18"/>
      <c r="AG871" s="18"/>
      <c r="AH871" s="18">
        <v>187.5</v>
      </c>
    </row>
    <row r="872" spans="25:34" x14ac:dyDescent="0.35">
      <c r="AA872" t="s">
        <v>2419</v>
      </c>
      <c r="AB872" s="18">
        <v>9928.7999999999993</v>
      </c>
      <c r="AC872" s="18"/>
      <c r="AD872" s="18"/>
      <c r="AE872" s="18"/>
      <c r="AF872" s="18"/>
      <c r="AG872" s="18"/>
      <c r="AH872" s="18">
        <v>9928.7999999999993</v>
      </c>
    </row>
    <row r="873" spans="25:34" x14ac:dyDescent="0.35">
      <c r="AA873" t="s">
        <v>2420</v>
      </c>
      <c r="AB873" s="18">
        <v>1000</v>
      </c>
      <c r="AC873" s="18"/>
      <c r="AD873" s="18"/>
      <c r="AE873" s="18"/>
      <c r="AF873" s="18"/>
      <c r="AG873" s="18"/>
      <c r="AH873" s="18">
        <v>1000</v>
      </c>
    </row>
    <row r="874" spans="25:34" x14ac:dyDescent="0.35">
      <c r="Z874" s="57">
        <v>45328</v>
      </c>
      <c r="AA874" t="s">
        <v>2422</v>
      </c>
      <c r="AB874" s="18">
        <v>812.5</v>
      </c>
      <c r="AC874" s="18"/>
      <c r="AD874" s="18"/>
      <c r="AE874" s="18"/>
      <c r="AF874" s="18"/>
      <c r="AG874" s="18"/>
      <c r="AH874" s="18">
        <v>812.5</v>
      </c>
    </row>
    <row r="875" spans="25:34" x14ac:dyDescent="0.35">
      <c r="AA875" t="s">
        <v>2423</v>
      </c>
      <c r="AB875" s="18">
        <v>30308</v>
      </c>
      <c r="AC875" s="18"/>
      <c r="AD875" s="18"/>
      <c r="AE875" s="18"/>
      <c r="AF875" s="18"/>
      <c r="AG875" s="18"/>
      <c r="AH875" s="18">
        <v>30308</v>
      </c>
    </row>
    <row r="876" spans="25:34" x14ac:dyDescent="0.35">
      <c r="Z876" s="57">
        <v>45341</v>
      </c>
      <c r="AA876" t="s">
        <v>2430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5:34" x14ac:dyDescent="0.35">
      <c r="Z877" s="57">
        <v>45342</v>
      </c>
      <c r="AA877" t="s">
        <v>2431</v>
      </c>
      <c r="AB877" s="18">
        <v>7680</v>
      </c>
      <c r="AC877" s="18"/>
      <c r="AD877" s="18"/>
      <c r="AE877" s="18"/>
      <c r="AF877" s="18"/>
      <c r="AG877" s="18"/>
      <c r="AH877" s="18">
        <v>7680</v>
      </c>
    </row>
    <row r="878" spans="25:34" x14ac:dyDescent="0.35">
      <c r="Z878" s="57">
        <v>45348</v>
      </c>
      <c r="AA878" t="s">
        <v>2441</v>
      </c>
      <c r="AB878" s="18">
        <v>437.5</v>
      </c>
      <c r="AC878" s="18"/>
      <c r="AD878" s="18"/>
      <c r="AE878" s="18"/>
      <c r="AF878" s="18"/>
      <c r="AG878" s="18"/>
      <c r="AH878" s="18">
        <v>437.5</v>
      </c>
    </row>
    <row r="879" spans="25:34" x14ac:dyDescent="0.35">
      <c r="AA879" t="s">
        <v>2442</v>
      </c>
      <c r="AB879" s="18">
        <v>18818.400000000001</v>
      </c>
      <c r="AC879" s="18"/>
      <c r="AD879" s="18"/>
      <c r="AE879" s="18"/>
      <c r="AF879" s="18"/>
      <c r="AG879" s="18"/>
      <c r="AH879" s="18">
        <v>18818.400000000001</v>
      </c>
    </row>
    <row r="880" spans="25:34" x14ac:dyDescent="0.35">
      <c r="Z880" s="57">
        <v>45350</v>
      </c>
      <c r="AA880" t="s">
        <v>2445</v>
      </c>
      <c r="AB880" s="18">
        <v>1000</v>
      </c>
      <c r="AC880" s="18"/>
      <c r="AD880" s="18"/>
      <c r="AE880" s="18"/>
      <c r="AF880" s="18"/>
      <c r="AG880" s="18"/>
      <c r="AH880" s="18">
        <v>1000</v>
      </c>
    </row>
    <row r="881" spans="23:34" x14ac:dyDescent="0.35">
      <c r="Y881">
        <v>3</v>
      </c>
      <c r="Z881" s="57">
        <v>45356</v>
      </c>
      <c r="AA881" t="s">
        <v>2499</v>
      </c>
      <c r="AB881" s="18">
        <v>625</v>
      </c>
      <c r="AC881" s="18"/>
      <c r="AD881" s="18"/>
      <c r="AE881" s="18"/>
      <c r="AF881" s="18"/>
      <c r="AG881" s="18"/>
      <c r="AH881" s="18">
        <v>625</v>
      </c>
    </row>
    <row r="882" spans="23:34" x14ac:dyDescent="0.35">
      <c r="AA882" t="s">
        <v>2500</v>
      </c>
      <c r="AB882" s="18">
        <v>25576</v>
      </c>
      <c r="AC882" s="18"/>
      <c r="AD882" s="18"/>
      <c r="AE882" s="18"/>
      <c r="AF882" s="18"/>
      <c r="AG882" s="18"/>
      <c r="AH882" s="18">
        <v>25576</v>
      </c>
    </row>
    <row r="883" spans="23:34" x14ac:dyDescent="0.35">
      <c r="Z883" s="57">
        <v>45364</v>
      </c>
      <c r="AA883" t="s">
        <v>2508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3:34" x14ac:dyDescent="0.35">
      <c r="AA884" t="s">
        <v>2509</v>
      </c>
      <c r="AB884" s="18">
        <v>26530</v>
      </c>
      <c r="AC884" s="18"/>
      <c r="AD884" s="18"/>
      <c r="AE884" s="18"/>
      <c r="AF884" s="18"/>
      <c r="AG884" s="18"/>
      <c r="AH884" s="18">
        <v>26530</v>
      </c>
    </row>
    <row r="885" spans="23:34" x14ac:dyDescent="0.35">
      <c r="Z885" s="57">
        <v>45367</v>
      </c>
      <c r="AA885" t="s">
        <v>2516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3:34" x14ac:dyDescent="0.35">
      <c r="AA886" t="s">
        <v>2517</v>
      </c>
      <c r="AB886" s="18">
        <v>9299.4</v>
      </c>
      <c r="AC886" s="18"/>
      <c r="AD886" s="18"/>
      <c r="AE886" s="18"/>
      <c r="AF886" s="18"/>
      <c r="AG886" s="18"/>
      <c r="AH886" s="18">
        <v>9299.4</v>
      </c>
    </row>
    <row r="887" spans="23:34" x14ac:dyDescent="0.35">
      <c r="Z887" s="57">
        <v>45370</v>
      </c>
      <c r="AA887" t="s">
        <v>2518</v>
      </c>
      <c r="AB887" s="18">
        <v>125</v>
      </c>
      <c r="AC887" s="18"/>
      <c r="AD887" s="18"/>
      <c r="AE887" s="18"/>
      <c r="AF887" s="18"/>
      <c r="AG887" s="18"/>
      <c r="AH887" s="18">
        <v>125</v>
      </c>
    </row>
    <row r="888" spans="23:34" x14ac:dyDescent="0.35">
      <c r="AA888" t="s">
        <v>2519</v>
      </c>
      <c r="AB888" s="18">
        <v>5987</v>
      </c>
      <c r="AC888" s="18"/>
      <c r="AD888" s="18"/>
      <c r="AE888" s="18"/>
      <c r="AF888" s="18"/>
      <c r="AG888" s="18"/>
      <c r="AH888" s="18">
        <v>5987</v>
      </c>
    </row>
    <row r="889" spans="23:34" x14ac:dyDescent="0.35">
      <c r="Z889" s="57">
        <v>45380</v>
      </c>
      <c r="AA889" t="s">
        <v>2526</v>
      </c>
      <c r="AB889" s="18">
        <v>250</v>
      </c>
      <c r="AC889" s="18"/>
      <c r="AD889" s="18"/>
      <c r="AE889" s="18"/>
      <c r="AF889" s="18"/>
      <c r="AG889" s="18"/>
      <c r="AH889" s="18">
        <v>250</v>
      </c>
    </row>
    <row r="890" spans="23:34" x14ac:dyDescent="0.35">
      <c r="AA890" t="s">
        <v>2527</v>
      </c>
      <c r="AB890" s="18">
        <v>10296</v>
      </c>
      <c r="AC890" s="18"/>
      <c r="AD890" s="18"/>
      <c r="AE890" s="18"/>
      <c r="AF890" s="18"/>
      <c r="AG890" s="18"/>
      <c r="AH890" s="18">
        <v>10296</v>
      </c>
    </row>
    <row r="891" spans="23:34" x14ac:dyDescent="0.35">
      <c r="Y891">
        <v>4</v>
      </c>
      <c r="Z891" s="57">
        <v>45388</v>
      </c>
      <c r="AA891" t="s">
        <v>2585</v>
      </c>
      <c r="AB891" s="18">
        <v>1000</v>
      </c>
      <c r="AC891" s="18"/>
      <c r="AD891" s="18"/>
      <c r="AE891" s="18"/>
      <c r="AF891" s="18"/>
      <c r="AG891" s="18"/>
      <c r="AH891" s="18">
        <v>1000</v>
      </c>
    </row>
    <row r="892" spans="23:34" x14ac:dyDescent="0.35">
      <c r="Z892" s="57">
        <v>45394</v>
      </c>
      <c r="AA892" t="s">
        <v>2587</v>
      </c>
      <c r="AB892" s="18">
        <v>375</v>
      </c>
      <c r="AC892" s="18"/>
      <c r="AD892" s="18"/>
      <c r="AE892" s="18"/>
      <c r="AF892" s="18"/>
      <c r="AG892" s="18"/>
      <c r="AH892" s="18">
        <v>375</v>
      </c>
    </row>
    <row r="893" spans="23:34" x14ac:dyDescent="0.35">
      <c r="AA893" t="s">
        <v>2588</v>
      </c>
      <c r="AB893" s="18">
        <v>16968</v>
      </c>
      <c r="AC893" s="18"/>
      <c r="AD893" s="18"/>
      <c r="AE893" s="18"/>
      <c r="AF893" s="18"/>
      <c r="AG893" s="18"/>
      <c r="AH893" s="18">
        <v>16968</v>
      </c>
    </row>
    <row r="894" spans="23:34" x14ac:dyDescent="0.35">
      <c r="Z894" s="57">
        <v>45411</v>
      </c>
      <c r="AA894" t="s">
        <v>2600</v>
      </c>
      <c r="AB894" s="18">
        <v>437.5</v>
      </c>
      <c r="AC894" s="18"/>
      <c r="AD894" s="18"/>
      <c r="AE894" s="18"/>
      <c r="AF894" s="18"/>
      <c r="AG894" s="18"/>
      <c r="AH894" s="18">
        <v>437.5</v>
      </c>
    </row>
    <row r="895" spans="23:34" x14ac:dyDescent="0.35">
      <c r="AA895" t="s">
        <v>2602</v>
      </c>
      <c r="AB895" s="18">
        <v>17922</v>
      </c>
      <c r="AC895" s="18"/>
      <c r="AD895" s="18"/>
      <c r="AE895" s="18"/>
      <c r="AF895" s="18"/>
      <c r="AG895" s="18"/>
      <c r="AH895" s="18">
        <v>17922</v>
      </c>
    </row>
    <row r="896" spans="23:34" x14ac:dyDescent="0.35">
      <c r="W896" s="36" t="s">
        <v>2039</v>
      </c>
      <c r="X896" s="36"/>
      <c r="Y896" s="36"/>
      <c r="Z896" s="36"/>
      <c r="AA896" s="36"/>
      <c r="AB896" s="37">
        <v>408972.6</v>
      </c>
      <c r="AC896" s="37"/>
      <c r="AD896" s="37"/>
      <c r="AE896" s="37"/>
      <c r="AF896" s="37"/>
      <c r="AG896" s="37"/>
      <c r="AH896" s="37">
        <v>408972.6</v>
      </c>
    </row>
    <row r="897" spans="23:34" x14ac:dyDescent="0.35">
      <c r="W897" t="s">
        <v>2023</v>
      </c>
      <c r="X897">
        <v>2023</v>
      </c>
      <c r="Y897">
        <v>10</v>
      </c>
      <c r="Z897" s="57">
        <v>45224</v>
      </c>
      <c r="AA897" t="s">
        <v>2029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Y898">
        <v>11</v>
      </c>
      <c r="Z898" s="57">
        <v>45233</v>
      </c>
      <c r="AA898" t="s">
        <v>2096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W899" s="36" t="s">
        <v>2040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5">
      <c r="W900" t="s">
        <v>2204</v>
      </c>
      <c r="X900">
        <v>2023</v>
      </c>
      <c r="Y900">
        <v>12</v>
      </c>
      <c r="Z900" s="57">
        <v>45275</v>
      </c>
      <c r="AA900" t="s">
        <v>2265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AA901" t="s">
        <v>2336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Z902" s="57">
        <v>45281</v>
      </c>
      <c r="AA902" t="s">
        <v>2278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X903">
        <v>2024</v>
      </c>
      <c r="Y903">
        <v>1</v>
      </c>
      <c r="Z903" s="57">
        <v>45297</v>
      </c>
      <c r="AA903" t="s">
        <v>2346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Y904">
        <v>3</v>
      </c>
      <c r="Z904" s="57">
        <v>45353</v>
      </c>
      <c r="AA904" t="s">
        <v>2498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W905" s="36" t="s">
        <v>2219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5">
      <c r="W906" t="s">
        <v>2210</v>
      </c>
      <c r="X906">
        <v>2023</v>
      </c>
      <c r="Y906">
        <v>12</v>
      </c>
      <c r="Z906" s="57">
        <v>45276</v>
      </c>
      <c r="AA906" t="s">
        <v>2267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X907">
        <v>2024</v>
      </c>
      <c r="Y907">
        <v>1</v>
      </c>
      <c r="Z907" s="57">
        <v>45300</v>
      </c>
      <c r="AA907" t="s">
        <v>2348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Z908" s="57">
        <v>45314</v>
      </c>
      <c r="AA908" t="s">
        <v>2363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Y909">
        <v>2</v>
      </c>
      <c r="Z909" s="57">
        <v>45343</v>
      </c>
      <c r="AA909" t="s">
        <v>2437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Y910">
        <v>3</v>
      </c>
      <c r="Z910" s="57">
        <v>45356</v>
      </c>
      <c r="AA910" t="s">
        <v>2502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Z911" s="57">
        <v>45373</v>
      </c>
      <c r="AA911" t="s">
        <v>2524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Y912">
        <v>4</v>
      </c>
      <c r="Z912" s="57">
        <v>45386</v>
      </c>
      <c r="AA912" t="s">
        <v>2580</v>
      </c>
      <c r="AB912" s="18">
        <v>2070</v>
      </c>
      <c r="AC912" s="18"/>
      <c r="AD912" s="18"/>
      <c r="AE912" s="18"/>
      <c r="AF912" s="18"/>
      <c r="AG912" s="18"/>
      <c r="AH912" s="18">
        <v>2070</v>
      </c>
    </row>
    <row r="913" spans="23:34" x14ac:dyDescent="0.35">
      <c r="Z913" s="57">
        <v>45408</v>
      </c>
      <c r="AA913" t="s">
        <v>2594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W914" s="36" t="s">
        <v>2220</v>
      </c>
      <c r="X914" s="36"/>
      <c r="Y914" s="36"/>
      <c r="Z914" s="36"/>
      <c r="AA914" s="36"/>
      <c r="AB914" s="37">
        <v>2070</v>
      </c>
      <c r="AC914" s="37"/>
      <c r="AD914" s="37"/>
      <c r="AE914" s="37"/>
      <c r="AF914" s="37"/>
      <c r="AG914" s="37"/>
      <c r="AH914" s="37">
        <v>2070</v>
      </c>
    </row>
    <row r="915" spans="23:34" x14ac:dyDescent="0.35">
      <c r="W915" t="s">
        <v>2344</v>
      </c>
      <c r="X915">
        <v>2024</v>
      </c>
      <c r="Y915">
        <v>1</v>
      </c>
      <c r="Z915" s="57">
        <v>45295</v>
      </c>
      <c r="AA915" t="s">
        <v>2343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W916" s="36" t="s">
        <v>2413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5">
      <c r="W917" t="s">
        <v>2357</v>
      </c>
      <c r="X917">
        <v>2024</v>
      </c>
      <c r="Y917">
        <v>1</v>
      </c>
      <c r="Z917" s="57">
        <v>45311</v>
      </c>
      <c r="AA917" t="s">
        <v>2356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Z918" s="57">
        <v>45313</v>
      </c>
      <c r="AA918" t="s">
        <v>2362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Z919" s="57">
        <v>45315</v>
      </c>
      <c r="AA919" t="s">
        <v>2370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Y920">
        <v>2</v>
      </c>
      <c r="Z920" s="57">
        <v>45324</v>
      </c>
      <c r="AA920" t="s">
        <v>2417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Z921" s="57">
        <v>45330</v>
      </c>
      <c r="AA921" t="s">
        <v>2425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W922" s="36" t="s">
        <v>2414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5">
      <c r="W923" t="s">
        <v>2435</v>
      </c>
      <c r="X923">
        <v>2024</v>
      </c>
      <c r="Y923">
        <v>2</v>
      </c>
      <c r="Z923" s="57">
        <v>45342</v>
      </c>
      <c r="AA923" t="s">
        <v>2433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W924" s="36" t="s">
        <v>2578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5">
      <c r="W925" t="s">
        <v>2513</v>
      </c>
      <c r="X925">
        <v>2024</v>
      </c>
      <c r="Y925">
        <v>3</v>
      </c>
      <c r="Z925" s="57">
        <v>45367</v>
      </c>
      <c r="AA925" t="s">
        <v>2512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W926" s="36" t="s">
        <v>2579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5">
      <c r="W927" t="s">
        <v>131</v>
      </c>
      <c r="AB927" s="18">
        <v>608158.40000000014</v>
      </c>
      <c r="AC927" s="18">
        <v>3976</v>
      </c>
      <c r="AD927" s="18">
        <v>27600.5</v>
      </c>
      <c r="AE927" s="18">
        <v>114774.5</v>
      </c>
      <c r="AF927" s="18">
        <v>0</v>
      </c>
      <c r="AG927" s="18">
        <v>7479.6</v>
      </c>
      <c r="AH927" s="18">
        <v>761989</v>
      </c>
    </row>
  </sheetData>
  <pageMargins left="0.39370078740157483" right="0" top="0.39370078740157483" bottom="0.59055118110236227" header="0.31496062992125984" footer="0.31496062992125984"/>
  <pageSetup scale="87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2840"/>
  <sheetViews>
    <sheetView tabSelected="1" topLeftCell="A2812" zoomScale="70" zoomScaleNormal="70" workbookViewId="0">
      <selection activeCell="A2829" sqref="A2829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5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5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5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5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5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5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5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up'!$A$2:$E$48,5,FALSE)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up'!$A$2:$E$48,5,FALSE)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up'!$A$2:$E$48,5,FALSE)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up'!$A$2:$E$48,5,FALSE)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up'!$A$2:$E$48,5,FALSE)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up'!$A$2:$E$48,5,FALSE)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up'!$A$2:$E$48,5,FALSE)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up'!$A$2:$E$48,5,FALSE)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up'!$A$2:$E$48,5,FALSE)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up'!$A$2:$E$48,5,FALSE)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up'!$A$2:$E$48,5,FALSE)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up'!$A$2:$E$48,5,FALSE)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up'!$A$2:$E$48,5,FALSE)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up'!$A$2:$E$48,5,FALSE)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up'!$A$2:$E$48,5,FALSE)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up'!$A$2:$E$48,5,FALSE)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up'!$A$2:$E$48,5,FALSE)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up'!$A$2:$E$48,5,FALSE)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up'!$A$2:$E$48,5,FALSE)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5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up'!$A$2:$E$48,5,FALSE)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up'!$A$2:$E$48,5,FALSE)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up'!$A$2:$E$48,5,FALSE)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up'!$A$2:$E$48,5,FALSE)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up'!$A$2:$E$48,5,FALSE)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up'!$A$2:$E$48,5,FALSE)</f>
        <v>Trsf</v>
      </c>
    </row>
    <row r="1856" spans="1:19" ht="15" customHeight="1" x14ac:dyDescent="0.35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up'!$A$2:$E$48,5,FALSE)</f>
        <v>Trsf</v>
      </c>
    </row>
    <row r="1857" spans="1:19" ht="15" customHeight="1" x14ac:dyDescent="0.35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up'!$A$2:$E$48,5,FALSE)</f>
        <v>Trsf</v>
      </c>
    </row>
    <row r="1858" spans="1:19" ht="15" customHeight="1" x14ac:dyDescent="0.35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up'!$A$2:$E$48,5,FALSE)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up'!$A$2:$E$48,5,FALSE)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up'!$A$2:$E$48,5,FALSE)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up'!$A$2:$E$48,5,FALSE)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up'!$A$2:$E$48,5,FALSE)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up'!$A$2:$E$48,5,FALSE)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up'!$A$2:$E$48,5,FALSE)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up'!$A$2:$E$48,5,FALSE)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up'!$A$2:$E$48,5,FALSE)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up'!$A$2:$E$48,5,FALSE)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up'!$A$2:$E$48,5,FALSE)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up'!$A$2:$E$48,5,FALSE)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up'!$A$2:$E$48,5,FALSE)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up'!$A$2:$E$48,5,FALSE)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up'!$A$2:$E$48,5,FALSE)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up'!$A$2:$E$48,5,FALSE)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up'!$A$2:$E$48,5,FALSE)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up'!$A$2:$E$48,5,FALSE)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up'!$A$2:$E$48,5,FALSE)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up'!$A$2:$E$48,5,FALSE)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up'!$A$2:$E$48,5,FALSE)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up'!$A$2:$E$48,5,FALSE)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up'!$A$2:$E$48,5,FALSE)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up'!$A$2:$E$48,5,FALSE)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up'!$A$2:$E$48,5,FALSE)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up'!$A$2:$E$48,5,FALSE)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up'!$A$2:$E$48,5,FALSE)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up'!$A$2:$E$48,5,FALSE)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up'!$A$2:$E$48,5,FALSE)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up'!$A$2:$E$48,5,FALSE)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up'!$A$2:$E$48,5,FALSE)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up'!$A$2:$E$48,5,FALSE)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up'!$A$2:$E$48,5,FALSE)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up'!$A$2:$E$48,5,FALSE)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up'!$A$2:$E$48,5,FALSE)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up'!$A$2:$E$48,5,FALSE)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up'!$A$2:$E$48,5,FALSE)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up'!$A$2:$E$48,5,FALSE)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up'!$A$2:$E$48,5,FALSE)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up'!$A$2:$E$48,5,FALSE)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up'!$A$2:$E$48,5,FALSE)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up'!$A$2:$E$48,5,FALSE)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up'!$A$2:$E$48,5,FALSE)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up'!$A$2:$E$48,5,FALSE)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up'!$A$2:$E$48,5,FALSE)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up'!$A$2:$E$48,5,FALSE)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up'!$A$2:$E$48,5,FALSE)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up'!$A$2:$E$48,5,FALSE)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up'!$A$2:$E$48,5,FALSE)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up'!$A$2:$E$48,5,FALSE)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up'!$A$2:$E$48,5,FALSE)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up'!$A$2:$E$48,5,FALSE)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up'!$A$2:$E$48,5,FALSE)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up'!$A$2:$E$48,5,FALSE)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up'!$A$2:$E$48,5,FALSE)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up'!$A$2:$E$48,5,FALSE)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up'!$A$2:$E$48,5,FALSE)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up'!$A$2:$E$48,5,FALSE)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up'!$A$2:$E$48,5,FALSE)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up'!$A$2:$E$48,5,FALSE)</f>
        <v>Trsf</v>
      </c>
      <c r="S2016" s="1" t="s">
        <v>2603</v>
      </c>
    </row>
    <row r="2017" spans="1:19" ht="15" customHeight="1" x14ac:dyDescent="0.35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up'!$A$2:$E$48,5,FALSE)</f>
        <v>Trsf</v>
      </c>
      <c r="S2017" s="1" t="s">
        <v>2604</v>
      </c>
    </row>
    <row r="2018" spans="1:19" ht="15" customHeight="1" x14ac:dyDescent="0.35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up'!$A$2:$E$48,5,FALSE)</f>
        <v>Trsf</v>
      </c>
      <c r="S2018" s="1" t="s">
        <v>2605</v>
      </c>
    </row>
    <row r="2019" spans="1:19" ht="15" customHeight="1" x14ac:dyDescent="0.35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up'!$A$2:$E$48,5,FALSE)</f>
        <v>Trsf</v>
      </c>
      <c r="S2019" s="1" t="s">
        <v>2621</v>
      </c>
    </row>
    <row r="2020" spans="1:19" ht="15" customHeight="1" x14ac:dyDescent="0.35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up'!$A$2:$E$48,5,FALSE)</f>
        <v>Trsf</v>
      </c>
      <c r="S2027" s="1" t="s">
        <v>2622</v>
      </c>
    </row>
    <row r="2028" spans="1:19" ht="15" customHeight="1" x14ac:dyDescent="0.35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up'!$A$2:$E$48,5,FALSE)</f>
        <v>Trsf</v>
      </c>
      <c r="S2028" s="1" t="s">
        <v>2623</v>
      </c>
    </row>
    <row r="2029" spans="1:19" ht="15" customHeight="1" x14ac:dyDescent="0.35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up'!$A$2:$E$48,5,FALSE)</f>
        <v>Trsf</v>
      </c>
      <c r="S2038" s="1" t="s">
        <v>2606</v>
      </c>
    </row>
    <row r="2039" spans="1:19" ht="15" customHeight="1" x14ac:dyDescent="0.35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up'!$A$2:$E$48,5,FALSE)</f>
        <v>Trsf</v>
      </c>
      <c r="S2039" s="1" t="s">
        <v>2607</v>
      </c>
    </row>
    <row r="2040" spans="1:19" ht="15" customHeight="1" x14ac:dyDescent="0.35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up'!$A$2:$E$48,5,FALSE)</f>
        <v>Trsf</v>
      </c>
      <c r="S2040" s="1" t="s">
        <v>2608</v>
      </c>
    </row>
    <row r="2041" spans="1:19" ht="15" customHeight="1" x14ac:dyDescent="0.35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up'!$A$2:$E$48,5,FALSE)</f>
        <v>Trsf</v>
      </c>
      <c r="S2041" s="1" t="s">
        <v>2609</v>
      </c>
    </row>
    <row r="2042" spans="1:19" ht="15" customHeight="1" x14ac:dyDescent="0.35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up'!$A$2:$E$48,5,FALSE)</f>
        <v>Trsf</v>
      </c>
      <c r="S2042" s="1" t="s">
        <v>2610</v>
      </c>
    </row>
    <row r="2043" spans="1:19" ht="15" customHeight="1" x14ac:dyDescent="0.35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</f>
        <v>-396.6</v>
      </c>
      <c r="P2043" s="6">
        <f t="shared" si="716"/>
        <v>1341.4</v>
      </c>
      <c r="Q2043" s="7">
        <f t="shared" si="717"/>
        <v>3523114.0500000012</v>
      </c>
      <c r="R2043" s="44" t="str">
        <f>VLOOKUP(F2043,'Set up'!$A$2:$E$48,5,FALSE)</f>
        <v>Trsf</v>
      </c>
      <c r="S2043" s="1" t="s">
        <v>2624</v>
      </c>
    </row>
    <row r="2044" spans="1:19" ht="15" customHeight="1" x14ac:dyDescent="0.35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up'!$A$2:$E$48,5,FALSE)</f>
        <v>Trsf</v>
      </c>
      <c r="S2044" s="1" t="s">
        <v>2611</v>
      </c>
    </row>
    <row r="2045" spans="1:19" ht="15" customHeight="1" x14ac:dyDescent="0.35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up'!$A$2:$E$48,5,FALSE)</f>
        <v>Trsf</v>
      </c>
      <c r="S2045" s="1" t="s">
        <v>2612</v>
      </c>
    </row>
    <row r="2046" spans="1:19" ht="15" customHeight="1" x14ac:dyDescent="0.35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up'!$A$2:$E$48,5,FALSE)</f>
        <v>Trsf</v>
      </c>
      <c r="S2046" s="1" t="s">
        <v>2613</v>
      </c>
    </row>
    <row r="2047" spans="1:19" ht="15" customHeight="1" x14ac:dyDescent="0.35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up'!$A$2:$E$48,5,FALSE)</f>
        <v>Trsf</v>
      </c>
      <c r="S2047" s="1" t="s">
        <v>2614</v>
      </c>
    </row>
    <row r="2048" spans="1:19" ht="15" customHeight="1" x14ac:dyDescent="0.35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up'!$A$2:$E$48,5,FALSE)</f>
        <v>Trsf</v>
      </c>
      <c r="S2058" s="1" t="s">
        <v>2615</v>
      </c>
    </row>
    <row r="2059" spans="1:19" ht="15" customHeight="1" x14ac:dyDescent="0.35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up'!$A$2:$E$48,5,FALSE)</f>
        <v>Trsf</v>
      </c>
      <c r="S2059" s="1" t="s">
        <v>2616</v>
      </c>
    </row>
    <row r="2060" spans="1:19" ht="15" customHeight="1" x14ac:dyDescent="0.35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up'!$A$2:$E$48,5,FALSE)</f>
        <v>Trsf</v>
      </c>
      <c r="S2060" s="1" t="s">
        <v>2613</v>
      </c>
    </row>
    <row r="2061" spans="1:19" ht="15" customHeight="1" x14ac:dyDescent="0.35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up'!$A$2:$E$48,5,FALSE)</f>
        <v>Trsf</v>
      </c>
      <c r="S2061" s="1" t="s">
        <v>2614</v>
      </c>
    </row>
    <row r="2062" spans="1:19" ht="15" customHeight="1" x14ac:dyDescent="0.35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up'!$A$2:$E$48,5,FALSE)</f>
        <v>Trsf</v>
      </c>
      <c r="S2062" s="1" t="s">
        <v>2617</v>
      </c>
    </row>
    <row r="2063" spans="1:19" ht="15" customHeight="1" x14ac:dyDescent="0.35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up'!$A$2:$E$48,5,FALSE)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up'!$A$2:$E$48,5,FALSE)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up'!$A$2:$E$48,5,FALSE)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up'!$A$2:$E$48,5,FALSE)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up'!$A$2:$E$48,5,FALSE)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up'!$A$2:$E$48,5,FALSE)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up'!$A$2:$E$48,5,FALSE)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up'!$A$2:$E$48,5,FALSE)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up'!$A$2:$E$48,5,FALSE)</f>
        <v>Trsf</v>
      </c>
    </row>
    <row r="2080" spans="1:19" ht="15" customHeight="1" x14ac:dyDescent="0.35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up'!$A$2:$E$48,5,FALSE)</f>
        <v>Trsf</v>
      </c>
    </row>
    <row r="2081" spans="1:19" ht="15" customHeight="1" x14ac:dyDescent="0.35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up'!$A$2:$E$48,5,FALSE)</f>
        <v>Trsf</v>
      </c>
    </row>
    <row r="2082" spans="1:19" ht="15" customHeight="1" x14ac:dyDescent="0.35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up'!$A$2:$E$48,5,FALSE)</f>
        <v>Trsf</v>
      </c>
    </row>
    <row r="2083" spans="1:19" ht="15" customHeight="1" x14ac:dyDescent="0.35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up'!$A$2:$E$48,5,FALSE)</f>
        <v>Trsf</v>
      </c>
    </row>
    <row r="2084" spans="1:19" ht="15" customHeight="1" x14ac:dyDescent="0.35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up'!$A$2:$E$48,5,FALSE)</f>
        <v>Trsf</v>
      </c>
      <c r="S2085" s="1" t="s">
        <v>2615</v>
      </c>
    </row>
    <row r="2086" spans="1:19" ht="15" customHeight="1" x14ac:dyDescent="0.35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up'!$A$2:$E$48,5,FALSE)</f>
        <v>Trsf</v>
      </c>
      <c r="S2086" s="1" t="s">
        <v>2616</v>
      </c>
    </row>
    <row r="2087" spans="1:19" ht="15" customHeight="1" x14ac:dyDescent="0.35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up'!$A$2:$E$48,5,FALSE)</f>
        <v>Trsf</v>
      </c>
      <c r="S2087" s="1" t="s">
        <v>2613</v>
      </c>
    </row>
    <row r="2088" spans="1:19" ht="15" customHeight="1" x14ac:dyDescent="0.35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up'!$A$2:$E$48,5,FALSE)</f>
        <v>Trsf</v>
      </c>
      <c r="S2088" s="1" t="s">
        <v>2618</v>
      </c>
    </row>
    <row r="2089" spans="1:19" ht="15" customHeight="1" x14ac:dyDescent="0.35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up'!$A$2:$E$48,5,FALSE)</f>
        <v>Trsf</v>
      </c>
      <c r="S2089" s="1" t="s">
        <v>2617</v>
      </c>
    </row>
    <row r="2090" spans="1:19" ht="15" customHeight="1" x14ac:dyDescent="0.35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up'!$A$2:$E$48,5,FALSE)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up'!$A$2:$E$48,5,FALSE)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up'!$A$2:$E$48,5,FALSE)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up'!$A$2:$E$48,5,FALSE)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up'!$A$2:$E$48,5,FALSE)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up'!$A$2:$E$48,5,FALSE)</f>
        <v>Trsf</v>
      </c>
      <c r="S2110" s="1" t="s">
        <v>2615</v>
      </c>
    </row>
    <row r="2111" spans="1:19" ht="15" customHeight="1" x14ac:dyDescent="0.35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up'!$A$2:$E$48,5,FALSE)</f>
        <v>Trsf</v>
      </c>
      <c r="S2111" s="1" t="s">
        <v>2616</v>
      </c>
    </row>
    <row r="2112" spans="1:19" ht="15" customHeight="1" x14ac:dyDescent="0.35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</f>
        <v>-544.20000000000005</v>
      </c>
      <c r="P2112" s="6">
        <f t="shared" si="729"/>
        <v>589.79999999999995</v>
      </c>
      <c r="Q2112" s="7">
        <f t="shared" si="737"/>
        <v>3604366.5500000017</v>
      </c>
      <c r="R2112" s="44" t="str">
        <f>VLOOKUP(F2112,'Set up'!$A$2:$E$48,5,FALSE)</f>
        <v>Trsf</v>
      </c>
      <c r="S2112" s="1" t="s">
        <v>2619</v>
      </c>
    </row>
    <row r="2113" spans="1:19" ht="15" customHeight="1" x14ac:dyDescent="0.35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up'!$A$2:$E$48,5,FALSE)</f>
        <v>Trsf</v>
      </c>
    </row>
    <row r="2114" spans="1:19" ht="15" customHeight="1" x14ac:dyDescent="0.35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up'!$A$2:$E$48,5,FALSE)</f>
        <v>Trsf</v>
      </c>
    </row>
    <row r="2115" spans="1:19" ht="15" customHeight="1" x14ac:dyDescent="0.35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up'!$A$2:$E$48,5,FALSE)</f>
        <v>Trsf</v>
      </c>
    </row>
    <row r="2116" spans="1:19" ht="15" customHeight="1" x14ac:dyDescent="0.35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up'!$A$2:$E$48,5,FALSE)</f>
        <v>Trsf</v>
      </c>
    </row>
    <row r="2117" spans="1:19" ht="15" customHeight="1" x14ac:dyDescent="0.35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up'!$A$2:$E$48,5,FALSE)</f>
        <v>Trsf</v>
      </c>
    </row>
    <row r="2118" spans="1:19" ht="15" customHeight="1" x14ac:dyDescent="0.35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up'!$A$2:$E$48,5,FALSE)</f>
        <v>Trsf</v>
      </c>
    </row>
    <row r="2119" spans="1:19" ht="15" customHeight="1" x14ac:dyDescent="0.35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5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up'!$A$2:$E$48,5,FALSE)</f>
        <v>Trsf</v>
      </c>
    </row>
    <row r="2123" spans="1:19" ht="15" customHeight="1" x14ac:dyDescent="0.35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up'!$A$2:$E$48,5,FALSE)</f>
        <v>Trsf</v>
      </c>
    </row>
    <row r="2124" spans="1:19" ht="15" customHeight="1" x14ac:dyDescent="0.35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up'!$A$2:$E$48,5,FALSE)</f>
        <v>Trsf</v>
      </c>
    </row>
    <row r="2125" spans="1:19" ht="15" customHeight="1" x14ac:dyDescent="0.35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up'!$A$2:$E$48,5,FALSE)</f>
        <v>Trsf</v>
      </c>
    </row>
    <row r="2126" spans="1:19" ht="15" customHeight="1" x14ac:dyDescent="0.35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up'!$A$2:$E$48,5,FALSE)</f>
        <v>Trsf</v>
      </c>
    </row>
    <row r="2128" spans="1:19" ht="15" customHeight="1" x14ac:dyDescent="0.35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up'!$A$2:$E$48,5,FALSE)</f>
        <v>Trsf</v>
      </c>
    </row>
    <row r="2129" spans="1:19" ht="15" customHeight="1" x14ac:dyDescent="0.35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up'!$A$2:$E$48,5,FALSE)</f>
        <v>Trsf</v>
      </c>
    </row>
    <row r="2130" spans="1:19" ht="15" customHeight="1" x14ac:dyDescent="0.35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up'!$A$2:$E$48,5,FALSE)</f>
        <v>Trsf</v>
      </c>
    </row>
    <row r="2131" spans="1:19" ht="15" customHeight="1" x14ac:dyDescent="0.35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up'!$A$2:$E$48,5,FALSE)</f>
        <v>Trsf</v>
      </c>
    </row>
    <row r="2132" spans="1:19" ht="15" customHeight="1" x14ac:dyDescent="0.35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up'!$A$2:$E$48,5,FALSE)</f>
        <v>Trsf</v>
      </c>
    </row>
    <row r="2133" spans="1:19" ht="15" customHeight="1" x14ac:dyDescent="0.35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up'!$A$2:$E$48,5,FALSE)</f>
        <v>Trsf</v>
      </c>
    </row>
    <row r="2148" spans="1:19" ht="15" customHeight="1" x14ac:dyDescent="0.35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up'!$A$2:$E$48,5,FALSE)</f>
        <v>Trsf</v>
      </c>
    </row>
    <row r="2149" spans="1:19" ht="15" customHeight="1" x14ac:dyDescent="0.35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up'!$A$2:$E$48,5,FALSE)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up'!$A$2:$E$48,5,FALSE)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up'!$A$2:$E$48,5,FALSE)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up'!$A$2:$E$48,5,FALSE)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up'!$A$2:$E$48,5,FALSE)</f>
        <v>Trsf</v>
      </c>
    </row>
    <row r="2154" spans="1:19" ht="15" customHeight="1" x14ac:dyDescent="0.35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up'!$A$2:$E$48,5,FALSE)</f>
        <v>Trsf</v>
      </c>
    </row>
    <row r="2155" spans="1:19" ht="15" customHeight="1" x14ac:dyDescent="0.35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up'!$A$2:$E$48,5,FALSE)</f>
        <v>Trsf</v>
      </c>
    </row>
    <row r="2156" spans="1:19" ht="15" customHeight="1" x14ac:dyDescent="0.35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up'!$A$2:$E$48,5,FALSE)</f>
        <v>Trsf</v>
      </c>
    </row>
    <row r="2157" spans="1:19" ht="15" customHeight="1" x14ac:dyDescent="0.35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up'!$A$2:$E$48,5,FALSE)</f>
        <v>Trsf</v>
      </c>
    </row>
    <row r="2158" spans="1:19" ht="15" customHeight="1" x14ac:dyDescent="0.35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up'!$A$2:$E$48,5,FALSE)</f>
        <v>Trsf</v>
      </c>
    </row>
    <row r="2159" spans="1:19" ht="15" customHeight="1" x14ac:dyDescent="0.35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up'!$A$2:$E$48,5,FALSE)</f>
        <v>Trsf</v>
      </c>
    </row>
    <row r="2160" spans="1:19" ht="15" customHeight="1" x14ac:dyDescent="0.35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up'!$A$2:$E$48,5,FALSE)</f>
        <v>Trsf</v>
      </c>
    </row>
    <row r="2161" spans="1:19" ht="15" customHeight="1" x14ac:dyDescent="0.35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up'!$A$2:$E$48,5,FALSE)</f>
        <v>Trsf</v>
      </c>
    </row>
    <row r="2162" spans="1:19" ht="15" customHeight="1" x14ac:dyDescent="0.35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up'!$A$2:$E$48,5,FALSE)</f>
        <v>Trsf</v>
      </c>
    </row>
    <row r="2163" spans="1:19" ht="15" customHeight="1" x14ac:dyDescent="0.35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up'!$A$2:$E$48,5,FALSE)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up'!$A$2:$E$48,5,FALSE)</f>
        <v>Trsf</v>
      </c>
    </row>
    <row r="2165" spans="1:19" ht="15" customHeight="1" x14ac:dyDescent="0.35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up'!$A$2:$E$48,5,FALSE)</f>
        <v>Trsf</v>
      </c>
    </row>
    <row r="2166" spans="1:19" ht="15" customHeight="1" x14ac:dyDescent="0.35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up'!$A$2:$E$48,5,FALSE)</f>
        <v>Trsf</v>
      </c>
    </row>
    <row r="2167" spans="1:19" ht="15" customHeight="1" x14ac:dyDescent="0.35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up'!$A$2:$E$48,5,FALSE)</f>
        <v>Trsf</v>
      </c>
    </row>
    <row r="2168" spans="1:19" ht="15" customHeight="1" x14ac:dyDescent="0.35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up'!$A$2:$E$48,5,FALSE)</f>
        <v>Trsf</v>
      </c>
    </row>
    <row r="2169" spans="1:19" ht="15" customHeight="1" x14ac:dyDescent="0.35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up'!$A$2:$E$48,5,FALSE)</f>
        <v>Trsf</v>
      </c>
    </row>
    <row r="2170" spans="1:19" ht="15" customHeight="1" x14ac:dyDescent="0.35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up'!$A$2:$E$48,5,FALSE)</f>
        <v>Trsf</v>
      </c>
    </row>
    <row r="2180" spans="1:19" ht="15" customHeight="1" x14ac:dyDescent="0.35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up'!$A$2:$E$48,5,FALSE)</f>
        <v>Trsf</v>
      </c>
    </row>
    <row r="2181" spans="1:19" ht="15" customHeight="1" x14ac:dyDescent="0.35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up'!$A$2:$E$48,5,FALSE)</f>
        <v>Trsf</v>
      </c>
    </row>
    <row r="2182" spans="1:19" ht="15" customHeight="1" x14ac:dyDescent="0.35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up'!$A$2:$E$48,5,FALSE)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up'!$A$2:$E$48,5,FALSE)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up'!$A$2:$E$48,5,FALSE)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up'!$A$2:$E$48,5,FALSE)</f>
        <v>Trsf</v>
      </c>
    </row>
    <row r="2186" spans="1:19" ht="15" customHeight="1" x14ac:dyDescent="0.35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up'!$A$2:$E$48,5,FALSE)</f>
        <v>Trsf</v>
      </c>
    </row>
    <row r="2187" spans="1:19" ht="15" customHeight="1" x14ac:dyDescent="0.35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up'!$A$2:$E$48,5,FALSE)</f>
        <v>Trsf</v>
      </c>
    </row>
    <row r="2188" spans="1:19" ht="15" customHeight="1" x14ac:dyDescent="0.35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up'!$A$2:$E$48,5,FALSE)</f>
        <v>Trsf</v>
      </c>
    </row>
    <row r="2189" spans="1:19" ht="15" customHeight="1" x14ac:dyDescent="0.35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up'!$A$2:$E$48,5,FALSE)</f>
        <v>Trsf</v>
      </c>
    </row>
    <row r="2190" spans="1:19" ht="15" customHeight="1" x14ac:dyDescent="0.35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up'!$A$2:$E$48,5,FALSE)</f>
        <v>Trsf</v>
      </c>
    </row>
    <row r="2191" spans="1:19" ht="15" customHeight="1" x14ac:dyDescent="0.35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up'!$A$2:$E$48,5,FALSE)</f>
        <v>Trsf</v>
      </c>
    </row>
    <row r="2192" spans="1:19" ht="15" customHeight="1" x14ac:dyDescent="0.35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up'!$A$2:$E$48,5,FALSE)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up'!$A$2:$E$48,5,FALSE)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up'!$A$2:$E$48,5,FALSE)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up'!$A$2:$E$48,5,FALSE)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up'!$A$2:$E$48,5,FALSE)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up'!$A$2:$E$48,5,FALSE)</f>
        <v>Trsf</v>
      </c>
    </row>
    <row r="2198" spans="1:19" ht="15" customHeight="1" x14ac:dyDescent="0.35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up'!$A$2:$E$48,5,FALSE)</f>
        <v>Trsf</v>
      </c>
    </row>
    <row r="2199" spans="1:19" ht="15" customHeight="1" x14ac:dyDescent="0.35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up'!$A$2:$E$48,5,FALSE)</f>
        <v>Trsf</v>
      </c>
    </row>
    <row r="2205" spans="1:19" ht="15" customHeight="1" x14ac:dyDescent="0.35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up'!$A$2:$E$48,5,FALSE)</f>
        <v>Trsf</v>
      </c>
    </row>
    <row r="2206" spans="1:19" ht="15" customHeight="1" x14ac:dyDescent="0.35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up'!$A$2:$E$48,5,FALSE)</f>
        <v>Trsf</v>
      </c>
    </row>
    <row r="2207" spans="1:19" ht="15" customHeight="1" x14ac:dyDescent="0.35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up'!$A$2:$E$48,5,FALSE)</f>
        <v>Trsf</v>
      </c>
    </row>
    <row r="2208" spans="1:19" ht="15" customHeight="1" x14ac:dyDescent="0.35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up'!$A$2:$E$48,5,FALSE)</f>
        <v>Trsf</v>
      </c>
      <c r="S2213" s="1" t="s">
        <v>2577</v>
      </c>
    </row>
    <row r="2214" spans="1:19" ht="15" customHeight="1" x14ac:dyDescent="0.35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up'!$A$2:$E$48,5,FALSE)</f>
        <v>Trsf</v>
      </c>
    </row>
    <row r="2215" spans="1:19" ht="15" customHeight="1" x14ac:dyDescent="0.35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up'!$A$2:$E$48,5,FALSE)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up'!$A$2:$E$48,5,FALSE)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up'!$A$2:$E$48,5,FALSE)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up'!$A$2:$E$48,5,FALSE)</f>
        <v>Trsf</v>
      </c>
    </row>
    <row r="2219" spans="1:19" ht="15" customHeight="1" x14ac:dyDescent="0.35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up'!$A$2:$E$48,5,FALSE)</f>
        <v>Trsf</v>
      </c>
    </row>
    <row r="2220" spans="1:19" ht="15" customHeight="1" x14ac:dyDescent="0.35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up'!$A$2:$E$48,5,FALSE)</f>
        <v>Trsf</v>
      </c>
    </row>
    <row r="2221" spans="1:19" ht="15" customHeight="1" x14ac:dyDescent="0.35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up'!$A$2:$E$48,5,FALSE)</f>
        <v>Trsf</v>
      </c>
    </row>
    <row r="2222" spans="1:19" ht="15" customHeight="1" x14ac:dyDescent="0.35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up'!$A$2:$E$48,5,FALSE)</f>
        <v>Trsf</v>
      </c>
    </row>
    <row r="2223" spans="1:19" ht="15" customHeight="1" x14ac:dyDescent="0.35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up'!$A$2:$E$48,5,FALSE)</f>
        <v>Trsf</v>
      </c>
    </row>
    <row r="2224" spans="1:19" ht="15" customHeight="1" x14ac:dyDescent="0.35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up'!$A$2:$E$48,5,FALSE)</f>
        <v>Trsf</v>
      </c>
    </row>
    <row r="2225" spans="1:19" ht="15" customHeight="1" x14ac:dyDescent="0.35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up'!$A$2:$E$48,5,FALSE)</f>
        <v>Trsf</v>
      </c>
    </row>
    <row r="2226" spans="1:19" ht="15" customHeight="1" x14ac:dyDescent="0.35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up'!$A$2:$E$48,5,FALSE)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up'!$A$2:$E$48,5,FALSE)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up'!$A$2:$E$48,5,FALSE)</f>
        <v>Trsf</v>
      </c>
    </row>
    <row r="2229" spans="1:19" ht="15" customHeight="1" x14ac:dyDescent="0.35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up'!$A$2:$E$48,5,FALSE)</f>
        <v>#N/A</v>
      </c>
    </row>
    <row r="2230" spans="1:19" ht="15" customHeight="1" x14ac:dyDescent="0.35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up'!$A$2:$E$48,5,FALSE)</f>
        <v>#N/A</v>
      </c>
    </row>
    <row r="2231" spans="1:19" ht="15" customHeight="1" x14ac:dyDescent="0.35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up'!$A$2:$E$48,5,FALSE)</f>
        <v>#N/A</v>
      </c>
    </row>
    <row r="2232" spans="1:19" ht="15" customHeight="1" x14ac:dyDescent="0.35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up'!$A$2:$E$48,5,FALSE)</f>
        <v>#N/A</v>
      </c>
    </row>
    <row r="2233" spans="1:19" ht="15" customHeight="1" x14ac:dyDescent="0.35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up'!$A$2:$E$48,5,FALSE)</f>
        <v>#N/A</v>
      </c>
    </row>
    <row r="2234" spans="1:19" ht="15" customHeight="1" x14ac:dyDescent="0.35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up'!$A$2:$E$48,5,FALSE)</f>
        <v>#N/A</v>
      </c>
    </row>
    <row r="2235" spans="1:19" ht="15" customHeight="1" x14ac:dyDescent="0.35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up'!$A$2:$E$48,5,FALSE)</f>
        <v>Trsf</v>
      </c>
    </row>
    <row r="2236" spans="1:19" ht="15" customHeight="1" x14ac:dyDescent="0.35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up'!$A$2:$E$48,5,FALSE)</f>
        <v>Trsf</v>
      </c>
    </row>
    <row r="2237" spans="1:19" ht="15" customHeight="1" x14ac:dyDescent="0.35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up'!$A$2:$E$48,5,FALSE)</f>
        <v>Trsf</v>
      </c>
    </row>
    <row r="2238" spans="1:19" ht="15" customHeight="1" x14ac:dyDescent="0.35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6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O2243" s="6">
        <f t="shared" si="802"/>
        <v>-1738</v>
      </c>
      <c r="P2243" s="6">
        <f t="shared" si="800"/>
        <v>0</v>
      </c>
      <c r="Q2243" s="7">
        <f t="shared" si="801"/>
        <v>3774250.2500000023</v>
      </c>
      <c r="R2243" s="44" t="str">
        <f>VLOOKUP(F2243,'Set up'!$A$2:$E$48,5,FALSE)</f>
        <v>PD Chq</v>
      </c>
      <c r="S2243" s="1" t="s">
        <v>2626</v>
      </c>
    </row>
    <row r="2244" spans="1:19" ht="15" customHeight="1" x14ac:dyDescent="0.35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O2244" s="6">
        <f t="shared" si="802"/>
        <v>-468</v>
      </c>
      <c r="P2244" s="6">
        <f t="shared" si="800"/>
        <v>0</v>
      </c>
      <c r="Q2244" s="7">
        <f t="shared" si="801"/>
        <v>3774718.2500000023</v>
      </c>
      <c r="R2244" s="44" t="str">
        <f>VLOOKUP(F2244,'Set up'!$A$2:$E$48,5,FALSE)</f>
        <v>PD Chq</v>
      </c>
      <c r="S2244" s="1" t="s">
        <v>2626</v>
      </c>
    </row>
    <row r="2245" spans="1:19" ht="15" customHeight="1" x14ac:dyDescent="0.35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O2245" s="6">
        <f t="shared" si="802"/>
        <v>-95</v>
      </c>
      <c r="P2245" s="6">
        <f t="shared" si="800"/>
        <v>0</v>
      </c>
      <c r="Q2245" s="7">
        <f t="shared" si="801"/>
        <v>3774813.2500000023</v>
      </c>
      <c r="R2245" s="44" t="str">
        <f>VLOOKUP(F2245,'Set up'!$A$2:$E$48,5,FALSE)</f>
        <v>PD Chq</v>
      </c>
      <c r="S2245" s="1" t="s">
        <v>2626</v>
      </c>
    </row>
    <row r="2246" spans="1:19" ht="15" customHeight="1" x14ac:dyDescent="0.35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O2246" s="6">
        <f t="shared" si="802"/>
        <v>-260</v>
      </c>
      <c r="P2246" s="6">
        <f t="shared" si="800"/>
        <v>0</v>
      </c>
      <c r="Q2246" s="7">
        <f t="shared" si="801"/>
        <v>3775073.2500000023</v>
      </c>
      <c r="R2246" s="44" t="str">
        <f>VLOOKUP(F2246,'Set up'!$A$2:$E$48,5,FALSE)</f>
        <v>PD Chq</v>
      </c>
      <c r="S2246" s="1" t="s">
        <v>2626</v>
      </c>
    </row>
    <row r="2247" spans="1:19" ht="15" customHeight="1" x14ac:dyDescent="0.35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up'!$A$2:$E$48,5,FALSE)</f>
        <v>Trsf</v>
      </c>
    </row>
    <row r="2248" spans="1:19" ht="15" customHeight="1" x14ac:dyDescent="0.35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up'!$A$2:$E$48,5,FALSE)</f>
        <v>Trsf</v>
      </c>
    </row>
    <row r="2249" spans="1:19" ht="15" customHeight="1" x14ac:dyDescent="0.35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up'!$A$2:$E$48,5,FALSE)</f>
        <v>Trsf</v>
      </c>
    </row>
    <row r="2250" spans="1:19" ht="15" customHeight="1" x14ac:dyDescent="0.35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up'!$A$2:$E$48,5,FALSE)</f>
        <v>Trsf</v>
      </c>
    </row>
    <row r="2251" spans="1:19" ht="15" customHeight="1" x14ac:dyDescent="0.35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up'!$A$2:$E$48,5,FALSE)</f>
        <v>Trsf</v>
      </c>
    </row>
    <row r="2252" spans="1:19" ht="15" customHeight="1" x14ac:dyDescent="0.35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up'!$A$2:$E$48,5,FALSE)</f>
        <v>Trsf</v>
      </c>
    </row>
    <row r="2253" spans="1:19" ht="15" customHeight="1" x14ac:dyDescent="0.35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up'!$A$2:$E$48,5,FALSE)</f>
        <v>Trsf</v>
      </c>
    </row>
    <row r="2254" spans="1:19" ht="15" customHeight="1" x14ac:dyDescent="0.35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up'!$A$2:$E$48,5,FALSE)</f>
        <v>Trsf</v>
      </c>
    </row>
    <row r="2255" spans="1:19" ht="15" customHeight="1" x14ac:dyDescent="0.35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up'!$A$2:$E$48,5,FALSE)</f>
        <v>Trsf</v>
      </c>
    </row>
    <row r="2256" spans="1:19" ht="15" customHeight="1" x14ac:dyDescent="0.35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up'!$A$2:$E$48,5,FALSE)</f>
        <v>Trsf</v>
      </c>
    </row>
    <row r="2257" spans="1:19" ht="15" customHeight="1" x14ac:dyDescent="0.35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up'!$A$2:$E$48,5,FALSE)</f>
        <v>Trsf</v>
      </c>
    </row>
    <row r="2258" spans="1:19" ht="15" customHeight="1" x14ac:dyDescent="0.35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up'!$A$2:$E$48,5,FALSE)</f>
        <v>Trsf</v>
      </c>
    </row>
    <row r="2259" spans="1:19" ht="15" customHeight="1" x14ac:dyDescent="0.35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up'!$A$2:$E$48,5,FALSE)</f>
        <v>Trsf</v>
      </c>
    </row>
    <row r="2260" spans="1:19" ht="15" customHeight="1" x14ac:dyDescent="0.35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up'!$A$2:$E$48,5,FALSE)</f>
        <v>Trsf</v>
      </c>
    </row>
    <row r="2270" spans="1:19" ht="15" customHeight="1" x14ac:dyDescent="0.35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up'!$A$2:$E$48,5,FALSE)</f>
        <v>Trsf</v>
      </c>
    </row>
    <row r="2279" spans="1:19" ht="15" customHeight="1" x14ac:dyDescent="0.35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up'!$A$2:$E$48,5,FALSE)</f>
        <v>Trsf</v>
      </c>
    </row>
    <row r="2280" spans="1:19" ht="15" customHeight="1" x14ac:dyDescent="0.35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up'!$A$2:$E$48,5,FALSE)</f>
        <v>Trsf</v>
      </c>
    </row>
    <row r="2281" spans="1:19" ht="15" customHeight="1" x14ac:dyDescent="0.35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up'!$A$2:$E$48,5,FALSE)</f>
        <v>Trsf</v>
      </c>
    </row>
    <row r="2282" spans="1:19" ht="15" customHeight="1" x14ac:dyDescent="0.35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up'!$A$2:$E$48,5,FALSE)</f>
        <v>Trsf</v>
      </c>
    </row>
    <row r="2283" spans="1:19" ht="15" customHeight="1" x14ac:dyDescent="0.35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up'!$A$2:$E$48,5,FALSE)</f>
        <v>Trsf</v>
      </c>
    </row>
    <row r="2284" spans="1:19" ht="15" customHeight="1" x14ac:dyDescent="0.35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up'!$A$2:$E$48,5,FALSE)</f>
        <v>Trsf</v>
      </c>
    </row>
    <row r="2285" spans="1:19" ht="15" customHeight="1" x14ac:dyDescent="0.35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up'!$A$2:$E$48,5,FALSE)</f>
        <v>Trsf</v>
      </c>
    </row>
    <row r="2286" spans="1:19" ht="15" customHeight="1" x14ac:dyDescent="0.35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up'!$A$2:$E$48,5,FALSE)</f>
        <v>Trsf</v>
      </c>
    </row>
    <row r="2287" spans="1:19" ht="15" customHeight="1" x14ac:dyDescent="0.35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up'!$A$2:$E$48,5,FALSE)</f>
        <v>Trsf</v>
      </c>
    </row>
    <row r="2288" spans="1:19" ht="15" customHeight="1" x14ac:dyDescent="0.35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up'!$A$2:$E$48,5,FALSE)</f>
        <v>Trsf</v>
      </c>
    </row>
    <row r="2289" spans="1:19" ht="15" customHeight="1" x14ac:dyDescent="0.35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up'!$A$2:$E$48,5,FALSE)</f>
        <v>Trsf</v>
      </c>
    </row>
    <row r="2290" spans="1:19" ht="15" customHeight="1" x14ac:dyDescent="0.35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up'!$A$2:$E$48,5,FALSE)</f>
        <v>Trsf</v>
      </c>
    </row>
    <row r="2291" spans="1:19" ht="15" customHeight="1" x14ac:dyDescent="0.35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up'!$A$2:$E$48,5,FALSE)</f>
        <v>Trsf</v>
      </c>
    </row>
    <row r="2292" spans="1:19" ht="15" customHeight="1" x14ac:dyDescent="0.35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up'!$A$2:$E$48,5,FALSE)</f>
        <v>Trsf</v>
      </c>
    </row>
    <row r="2293" spans="1:19" ht="15" customHeight="1" x14ac:dyDescent="0.35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up'!$A$2:$E$48,5,FALSE)</f>
        <v>Trsf</v>
      </c>
    </row>
    <row r="2294" spans="1:19" ht="15" customHeight="1" x14ac:dyDescent="0.35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up'!$A$2:$E$48,5,FALSE)</f>
        <v>PD Chq</v>
      </c>
    </row>
    <row r="2295" spans="1:19" ht="15" customHeight="1" x14ac:dyDescent="0.35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up'!$A$2:$E$48,5,FALSE)</f>
        <v>PD Chq</v>
      </c>
    </row>
    <row r="2296" spans="1:19" ht="15" customHeight="1" x14ac:dyDescent="0.35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up'!$A$2:$E$48,5,FALSE)</f>
        <v>PD Chq</v>
      </c>
    </row>
    <row r="2297" spans="1:19" ht="15" customHeight="1" x14ac:dyDescent="0.35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up'!$A$2:$E$48,5,FALSE)</f>
        <v>PD Chq</v>
      </c>
    </row>
    <row r="2298" spans="1:19" ht="15" customHeight="1" x14ac:dyDescent="0.35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up'!$A$2:$E$48,5,FALSE)</f>
        <v>PD Chq</v>
      </c>
    </row>
    <row r="2299" spans="1:19" ht="15" customHeight="1" x14ac:dyDescent="0.35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up'!$A$2:$E$48,5,FALSE)</f>
        <v>Trsf</v>
      </c>
    </row>
    <row r="2307" spans="1:19" ht="15" customHeight="1" x14ac:dyDescent="0.35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up'!$A$2:$E$48,5,FALSE)</f>
        <v>Trsf</v>
      </c>
    </row>
    <row r="2308" spans="1:19" ht="15" customHeight="1" x14ac:dyDescent="0.35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up'!$A$2:$E$48,5,FALSE)</f>
        <v>Trsf</v>
      </c>
    </row>
    <row r="2309" spans="1:19" ht="15" customHeight="1" x14ac:dyDescent="0.35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up'!$A$2:$E$48,5,FALSE)</f>
        <v>Trsf</v>
      </c>
    </row>
    <row r="2310" spans="1:19" ht="15" customHeight="1" x14ac:dyDescent="0.35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up'!$A$2:$E$48,5,FALSE)</f>
        <v>Trsf</v>
      </c>
    </row>
    <row r="2311" spans="1:19" ht="15" customHeight="1" x14ac:dyDescent="0.35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up'!$A$2:$E$48,5,FALSE)</f>
        <v>Trsf</v>
      </c>
    </row>
    <row r="2312" spans="1:19" ht="15" customHeight="1" x14ac:dyDescent="0.35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:O2319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O2313" s="6">
        <f t="shared" si="830"/>
        <v>-8030</v>
      </c>
      <c r="P2313" s="6">
        <f t="shared" si="808"/>
        <v>0</v>
      </c>
      <c r="Q2313" s="7">
        <f t="shared" si="822"/>
        <v>3858453.6500000027</v>
      </c>
      <c r="R2313" s="44" t="str">
        <f>VLOOKUP(F2313,'Set up'!$A$2:$E$48,5,FALSE)</f>
        <v>Trsf</v>
      </c>
      <c r="S2313" s="1" t="s">
        <v>2625</v>
      </c>
    </row>
    <row r="2314" spans="1:19" ht="15" customHeight="1" x14ac:dyDescent="0.35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O2314" s="6">
        <f t="shared" si="830"/>
        <v>-2146</v>
      </c>
      <c r="P2314" s="6">
        <f t="shared" si="808"/>
        <v>0</v>
      </c>
      <c r="Q2314" s="7">
        <f t="shared" si="822"/>
        <v>3860599.6500000027</v>
      </c>
      <c r="R2314" s="44" t="str">
        <f>VLOOKUP(F2314,'Set up'!$A$2:$E$48,5,FALSE)</f>
        <v>Trsf</v>
      </c>
      <c r="S2314" s="1" t="s">
        <v>2625</v>
      </c>
    </row>
    <row r="2315" spans="1:19" ht="15" customHeight="1" x14ac:dyDescent="0.35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O2315" s="6">
        <f t="shared" si="830"/>
        <v>-575</v>
      </c>
      <c r="P2315" s="6">
        <f t="shared" si="808"/>
        <v>0</v>
      </c>
      <c r="Q2315" s="7">
        <f t="shared" si="822"/>
        <v>3861174.6500000027</v>
      </c>
      <c r="R2315" s="44" t="str">
        <f>VLOOKUP(F2315,'Set up'!$A$2:$E$48,5,FALSE)</f>
        <v>Trsf</v>
      </c>
      <c r="S2315" s="1" t="s">
        <v>2625</v>
      </c>
    </row>
    <row r="2316" spans="1:19" ht="15" customHeight="1" x14ac:dyDescent="0.35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O2316" s="6">
        <f t="shared" si="830"/>
        <v>-840</v>
      </c>
      <c r="P2316" s="6">
        <f t="shared" si="808"/>
        <v>0</v>
      </c>
      <c r="Q2316" s="7">
        <f t="shared" si="822"/>
        <v>3862014.6500000027</v>
      </c>
      <c r="R2316" s="44" t="str">
        <f>VLOOKUP(F2316,'Set up'!$A$2:$E$48,5,FALSE)</f>
        <v>Trsf</v>
      </c>
      <c r="S2316" s="1" t="s">
        <v>2625</v>
      </c>
    </row>
    <row r="2317" spans="1:19" ht="15" customHeight="1" x14ac:dyDescent="0.35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O2317" s="6">
        <f t="shared" si="830"/>
        <v>-420</v>
      </c>
      <c r="P2317" s="6">
        <f t="shared" si="808"/>
        <v>0</v>
      </c>
      <c r="Q2317" s="7">
        <f t="shared" si="822"/>
        <v>3862434.6500000027</v>
      </c>
      <c r="R2317" s="44" t="str">
        <f>VLOOKUP(F2317,'Set up'!$A$2:$E$48,5,FALSE)</f>
        <v>Trsf</v>
      </c>
      <c r="S2317" s="1" t="s">
        <v>2625</v>
      </c>
    </row>
    <row r="2318" spans="1:19" ht="15" customHeight="1" x14ac:dyDescent="0.35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O2318" s="6">
        <f t="shared" si="830"/>
        <v>-395</v>
      </c>
      <c r="P2318" s="6">
        <f t="shared" si="808"/>
        <v>0</v>
      </c>
      <c r="Q2318" s="7">
        <f t="shared" si="822"/>
        <v>3862829.6500000027</v>
      </c>
      <c r="R2318" s="44" t="str">
        <f>VLOOKUP(F2318,'Set up'!$A$2:$E$48,5,FALSE)</f>
        <v>Trsf</v>
      </c>
      <c r="S2318" s="1" t="s">
        <v>2625</v>
      </c>
    </row>
    <row r="2319" spans="1:19" ht="15" customHeight="1" x14ac:dyDescent="0.35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O2319" s="6">
        <f t="shared" si="830"/>
        <v>-1597.5</v>
      </c>
      <c r="P2319" s="6">
        <f t="shared" si="808"/>
        <v>0</v>
      </c>
      <c r="Q2319" s="7">
        <f t="shared" si="822"/>
        <v>3864427.1500000027</v>
      </c>
      <c r="R2319" s="44" t="str">
        <f>VLOOKUP(F2319,'Set up'!$A$2:$E$48,5,FALSE)</f>
        <v>Trsf</v>
      </c>
      <c r="S2319" s="1" t="s">
        <v>2625</v>
      </c>
    </row>
    <row r="2320" spans="1:19" ht="15" customHeight="1" x14ac:dyDescent="0.35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up'!$A$2:$E$48,5,FALSE)</f>
        <v>Trsf</v>
      </c>
    </row>
    <row r="2321" spans="1:19" ht="15" customHeight="1" x14ac:dyDescent="0.35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up'!$A$2:$E$48,5,FALSE)</f>
        <v>Trsf</v>
      </c>
    </row>
    <row r="2322" spans="1:19" ht="15" customHeight="1" x14ac:dyDescent="0.35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up'!$A$2:$E$48,5,FALSE)</f>
        <v>Trsf</v>
      </c>
    </row>
    <row r="2323" spans="1:19" ht="15" customHeight="1" x14ac:dyDescent="0.35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up'!$A$2:$E$48,5,FALSE)</f>
        <v>Trsf</v>
      </c>
    </row>
    <row r="2324" spans="1:19" ht="15" customHeight="1" x14ac:dyDescent="0.35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up'!$A$2:$E$48,5,FALSE)</f>
        <v>Trsf</v>
      </c>
    </row>
    <row r="2325" spans="1:19" ht="15" customHeight="1" x14ac:dyDescent="0.35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up'!$A$2:$E$48,5,FALSE)</f>
        <v>Trsf</v>
      </c>
    </row>
    <row r="2326" spans="1:19" ht="15" customHeight="1" x14ac:dyDescent="0.35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up'!$A$2:$E$48,5,FALSE)</f>
        <v>Trsf</v>
      </c>
    </row>
    <row r="2327" spans="1:19" ht="15" customHeight="1" x14ac:dyDescent="0.35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up'!$A$2:$E$48,5,FALSE)</f>
        <v>Trsf</v>
      </c>
    </row>
    <row r="2328" spans="1:19" ht="15" customHeight="1" x14ac:dyDescent="0.35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up'!$A$2:$E$48,5,FALSE)</f>
        <v>Trsf</v>
      </c>
    </row>
    <row r="2329" spans="1:19" ht="15" customHeight="1" x14ac:dyDescent="0.35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up'!$A$2:$E$48,5,FALSE)</f>
        <v>Trsf</v>
      </c>
    </row>
    <row r="2330" spans="1:19" ht="15" customHeight="1" x14ac:dyDescent="0.35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up'!$A$2:$E$48,5,FALSE)</f>
        <v>Trsf</v>
      </c>
    </row>
    <row r="2336" spans="1:19" ht="15" customHeight="1" x14ac:dyDescent="0.35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up'!$A$2:$E$48,5,FALSE)</f>
        <v>Trsf</v>
      </c>
    </row>
    <row r="2337" spans="1:19" ht="15" customHeight="1" x14ac:dyDescent="0.35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up'!$A$2:$E$48,5,FALSE)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up'!$A$2:$E$48,5,FALSE)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up'!$A$2:$E$48,5,FALSE)</f>
        <v>Trsf</v>
      </c>
    </row>
    <row r="2340" spans="1:19" ht="15" customHeight="1" x14ac:dyDescent="0.35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up'!$A$2:$E$48,5,FALSE)</f>
        <v>Trsf</v>
      </c>
    </row>
    <row r="2341" spans="1:19" ht="15" customHeight="1" x14ac:dyDescent="0.35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up'!$A$2:$E$48,5,FALSE)</f>
        <v>Trsf</v>
      </c>
    </row>
    <row r="2342" spans="1:19" ht="15" customHeight="1" x14ac:dyDescent="0.35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up'!$A$2:$E$48,5,FALSE)</f>
        <v>Trsf</v>
      </c>
    </row>
    <row r="2343" spans="1:19" ht="15" customHeight="1" x14ac:dyDescent="0.35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up'!$A$2:$E$48,5,FALSE)</f>
        <v>Trsf</v>
      </c>
    </row>
    <row r="2344" spans="1:19" ht="15" customHeight="1" x14ac:dyDescent="0.35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up'!$A$2:$E$48,5,FALSE)</f>
        <v>PD Chq</v>
      </c>
    </row>
    <row r="2345" spans="1:19" ht="15" customHeight="1" x14ac:dyDescent="0.35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up'!$A$2:$E$48,5,FALSE)</f>
        <v>PD Chq</v>
      </c>
    </row>
    <row r="2346" spans="1:19" ht="15" customHeight="1" x14ac:dyDescent="0.35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up'!$A$2:$E$48,5,FALSE)</f>
        <v>PD Chq</v>
      </c>
    </row>
    <row r="2347" spans="1:19" ht="15" customHeight="1" x14ac:dyDescent="0.35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up'!$A$2:$E$48,5,FALSE)</f>
        <v>PD Chq</v>
      </c>
    </row>
    <row r="2348" spans="1:19" ht="15" customHeight="1" x14ac:dyDescent="0.35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up'!$A$2:$E$48,5,FALSE)</f>
        <v>Trsf</v>
      </c>
    </row>
    <row r="2349" spans="1:19" ht="15" customHeight="1" x14ac:dyDescent="0.35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up'!$A$2:$E$48,5,FALSE)</f>
        <v>Trsf</v>
      </c>
    </row>
    <row r="2350" spans="1:19" ht="15" customHeight="1" x14ac:dyDescent="0.35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up'!$A$2:$E$48,5,FALSE)</f>
        <v>Trsf</v>
      </c>
    </row>
    <row r="2351" spans="1:19" ht="15" customHeight="1" x14ac:dyDescent="0.35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up'!$A$2:$E$48,5,FALSE)</f>
        <v>Trsf</v>
      </c>
    </row>
    <row r="2352" spans="1:19" ht="15" customHeight="1" x14ac:dyDescent="0.35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up'!$A$2:$E$48,5,FALSE)</f>
        <v>Trsf</v>
      </c>
    </row>
    <row r="2353" spans="1:18" ht="15" customHeight="1" x14ac:dyDescent="0.35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up'!$A$2:$E$48,5,FALSE)</f>
        <v>Trsf</v>
      </c>
    </row>
    <row r="2354" spans="1:18" ht="15" customHeight="1" x14ac:dyDescent="0.35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up'!$A$2:$E$48,5,FALSE)</f>
        <v>Trsf</v>
      </c>
    </row>
    <row r="2355" spans="1:18" ht="15" customHeight="1" x14ac:dyDescent="0.35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up'!$A$2:$E$48,5,FALSE)</f>
        <v>Trsf</v>
      </c>
    </row>
    <row r="2356" spans="1:18" ht="15" customHeight="1" x14ac:dyDescent="0.35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up'!$A$2:$E$48,5,FALSE)</f>
        <v>Trsf</v>
      </c>
    </row>
    <row r="2357" spans="1:18" ht="15" customHeight="1" x14ac:dyDescent="0.35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up'!$A$2:$E$48,5,FALSE)</f>
        <v>Trsf</v>
      </c>
    </row>
    <row r="2358" spans="1:18" ht="15" customHeight="1" x14ac:dyDescent="0.35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up'!$A$2:$E$48,5,FALSE)</f>
        <v>Trsf</v>
      </c>
    </row>
    <row r="2359" spans="1:18" ht="15" customHeight="1" x14ac:dyDescent="0.35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up'!$A$2:$E$48,5,FALSE)</f>
        <v>Trsf</v>
      </c>
    </row>
    <row r="2360" spans="1:18" ht="15" customHeight="1" x14ac:dyDescent="0.35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up'!$A$2:$E$48,5,FALSE)</f>
        <v>Trsf</v>
      </c>
    </row>
    <row r="2361" spans="1:18" ht="15" customHeight="1" x14ac:dyDescent="0.35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up'!$A$2:$E$48,5,FALSE)</f>
        <v>Trsf</v>
      </c>
    </row>
    <row r="2362" spans="1:18" ht="15" customHeight="1" x14ac:dyDescent="0.35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up'!$A$2:$E$48,5,FALSE)</f>
        <v>Trsf</v>
      </c>
    </row>
    <row r="2363" spans="1:18" ht="15" customHeight="1" x14ac:dyDescent="0.35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up'!$A$2:$E$48,5,FALSE)</f>
        <v>Trsf</v>
      </c>
    </row>
    <row r="2364" spans="1:18" ht="15" customHeight="1" x14ac:dyDescent="0.35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up'!$A$2:$E$48,5,FALSE)</f>
        <v>Trsf</v>
      </c>
    </row>
    <row r="2365" spans="1:18" ht="15" customHeight="1" x14ac:dyDescent="0.35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up'!$A$2:$E$48,5,FALSE)</f>
        <v>Trsf</v>
      </c>
    </row>
    <row r="2366" spans="1:18" ht="15" customHeight="1" x14ac:dyDescent="0.35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up'!$A$2:$E$48,5,FALSE)</f>
        <v>Trsf</v>
      </c>
    </row>
    <row r="2367" spans="1:18" ht="15" customHeight="1" x14ac:dyDescent="0.35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up'!$A$2:$E$48,5,FALSE)</f>
        <v>Trsf</v>
      </c>
    </row>
    <row r="2368" spans="1:18" ht="15" customHeight="1" x14ac:dyDescent="0.35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up'!$A$2:$E$48,5,FALSE)</f>
        <v>Trsf</v>
      </c>
    </row>
    <row r="2369" spans="1:19" ht="15" customHeight="1" x14ac:dyDescent="0.35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up'!$A$2:$E$48,5,FALSE)</f>
        <v>Trsf</v>
      </c>
    </row>
    <row r="2370" spans="1:19" ht="15" customHeight="1" x14ac:dyDescent="0.35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up'!$A$2:$E$48,5,FALSE)</f>
        <v>Trsf</v>
      </c>
    </row>
    <row r="2371" spans="1:19" ht="15" customHeight="1" x14ac:dyDescent="0.35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up'!$A$2:$E$48,5,FALSE)</f>
        <v>Trsf</v>
      </c>
    </row>
    <row r="2372" spans="1:19" ht="15" customHeight="1" x14ac:dyDescent="0.35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up'!$A$2:$E$48,5,FALSE)</f>
        <v>Trsf</v>
      </c>
    </row>
    <row r="2373" spans="1:19" ht="15" customHeight="1" x14ac:dyDescent="0.35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up'!$A$2:$E$48,5,FALSE)</f>
        <v>PD Chq</v>
      </c>
    </row>
    <row r="2381" spans="1:19" ht="15" customHeight="1" x14ac:dyDescent="0.35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up'!$A$2:$E$48,5,FALSE)</f>
        <v>PD Chq</v>
      </c>
    </row>
    <row r="2382" spans="1:19" ht="15" customHeight="1" x14ac:dyDescent="0.35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up'!$A$2:$E$48,5,FALSE)</f>
        <v>PD Chq</v>
      </c>
    </row>
    <row r="2383" spans="1:19" ht="15" customHeight="1" x14ac:dyDescent="0.35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up'!$A$2:$E$48,5,FALSE)</f>
        <v>PD Chq</v>
      </c>
    </row>
    <row r="2384" spans="1:19" ht="15" customHeight="1" x14ac:dyDescent="0.35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up'!$A$2:$E$48,5,FALSE)</f>
        <v>PD Chq</v>
      </c>
    </row>
    <row r="2385" spans="1:18" ht="15" customHeight="1" x14ac:dyDescent="0.35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up'!$A$2:$E$48,5,FALSE)</f>
        <v>PD Chq</v>
      </c>
    </row>
    <row r="2386" spans="1:18" ht="15" customHeight="1" x14ac:dyDescent="0.35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up'!$A$2:$E$48,5,FALSE)</f>
        <v>Trsf</v>
      </c>
    </row>
    <row r="2387" spans="1:18" ht="15" customHeight="1" x14ac:dyDescent="0.35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up'!$A$2:$E$48,5,FALSE)</f>
        <v>Trsf</v>
      </c>
    </row>
    <row r="2388" spans="1:18" ht="15" customHeight="1" x14ac:dyDescent="0.35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up'!$A$2:$E$48,5,FALSE)</f>
        <v>Trsf</v>
      </c>
    </row>
    <row r="2389" spans="1:18" ht="15" customHeight="1" x14ac:dyDescent="0.35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up'!$A$2:$E$48,5,FALSE)</f>
        <v>Trsf</v>
      </c>
    </row>
    <row r="2390" spans="1:18" ht="15" customHeight="1" x14ac:dyDescent="0.35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up'!$A$2:$E$48,5,FALSE)</f>
        <v>PD Chq</v>
      </c>
    </row>
    <row r="2391" spans="1:18" ht="15" customHeight="1" x14ac:dyDescent="0.35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up'!$A$2:$E$48,5,FALSE)</f>
        <v>PD Chq</v>
      </c>
    </row>
    <row r="2392" spans="1:18" ht="15" customHeight="1" x14ac:dyDescent="0.35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up'!$A$2:$E$48,5,FALSE)</f>
        <v>PD Chq</v>
      </c>
    </row>
    <row r="2393" spans="1:18" ht="15" customHeight="1" x14ac:dyDescent="0.35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up'!$A$2:$E$48,5,FALSE)</f>
        <v>PD Chq</v>
      </c>
    </row>
    <row r="2394" spans="1:18" ht="15" customHeight="1" x14ac:dyDescent="0.35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up'!$A$2:$E$48,5,FALSE)</f>
        <v>Trsf</v>
      </c>
    </row>
    <row r="2395" spans="1:18" ht="15" customHeight="1" x14ac:dyDescent="0.35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up'!$A$2:$E$48,5,FALSE)</f>
        <v>Trsf</v>
      </c>
    </row>
    <row r="2396" spans="1:18" ht="15" customHeight="1" x14ac:dyDescent="0.35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up'!$A$2:$E$48,5,FALSE)</f>
        <v>Trsf</v>
      </c>
    </row>
    <row r="2397" spans="1:18" ht="15" customHeight="1" x14ac:dyDescent="0.35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up'!$A$2:$E$48,5,FALSE)</f>
        <v>Trsf</v>
      </c>
    </row>
    <row r="2398" spans="1:18" ht="15" customHeight="1" x14ac:dyDescent="0.35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up'!$A$2:$E$48,5,FALSE)</f>
        <v>Trsf</v>
      </c>
    </row>
    <row r="2399" spans="1:18" ht="15" customHeight="1" x14ac:dyDescent="0.35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up'!$A$2:$E$48,5,FALSE)</f>
        <v>Trsf</v>
      </c>
    </row>
    <row r="2400" spans="1:18" ht="15" customHeight="1" x14ac:dyDescent="0.35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up'!$A$2:$E$48,5,FALSE)</f>
        <v>Trsf</v>
      </c>
    </row>
    <row r="2401" spans="1:19" ht="15" customHeight="1" x14ac:dyDescent="0.35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up'!$A$2:$E$48,5,FALSE)</f>
        <v>Trsf</v>
      </c>
    </row>
    <row r="2402" spans="1:19" ht="15" customHeight="1" x14ac:dyDescent="0.35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up'!$A$2:$E$48,5,FALSE)</f>
        <v>Trsf</v>
      </c>
    </row>
    <row r="2403" spans="1:19" ht="15" customHeight="1" x14ac:dyDescent="0.35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up'!$A$2:$E$48,5,FALSE)</f>
        <v>Trsf</v>
      </c>
    </row>
    <row r="2404" spans="1:19" ht="15" customHeight="1" x14ac:dyDescent="0.35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up'!$A$2:$E$48,5,FALSE)</f>
        <v>Trsf</v>
      </c>
    </row>
    <row r="2405" spans="1:19" ht="15" customHeight="1" x14ac:dyDescent="0.35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up'!$A$2:$E$48,5,FALSE)</f>
        <v>Trsf</v>
      </c>
    </row>
    <row r="2406" spans="1:19" ht="15" customHeight="1" x14ac:dyDescent="0.35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O2406" s="6">
        <f t="shared" ref="O2406:O2409" si="847">-N2406</f>
        <v>-3212</v>
      </c>
      <c r="P2406" s="6">
        <f t="shared" si="845"/>
        <v>0</v>
      </c>
      <c r="Q2406" s="7">
        <f t="shared" si="846"/>
        <v>3970834.350000002</v>
      </c>
      <c r="R2406" s="44" t="str">
        <f>VLOOKUP(F2406,'Set up'!$A$2:$E$48,5,FALSE)</f>
        <v>Chq</v>
      </c>
      <c r="S2406" s="1" t="s">
        <v>2620</v>
      </c>
    </row>
    <row r="2407" spans="1:19" ht="15" customHeight="1" x14ac:dyDescent="0.35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O2407" s="6">
        <f t="shared" si="847"/>
        <v>-1606</v>
      </c>
      <c r="P2407" s="6">
        <f t="shared" si="845"/>
        <v>0</v>
      </c>
      <c r="Q2407" s="7">
        <f t="shared" si="846"/>
        <v>3972440.350000002</v>
      </c>
      <c r="R2407" s="44" t="str">
        <f>VLOOKUP(F2407,'Set up'!$A$2:$E$48,5,FALSE)</f>
        <v>Chq</v>
      </c>
      <c r="S2407" s="1" t="s">
        <v>2620</v>
      </c>
    </row>
    <row r="2408" spans="1:19" ht="15" customHeight="1" x14ac:dyDescent="0.35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O2408" s="6">
        <f t="shared" si="847"/>
        <v>-626.4</v>
      </c>
      <c r="P2408" s="6">
        <f t="shared" si="845"/>
        <v>0</v>
      </c>
      <c r="Q2408" s="7">
        <f t="shared" si="846"/>
        <v>3973066.7500000019</v>
      </c>
      <c r="R2408" s="44" t="str">
        <f>VLOOKUP(F2408,'Set up'!$A$2:$E$48,5,FALSE)</f>
        <v>Chq</v>
      </c>
      <c r="S2408" s="1" t="s">
        <v>2620</v>
      </c>
    </row>
    <row r="2409" spans="1:19" ht="15" customHeight="1" x14ac:dyDescent="0.35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O2409" s="6">
        <f t="shared" si="847"/>
        <v>-626.4</v>
      </c>
      <c r="P2409" s="6">
        <f t="shared" si="845"/>
        <v>0</v>
      </c>
      <c r="Q2409" s="7">
        <f t="shared" si="846"/>
        <v>3973693.1500000018</v>
      </c>
      <c r="R2409" s="44" t="str">
        <f>VLOOKUP(F2409,'Set up'!$A$2:$E$48,5,FALSE)</f>
        <v>Chq</v>
      </c>
      <c r="S2409" s="1" t="s">
        <v>2620</v>
      </c>
    </row>
    <row r="2410" spans="1:19" ht="15" customHeight="1" x14ac:dyDescent="0.35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up'!$A$2:$E$48,5,FALSE)</f>
        <v>Trsf</v>
      </c>
    </row>
    <row r="2411" spans="1:19" ht="15" customHeight="1" x14ac:dyDescent="0.35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up'!$A$2:$E$48,5,FALSE)</f>
        <v>Trsf</v>
      </c>
    </row>
    <row r="2412" spans="1:19" ht="15" customHeight="1" x14ac:dyDescent="0.35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up'!$A$2:$E$48,5,FALSE)</f>
        <v>Trsf</v>
      </c>
    </row>
    <row r="2413" spans="1:19" ht="15" customHeight="1" x14ac:dyDescent="0.35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up'!$A$2:$E$48,5,FALSE)</f>
        <v>Trsf</v>
      </c>
    </row>
    <row r="2414" spans="1:19" ht="15" customHeight="1" x14ac:dyDescent="0.35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up'!$A$2:$E$48,5,FALSE)</f>
        <v>Trsf</v>
      </c>
    </row>
    <row r="2415" spans="1:19" ht="15" customHeight="1" x14ac:dyDescent="0.35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up'!$A$2:$E$48,5,FALSE)</f>
        <v>PD Chq</v>
      </c>
    </row>
    <row r="2416" spans="1:19" ht="15" customHeight="1" x14ac:dyDescent="0.35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up'!$A$2:$E$48,5,FALSE)</f>
        <v>PD Chq</v>
      </c>
    </row>
    <row r="2417" spans="1:19" ht="15" customHeight="1" x14ac:dyDescent="0.35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up'!$A$2:$E$48,5,FALSE)</f>
        <v>PD Chq</v>
      </c>
    </row>
    <row r="2418" spans="1:19" ht="15" customHeight="1" x14ac:dyDescent="0.35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8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up'!$A$2:$E$48,5,FALSE)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8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up'!$A$2:$E$48,5,FALSE)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8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up'!$A$2:$E$48,5,FALSE)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8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up'!$A$2:$E$48,5,FALSE)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8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up'!$A$2:$E$48,5,FALSE)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8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up'!$A$2:$E$48,5,FALSE)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8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up'!$A$2:$E$48,5,FALSE)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8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up'!$A$2:$E$48,5,FALSE)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8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up'!$A$2:$E$48,5,FALSE)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849">MONTH(A2427)</f>
        <v>12</v>
      </c>
      <c r="C2427" s="5">
        <f t="shared" ref="C2427" si="850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51">A2427+J2427</f>
        <v>45275</v>
      </c>
      <c r="L2427" s="5">
        <f t="shared" ref="L2427" si="852">MONTH(K2427)</f>
        <v>12</v>
      </c>
      <c r="M2427" s="5">
        <f t="shared" ref="M2427" si="853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up'!$A$2:$E$48,5,FALSE)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854">MONTH(A2428)</f>
        <v>12</v>
      </c>
      <c r="C2428" s="5">
        <f t="shared" ref="C2428:C2430" si="855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6">A2428+J2428</f>
        <v>45275</v>
      </c>
      <c r="L2428" s="5">
        <f t="shared" ref="L2428:L2429" si="857">MONTH(K2428)</f>
        <v>12</v>
      </c>
      <c r="M2428" s="5">
        <f t="shared" ref="M2428:M2429" si="858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up'!$A$2:$E$48,5,FALSE)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854"/>
        <v>12</v>
      </c>
      <c r="C2429" s="5">
        <f t="shared" si="855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6"/>
        <v>45275</v>
      </c>
      <c r="L2429" s="5">
        <f t="shared" si="857"/>
        <v>12</v>
      </c>
      <c r="M2429" s="5">
        <f t="shared" si="858"/>
        <v>2023</v>
      </c>
      <c r="N2429" s="96">
        <v>90</v>
      </c>
      <c r="O2429" s="6">
        <f t="shared" si="848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up'!$A$2:$E$48,5,FALSE)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854"/>
        <v>12</v>
      </c>
      <c r="C2430" s="5">
        <f t="shared" si="855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9">A2430+J2430</f>
        <v>45276</v>
      </c>
      <c r="L2430" s="5">
        <f t="shared" ref="L2430:L2493" si="860">MONTH(K2430)</f>
        <v>12</v>
      </c>
      <c r="M2430" s="5">
        <f t="shared" ref="M2430:M2493" si="861">YEAR(K2430)</f>
        <v>2023</v>
      </c>
      <c r="N2430" s="96">
        <v>1606</v>
      </c>
      <c r="O2430" s="6">
        <f t="shared" ref="O2430:O2440" si="862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863">MONTH(A2431)</f>
        <v>12</v>
      </c>
      <c r="C2431" s="5">
        <f t="shared" ref="C2431:C2493" si="864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9"/>
        <v>45276</v>
      </c>
      <c r="L2431" s="5">
        <f t="shared" si="860"/>
        <v>12</v>
      </c>
      <c r="M2431" s="5">
        <f t="shared" si="861"/>
        <v>2023</v>
      </c>
      <c r="N2431" s="96">
        <v>1597.5</v>
      </c>
      <c r="O2431" s="6">
        <f t="shared" si="862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863"/>
        <v>12</v>
      </c>
      <c r="C2432" s="5">
        <f t="shared" si="864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9"/>
        <v>45276</v>
      </c>
      <c r="L2432" s="5">
        <f t="shared" si="860"/>
        <v>12</v>
      </c>
      <c r="M2432" s="5">
        <f t="shared" si="861"/>
        <v>2023</v>
      </c>
      <c r="N2432" s="96">
        <v>1050</v>
      </c>
      <c r="O2432" s="6">
        <f t="shared" si="862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863"/>
        <v>12</v>
      </c>
      <c r="C2433" s="5">
        <f t="shared" si="864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9"/>
        <v>45276</v>
      </c>
      <c r="L2433" s="5">
        <f t="shared" si="860"/>
        <v>12</v>
      </c>
      <c r="M2433" s="5">
        <f t="shared" si="861"/>
        <v>2023</v>
      </c>
      <c r="N2433" s="96">
        <v>851.4</v>
      </c>
      <c r="O2433" s="6">
        <f t="shared" si="862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863"/>
        <v>12</v>
      </c>
      <c r="C2434" s="5">
        <f t="shared" si="864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9"/>
        <v>45276</v>
      </c>
      <c r="L2434" s="5">
        <f t="shared" si="860"/>
        <v>12</v>
      </c>
      <c r="M2434" s="5">
        <f t="shared" si="861"/>
        <v>2023</v>
      </c>
      <c r="N2434" s="96">
        <v>105</v>
      </c>
      <c r="O2434" s="6">
        <f t="shared" si="862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863"/>
        <v>12</v>
      </c>
      <c r="C2435" s="5">
        <f t="shared" si="864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9"/>
        <v>45276</v>
      </c>
      <c r="L2435" s="5">
        <f t="shared" si="860"/>
        <v>12</v>
      </c>
      <c r="M2435" s="5">
        <f t="shared" si="861"/>
        <v>2023</v>
      </c>
      <c r="N2435" s="96">
        <v>480</v>
      </c>
      <c r="O2435" s="6">
        <f t="shared" si="862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863"/>
        <v>12</v>
      </c>
      <c r="C2436" s="5">
        <f t="shared" si="864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9"/>
        <v>45276</v>
      </c>
      <c r="L2436" s="5">
        <f t="shared" si="860"/>
        <v>12</v>
      </c>
      <c r="M2436" s="5">
        <f t="shared" si="861"/>
        <v>2023</v>
      </c>
      <c r="N2436" s="96">
        <v>170</v>
      </c>
      <c r="O2436" s="6">
        <f t="shared" si="862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863"/>
        <v>12</v>
      </c>
      <c r="C2437" s="5">
        <f t="shared" si="864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9"/>
        <v>45276</v>
      </c>
      <c r="L2437" s="5">
        <f t="shared" si="860"/>
        <v>12</v>
      </c>
      <c r="M2437" s="5">
        <f t="shared" si="861"/>
        <v>2023</v>
      </c>
      <c r="N2437" s="96">
        <v>96</v>
      </c>
      <c r="O2437" s="6">
        <f t="shared" si="862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863"/>
        <v>12</v>
      </c>
      <c r="C2438" s="5">
        <f t="shared" si="864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9"/>
        <v>45276</v>
      </c>
      <c r="L2438" s="5">
        <f t="shared" si="860"/>
        <v>12</v>
      </c>
      <c r="M2438" s="5">
        <f t="shared" si="861"/>
        <v>2023</v>
      </c>
      <c r="N2438" s="96">
        <v>1606</v>
      </c>
      <c r="O2438" s="6">
        <f t="shared" si="862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863"/>
        <v>12</v>
      </c>
      <c r="C2439" s="5">
        <f t="shared" si="864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9"/>
        <v>45276</v>
      </c>
      <c r="L2439" s="5">
        <f t="shared" si="860"/>
        <v>12</v>
      </c>
      <c r="M2439" s="5">
        <f t="shared" si="861"/>
        <v>2023</v>
      </c>
      <c r="N2439" s="96">
        <v>420</v>
      </c>
      <c r="O2439" s="6">
        <f t="shared" si="862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863"/>
        <v>12</v>
      </c>
      <c r="C2440" s="5">
        <f t="shared" si="864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9"/>
        <v>45276</v>
      </c>
      <c r="L2440" s="5">
        <f t="shared" si="860"/>
        <v>12</v>
      </c>
      <c r="M2440" s="5">
        <f t="shared" si="861"/>
        <v>2023</v>
      </c>
      <c r="N2440" s="96">
        <v>105</v>
      </c>
      <c r="O2440" s="6">
        <f t="shared" si="862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863"/>
        <v>12</v>
      </c>
      <c r="C2441" s="5">
        <f t="shared" si="864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9"/>
        <v>45276</v>
      </c>
      <c r="L2441" s="5">
        <f t="shared" si="860"/>
        <v>12</v>
      </c>
      <c r="M2441" s="5">
        <f t="shared" si="861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up'!$A$2:$E$48,5,FALSE)</f>
        <v>Trsf</v>
      </c>
    </row>
    <row r="2442" spans="1:19" ht="15" customHeight="1" x14ac:dyDescent="0.35">
      <c r="A2442" s="4">
        <v>45276</v>
      </c>
      <c r="B2442" s="5">
        <f t="shared" si="863"/>
        <v>12</v>
      </c>
      <c r="C2442" s="5">
        <f t="shared" si="864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9"/>
        <v>45276</v>
      </c>
      <c r="L2442" s="5">
        <f t="shared" si="860"/>
        <v>12</v>
      </c>
      <c r="M2442" s="5">
        <f t="shared" si="861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up'!$A$2:$E$48,5,FALSE)</f>
        <v>Trsf</v>
      </c>
    </row>
    <row r="2443" spans="1:19" ht="15" customHeight="1" x14ac:dyDescent="0.35">
      <c r="A2443" s="4">
        <v>45276</v>
      </c>
      <c r="B2443" s="5">
        <f t="shared" si="863"/>
        <v>12</v>
      </c>
      <c r="C2443" s="5">
        <f t="shared" si="864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9"/>
        <v>45276</v>
      </c>
      <c r="L2443" s="5">
        <f t="shared" si="860"/>
        <v>12</v>
      </c>
      <c r="M2443" s="5">
        <f t="shared" si="861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up'!$A$2:$E$48,5,FALSE)</f>
        <v>Trsf</v>
      </c>
    </row>
    <row r="2444" spans="1:19" ht="15" customHeight="1" x14ac:dyDescent="0.35">
      <c r="A2444" s="4">
        <v>45276</v>
      </c>
      <c r="B2444" s="5">
        <f t="shared" si="863"/>
        <v>12</v>
      </c>
      <c r="C2444" s="5">
        <f t="shared" si="864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9"/>
        <v>45276</v>
      </c>
      <c r="L2444" s="5">
        <f t="shared" si="860"/>
        <v>12</v>
      </c>
      <c r="M2444" s="5">
        <f t="shared" si="861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up'!$A$2:$E$48,5,FALSE)</f>
        <v>Trsf</v>
      </c>
    </row>
    <row r="2445" spans="1:19" ht="15" customHeight="1" x14ac:dyDescent="0.35">
      <c r="A2445" s="4">
        <v>45276</v>
      </c>
      <c r="B2445" s="5">
        <f t="shared" si="863"/>
        <v>12</v>
      </c>
      <c r="C2445" s="5">
        <f t="shared" si="864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9"/>
        <v>45276</v>
      </c>
      <c r="L2445" s="5">
        <f t="shared" si="860"/>
        <v>12</v>
      </c>
      <c r="M2445" s="5">
        <f t="shared" si="861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up'!$A$2:$E$48,5,FALSE)</f>
        <v>Trsf</v>
      </c>
    </row>
    <row r="2446" spans="1:19" ht="15" customHeight="1" x14ac:dyDescent="0.35">
      <c r="A2446" s="4">
        <v>45278</v>
      </c>
      <c r="B2446" s="5">
        <f t="shared" si="863"/>
        <v>12</v>
      </c>
      <c r="C2446" s="5">
        <f t="shared" si="864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9"/>
        <v>45278</v>
      </c>
      <c r="L2446" s="5">
        <f t="shared" si="860"/>
        <v>12</v>
      </c>
      <c r="M2446" s="5">
        <f t="shared" si="861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up'!$A$2:$E$48,5,FALSE)</f>
        <v>PD Chq</v>
      </c>
    </row>
    <row r="2447" spans="1:19" ht="15" customHeight="1" x14ac:dyDescent="0.35">
      <c r="A2447" s="4">
        <v>45278</v>
      </c>
      <c r="B2447" s="5">
        <f t="shared" si="863"/>
        <v>12</v>
      </c>
      <c r="C2447" s="5">
        <f t="shared" si="864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9"/>
        <v>45278</v>
      </c>
      <c r="L2447" s="5">
        <f t="shared" si="860"/>
        <v>12</v>
      </c>
      <c r="M2447" s="5">
        <f t="shared" si="861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up'!$A$2:$E$48,5,FALSE)</f>
        <v>PD Chq</v>
      </c>
    </row>
    <row r="2448" spans="1:19" ht="15" customHeight="1" x14ac:dyDescent="0.35">
      <c r="A2448" s="4">
        <v>45278</v>
      </c>
      <c r="B2448" s="5">
        <f t="shared" si="863"/>
        <v>12</v>
      </c>
      <c r="C2448" s="5">
        <f t="shared" si="864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9"/>
        <v>45278</v>
      </c>
      <c r="L2448" s="5">
        <f t="shared" si="860"/>
        <v>12</v>
      </c>
      <c r="M2448" s="5">
        <f t="shared" si="861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up'!$A$2:$E$48,5,FALSE)</f>
        <v>PD Chq</v>
      </c>
    </row>
    <row r="2449" spans="1:19" ht="15" customHeight="1" x14ac:dyDescent="0.35">
      <c r="A2449" s="4">
        <v>45278</v>
      </c>
      <c r="B2449" s="5">
        <f t="shared" si="863"/>
        <v>12</v>
      </c>
      <c r="C2449" s="5">
        <f t="shared" si="864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9"/>
        <v>45278</v>
      </c>
      <c r="L2449" s="5">
        <f t="shared" si="860"/>
        <v>12</v>
      </c>
      <c r="M2449" s="5">
        <f t="shared" si="861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up'!$A$2:$E$48,5,FALSE)</f>
        <v>PD Chq</v>
      </c>
    </row>
    <row r="2450" spans="1:19" ht="15" customHeight="1" x14ac:dyDescent="0.35">
      <c r="A2450" s="4">
        <v>45278</v>
      </c>
      <c r="B2450" s="5">
        <f t="shared" si="863"/>
        <v>12</v>
      </c>
      <c r="C2450" s="5">
        <f t="shared" si="864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9"/>
        <v>45398</v>
      </c>
      <c r="L2450" s="5">
        <f t="shared" si="860"/>
        <v>4</v>
      </c>
      <c r="M2450" s="5">
        <f t="shared" si="861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up'!$A$2:$E$48,5,FALSE)</f>
        <v>Trsf</v>
      </c>
    </row>
    <row r="2451" spans="1:19" ht="15" customHeight="1" x14ac:dyDescent="0.35">
      <c r="A2451" s="4">
        <v>45279</v>
      </c>
      <c r="B2451" s="5">
        <f t="shared" si="863"/>
        <v>12</v>
      </c>
      <c r="C2451" s="5">
        <f t="shared" si="864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9"/>
        <v>45279</v>
      </c>
      <c r="L2451" s="5">
        <f t="shared" si="860"/>
        <v>12</v>
      </c>
      <c r="M2451" s="5">
        <f t="shared" si="861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up'!$A$2:$E$48,5,FALSE)</f>
        <v>Trsf</v>
      </c>
    </row>
    <row r="2452" spans="1:19" ht="15" customHeight="1" x14ac:dyDescent="0.35">
      <c r="A2452" s="4">
        <v>45279</v>
      </c>
      <c r="B2452" s="5">
        <f t="shared" si="863"/>
        <v>12</v>
      </c>
      <c r="C2452" s="5">
        <f t="shared" si="864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9"/>
        <v>45279</v>
      </c>
      <c r="L2452" s="5">
        <f t="shared" si="860"/>
        <v>12</v>
      </c>
      <c r="M2452" s="5">
        <f t="shared" si="861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up'!$A$2:$E$48,5,FALSE)</f>
        <v>Trsf</v>
      </c>
    </row>
    <row r="2453" spans="1:19" ht="15" customHeight="1" x14ac:dyDescent="0.35">
      <c r="A2453" s="4">
        <v>45279</v>
      </c>
      <c r="B2453" s="5">
        <f t="shared" si="863"/>
        <v>12</v>
      </c>
      <c r="C2453" s="5">
        <f t="shared" si="864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9"/>
        <v>45279</v>
      </c>
      <c r="L2453" s="5">
        <f t="shared" si="860"/>
        <v>12</v>
      </c>
      <c r="M2453" s="5">
        <f t="shared" si="861"/>
        <v>2023</v>
      </c>
      <c r="N2453" s="96">
        <v>250</v>
      </c>
      <c r="P2453" s="6">
        <f t="shared" ref="P2453:P2516" si="865">SUM(N2453+O2453)</f>
        <v>250</v>
      </c>
      <c r="Q2453" s="7">
        <f t="shared" si="846"/>
        <v>4013003.1500000018</v>
      </c>
      <c r="R2453" s="44" t="str">
        <f>VLOOKUP(F2453,'Set up'!$A$2:$E$48,5,FALSE)</f>
        <v>Trsf</v>
      </c>
    </row>
    <row r="2454" spans="1:19" ht="15" customHeight="1" x14ac:dyDescent="0.35">
      <c r="A2454" s="4">
        <v>45279</v>
      </c>
      <c r="B2454" s="5">
        <f t="shared" si="863"/>
        <v>12</v>
      </c>
      <c r="C2454" s="5">
        <f t="shared" si="864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9"/>
        <v>45279</v>
      </c>
      <c r="L2454" s="5">
        <f t="shared" si="860"/>
        <v>12</v>
      </c>
      <c r="M2454" s="5">
        <f t="shared" si="861"/>
        <v>2023</v>
      </c>
      <c r="N2454" s="96">
        <v>105</v>
      </c>
      <c r="P2454" s="6">
        <f t="shared" si="865"/>
        <v>105</v>
      </c>
      <c r="Q2454" s="7">
        <f t="shared" si="846"/>
        <v>4013108.1500000018</v>
      </c>
      <c r="R2454" s="44" t="str">
        <f>VLOOKUP(F2454,'Set up'!$A$2:$E$48,5,FALSE)</f>
        <v>Trsf</v>
      </c>
    </row>
    <row r="2455" spans="1:19" ht="15" customHeight="1" x14ac:dyDescent="0.35">
      <c r="A2455" s="4">
        <v>45279</v>
      </c>
      <c r="B2455" s="5">
        <f t="shared" si="863"/>
        <v>12</v>
      </c>
      <c r="C2455" s="5">
        <f t="shared" si="864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9"/>
        <v>45279</v>
      </c>
      <c r="L2455" s="5">
        <f t="shared" si="860"/>
        <v>12</v>
      </c>
      <c r="M2455" s="5">
        <f t="shared" si="861"/>
        <v>2023</v>
      </c>
      <c r="N2455" s="96">
        <v>420</v>
      </c>
      <c r="P2455" s="6">
        <f t="shared" si="865"/>
        <v>420</v>
      </c>
      <c r="Q2455" s="7">
        <f t="shared" si="846"/>
        <v>4013528.1500000018</v>
      </c>
      <c r="R2455" s="44" t="str">
        <f>VLOOKUP(F2455,'Set up'!$A$2:$E$48,5,FALSE)</f>
        <v>Trsf</v>
      </c>
    </row>
    <row r="2456" spans="1:19" ht="15" customHeight="1" x14ac:dyDescent="0.35">
      <c r="A2456" s="4">
        <v>45279</v>
      </c>
      <c r="B2456" s="5">
        <f t="shared" si="863"/>
        <v>12</v>
      </c>
      <c r="C2456" s="5">
        <f t="shared" si="864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9"/>
        <v>45279</v>
      </c>
      <c r="L2456" s="5">
        <f t="shared" si="860"/>
        <v>12</v>
      </c>
      <c r="M2456" s="5">
        <f t="shared" si="861"/>
        <v>2023</v>
      </c>
      <c r="N2456" s="96">
        <v>4250</v>
      </c>
      <c r="O2456" s="6">
        <f t="shared" ref="O2456:O2466" si="866">-N2456</f>
        <v>-4250</v>
      </c>
      <c r="P2456" s="6">
        <f t="shared" si="865"/>
        <v>0</v>
      </c>
      <c r="Q2456" s="7">
        <f t="shared" si="846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863"/>
        <v>12</v>
      </c>
      <c r="C2457" s="5">
        <f t="shared" si="864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9"/>
        <v>45279</v>
      </c>
      <c r="L2457" s="5">
        <f t="shared" si="860"/>
        <v>12</v>
      </c>
      <c r="M2457" s="5">
        <f t="shared" si="861"/>
        <v>2023</v>
      </c>
      <c r="N2457" s="96">
        <v>300</v>
      </c>
      <c r="O2457" s="6">
        <f t="shared" si="866"/>
        <v>-300</v>
      </c>
      <c r="P2457" s="6">
        <f t="shared" si="865"/>
        <v>0</v>
      </c>
      <c r="Q2457" s="7">
        <f t="shared" si="846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863"/>
        <v>12</v>
      </c>
      <c r="C2458" s="5">
        <f t="shared" si="864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9"/>
        <v>45279</v>
      </c>
      <c r="L2458" s="5">
        <f t="shared" si="860"/>
        <v>12</v>
      </c>
      <c r="M2458" s="5">
        <f t="shared" si="861"/>
        <v>2023</v>
      </c>
      <c r="N2458" s="96">
        <v>150</v>
      </c>
      <c r="O2458" s="6">
        <f t="shared" si="866"/>
        <v>-150</v>
      </c>
      <c r="P2458" s="6">
        <f t="shared" si="865"/>
        <v>0</v>
      </c>
      <c r="Q2458" s="7">
        <f t="shared" si="846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867">MONTH(A2459)</f>
        <v>12</v>
      </c>
      <c r="C2459" s="5">
        <f t="shared" ref="C2459" si="868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9">A2459+J2459</f>
        <v>45279</v>
      </c>
      <c r="L2459" s="5">
        <f t="shared" ref="L2459" si="870">MONTH(K2459)</f>
        <v>12</v>
      </c>
      <c r="M2459" s="5">
        <f t="shared" ref="M2459" si="871">YEAR(K2459)</f>
        <v>2023</v>
      </c>
      <c r="N2459" s="96">
        <v>-866</v>
      </c>
      <c r="O2459" s="6">
        <f t="shared" si="866"/>
        <v>866</v>
      </c>
      <c r="P2459" s="6">
        <f t="shared" si="865"/>
        <v>0</v>
      </c>
      <c r="Q2459" s="7">
        <f t="shared" si="846"/>
        <v>4017362.1500000018</v>
      </c>
      <c r="R2459" s="44" t="str">
        <f>VLOOKUP(F2459,'Set up'!$A$2:$E$48,5,FALSE)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863"/>
        <v>12</v>
      </c>
      <c r="C2460" s="5">
        <f t="shared" si="864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9"/>
        <v>45310</v>
      </c>
      <c r="L2460" s="5">
        <f t="shared" si="860"/>
        <v>1</v>
      </c>
      <c r="M2460" s="5">
        <f t="shared" si="861"/>
        <v>2024</v>
      </c>
      <c r="N2460" s="96">
        <v>6952</v>
      </c>
      <c r="O2460" s="6">
        <f t="shared" si="866"/>
        <v>-6952</v>
      </c>
      <c r="P2460" s="6">
        <f t="shared" si="865"/>
        <v>0</v>
      </c>
      <c r="Q2460" s="7">
        <f t="shared" si="846"/>
        <v>4024314.1500000018</v>
      </c>
      <c r="R2460" s="44" t="str">
        <f>VLOOKUP(F2460,'Set up'!$A$2:$E$48,5,FALSE)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863"/>
        <v>12</v>
      </c>
      <c r="C2461" s="5">
        <f t="shared" si="864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9"/>
        <v>45310</v>
      </c>
      <c r="L2461" s="5">
        <f t="shared" si="860"/>
        <v>1</v>
      </c>
      <c r="M2461" s="5">
        <f t="shared" si="861"/>
        <v>2024</v>
      </c>
      <c r="N2461" s="96">
        <v>2613</v>
      </c>
      <c r="O2461" s="6">
        <f t="shared" si="866"/>
        <v>-2613</v>
      </c>
      <c r="P2461" s="6">
        <f t="shared" si="865"/>
        <v>0</v>
      </c>
      <c r="Q2461" s="7">
        <f t="shared" si="846"/>
        <v>4026927.1500000018</v>
      </c>
      <c r="R2461" s="44" t="str">
        <f>VLOOKUP(F2461,'Set up'!$A$2:$E$48,5,FALSE)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863"/>
        <v>12</v>
      </c>
      <c r="C2462" s="5">
        <f t="shared" si="864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9"/>
        <v>45310</v>
      </c>
      <c r="L2462" s="5">
        <f t="shared" si="860"/>
        <v>1</v>
      </c>
      <c r="M2462" s="5">
        <f t="shared" si="861"/>
        <v>2024</v>
      </c>
      <c r="N2462" s="96">
        <v>240</v>
      </c>
      <c r="O2462" s="6">
        <f t="shared" si="866"/>
        <v>-240</v>
      </c>
      <c r="P2462" s="6">
        <f t="shared" si="865"/>
        <v>0</v>
      </c>
      <c r="Q2462" s="7">
        <f t="shared" si="846"/>
        <v>4027167.1500000018</v>
      </c>
      <c r="R2462" s="44" t="str">
        <f>VLOOKUP(F2462,'Set up'!$A$2:$E$48,5,FALSE)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863"/>
        <v>12</v>
      </c>
      <c r="C2463" s="5">
        <f t="shared" si="864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9"/>
        <v>45310</v>
      </c>
      <c r="L2463" s="5">
        <f t="shared" si="860"/>
        <v>1</v>
      </c>
      <c r="M2463" s="5">
        <f t="shared" si="861"/>
        <v>2024</v>
      </c>
      <c r="N2463" s="96">
        <v>312.5</v>
      </c>
      <c r="O2463" s="6">
        <f t="shared" si="866"/>
        <v>-312.5</v>
      </c>
      <c r="P2463" s="6">
        <f t="shared" si="865"/>
        <v>0</v>
      </c>
      <c r="Q2463" s="7">
        <f t="shared" si="846"/>
        <v>4027479.6500000018</v>
      </c>
      <c r="R2463" s="44" t="str">
        <f>VLOOKUP(F2463,'Set up'!$A$2:$E$48,5,FALSE)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863"/>
        <v>12</v>
      </c>
      <c r="C2464" s="5">
        <f t="shared" si="864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9"/>
        <v>45310</v>
      </c>
      <c r="L2464" s="5">
        <f t="shared" si="860"/>
        <v>1</v>
      </c>
      <c r="M2464" s="5">
        <f t="shared" si="861"/>
        <v>2024</v>
      </c>
      <c r="N2464" s="96">
        <v>572</v>
      </c>
      <c r="O2464" s="6">
        <f t="shared" si="866"/>
        <v>-572</v>
      </c>
      <c r="P2464" s="6">
        <f t="shared" si="865"/>
        <v>0</v>
      </c>
      <c r="Q2464" s="7">
        <f t="shared" ref="Q2464:Q2527" si="872">SUM(Q2463+N2464)</f>
        <v>4028051.6500000018</v>
      </c>
      <c r="R2464" s="44" t="str">
        <f>VLOOKUP(F2464,'Set up'!$A$2:$E$48,5,FALSE)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863"/>
        <v>12</v>
      </c>
      <c r="C2465" s="5">
        <f t="shared" si="864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9"/>
        <v>45310</v>
      </c>
      <c r="L2465" s="5">
        <f t="shared" si="860"/>
        <v>1</v>
      </c>
      <c r="M2465" s="5">
        <f t="shared" si="861"/>
        <v>2024</v>
      </c>
      <c r="N2465" s="96">
        <v>285</v>
      </c>
      <c r="O2465" s="6">
        <f t="shared" si="866"/>
        <v>-285</v>
      </c>
      <c r="P2465" s="6">
        <f t="shared" si="865"/>
        <v>0</v>
      </c>
      <c r="Q2465" s="7">
        <f t="shared" si="872"/>
        <v>4028336.6500000018</v>
      </c>
      <c r="R2465" s="44" t="str">
        <f>VLOOKUP(F2465,'Set up'!$A$2:$E$48,5,FALSE)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863"/>
        <v>12</v>
      </c>
      <c r="C2466" s="5">
        <f t="shared" si="864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9"/>
        <v>45310</v>
      </c>
      <c r="L2466" s="5">
        <f t="shared" si="860"/>
        <v>1</v>
      </c>
      <c r="M2466" s="5">
        <f t="shared" si="861"/>
        <v>2024</v>
      </c>
      <c r="N2466" s="96">
        <v>930</v>
      </c>
      <c r="O2466" s="6">
        <f t="shared" si="866"/>
        <v>-930</v>
      </c>
      <c r="P2466" s="6">
        <f t="shared" si="865"/>
        <v>0</v>
      </c>
      <c r="Q2466" s="7">
        <f t="shared" si="872"/>
        <v>4029266.6500000018</v>
      </c>
      <c r="R2466" s="44" t="str">
        <f>VLOOKUP(F2466,'Set up'!$A$2:$E$48,5,FALSE)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863"/>
        <v>12</v>
      </c>
      <c r="C2467" s="5">
        <f t="shared" si="864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9"/>
        <v>45281</v>
      </c>
      <c r="L2467" s="5">
        <f t="shared" si="860"/>
        <v>12</v>
      </c>
      <c r="M2467" s="5">
        <f t="shared" si="861"/>
        <v>2023</v>
      </c>
      <c r="N2467" s="96">
        <v>250</v>
      </c>
      <c r="P2467" s="6">
        <f t="shared" si="865"/>
        <v>250</v>
      </c>
      <c r="Q2467" s="7">
        <f t="shared" si="872"/>
        <v>4029516.6500000018</v>
      </c>
      <c r="R2467" s="44" t="str">
        <f>VLOOKUP(F2467,'Set up'!$A$2:$E$48,5,FALSE)</f>
        <v>Trsf</v>
      </c>
    </row>
    <row r="2468" spans="1:19" ht="15" customHeight="1" x14ac:dyDescent="0.35">
      <c r="A2468" s="4">
        <v>45281</v>
      </c>
      <c r="B2468" s="5">
        <f t="shared" si="863"/>
        <v>12</v>
      </c>
      <c r="C2468" s="5">
        <f t="shared" si="864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9"/>
        <v>45281</v>
      </c>
      <c r="L2468" s="5">
        <f t="shared" si="860"/>
        <v>12</v>
      </c>
      <c r="M2468" s="5">
        <f t="shared" si="861"/>
        <v>2023</v>
      </c>
      <c r="N2468" s="96">
        <v>6424</v>
      </c>
      <c r="P2468" s="6">
        <f t="shared" si="865"/>
        <v>6424</v>
      </c>
      <c r="Q2468" s="7">
        <f t="shared" si="872"/>
        <v>4035940.6500000018</v>
      </c>
      <c r="R2468" s="44" t="str">
        <f>VLOOKUP(F2468,'Set up'!$A$2:$E$48,5,FALSE)</f>
        <v>Trsf</v>
      </c>
    </row>
    <row r="2469" spans="1:19" ht="15" customHeight="1" x14ac:dyDescent="0.35">
      <c r="A2469" s="4">
        <v>45281</v>
      </c>
      <c r="B2469" s="5">
        <f t="shared" si="863"/>
        <v>12</v>
      </c>
      <c r="C2469" s="5">
        <f t="shared" si="864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9"/>
        <v>45281</v>
      </c>
      <c r="L2469" s="5">
        <f t="shared" si="860"/>
        <v>12</v>
      </c>
      <c r="M2469" s="5">
        <f t="shared" si="861"/>
        <v>2023</v>
      </c>
      <c r="N2469" s="96">
        <v>2575.1999999999998</v>
      </c>
      <c r="P2469" s="6">
        <f t="shared" si="865"/>
        <v>2575.1999999999998</v>
      </c>
      <c r="Q2469" s="7">
        <f t="shared" si="872"/>
        <v>4038515.850000002</v>
      </c>
      <c r="R2469" s="44" t="str">
        <f>VLOOKUP(F2469,'Set up'!$A$2:$E$48,5,FALSE)</f>
        <v>Trsf</v>
      </c>
    </row>
    <row r="2470" spans="1:19" ht="15" customHeight="1" x14ac:dyDescent="0.35">
      <c r="A2470" s="4">
        <v>45281</v>
      </c>
      <c r="B2470" s="5">
        <f t="shared" si="863"/>
        <v>12</v>
      </c>
      <c r="C2470" s="5">
        <f t="shared" si="864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9"/>
        <v>45281</v>
      </c>
      <c r="L2470" s="5">
        <f t="shared" si="860"/>
        <v>12</v>
      </c>
      <c r="M2470" s="5">
        <f t="shared" si="861"/>
        <v>2023</v>
      </c>
      <c r="N2470" s="96">
        <v>1404</v>
      </c>
      <c r="P2470" s="6">
        <f t="shared" si="865"/>
        <v>1404</v>
      </c>
      <c r="Q2470" s="7">
        <f t="shared" si="872"/>
        <v>4039919.850000002</v>
      </c>
      <c r="R2470" s="44" t="str">
        <f>VLOOKUP(F2470,'Set up'!$A$2:$E$48,5,FALSE)</f>
        <v>Trsf</v>
      </c>
    </row>
    <row r="2471" spans="1:19" ht="15" customHeight="1" x14ac:dyDescent="0.35">
      <c r="A2471" s="4">
        <v>45281</v>
      </c>
      <c r="B2471" s="5">
        <f t="shared" si="863"/>
        <v>12</v>
      </c>
      <c r="C2471" s="5">
        <f t="shared" si="864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9"/>
        <v>45281</v>
      </c>
      <c r="L2471" s="5">
        <f t="shared" si="860"/>
        <v>12</v>
      </c>
      <c r="M2471" s="5">
        <f t="shared" si="861"/>
        <v>2023</v>
      </c>
      <c r="N2471" s="96">
        <v>380</v>
      </c>
      <c r="P2471" s="6">
        <f t="shared" si="865"/>
        <v>380</v>
      </c>
      <c r="Q2471" s="7">
        <f t="shared" si="872"/>
        <v>4040299.850000002</v>
      </c>
      <c r="R2471" s="44" t="str">
        <f>VLOOKUP(F2471,'Set up'!$A$2:$E$48,5,FALSE)</f>
        <v>Trsf</v>
      </c>
    </row>
    <row r="2472" spans="1:19" ht="15" customHeight="1" x14ac:dyDescent="0.35">
      <c r="A2472" s="4">
        <v>45281</v>
      </c>
      <c r="B2472" s="5">
        <f t="shared" si="863"/>
        <v>12</v>
      </c>
      <c r="C2472" s="5">
        <f t="shared" si="864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9"/>
        <v>45281</v>
      </c>
      <c r="L2472" s="5">
        <f t="shared" si="860"/>
        <v>12</v>
      </c>
      <c r="M2472" s="5">
        <f t="shared" si="861"/>
        <v>2023</v>
      </c>
      <c r="N2472" s="96">
        <v>1000</v>
      </c>
      <c r="P2472" s="6">
        <f t="shared" si="865"/>
        <v>1000</v>
      </c>
      <c r="Q2472" s="7">
        <f t="shared" si="872"/>
        <v>4041299.850000002</v>
      </c>
      <c r="R2472" s="44" t="str">
        <f>VLOOKUP(F2472,'Set up'!$A$2:$E$48,5,FALSE)</f>
        <v>Trsf</v>
      </c>
    </row>
    <row r="2473" spans="1:19" ht="15" customHeight="1" x14ac:dyDescent="0.35">
      <c r="A2473" s="4">
        <v>45281</v>
      </c>
      <c r="B2473" s="5">
        <f t="shared" si="863"/>
        <v>12</v>
      </c>
      <c r="C2473" s="5">
        <f t="shared" si="864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9"/>
        <v>45281</v>
      </c>
      <c r="L2473" s="5">
        <f t="shared" si="860"/>
        <v>12</v>
      </c>
      <c r="M2473" s="5">
        <f t="shared" si="861"/>
        <v>2023</v>
      </c>
      <c r="N2473" s="96">
        <v>110</v>
      </c>
      <c r="O2473" s="6">
        <f t="shared" ref="O2473:O2480" si="873">-N2473</f>
        <v>-110</v>
      </c>
      <c r="P2473" s="6">
        <f t="shared" si="865"/>
        <v>0</v>
      </c>
      <c r="Q2473" s="7">
        <f t="shared" si="872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863"/>
        <v>12</v>
      </c>
      <c r="C2474" s="5">
        <f t="shared" si="864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9"/>
        <v>45281</v>
      </c>
      <c r="L2474" s="5">
        <f t="shared" si="860"/>
        <v>12</v>
      </c>
      <c r="M2474" s="5">
        <f t="shared" si="861"/>
        <v>2023</v>
      </c>
      <c r="N2474" s="96">
        <v>62.5</v>
      </c>
      <c r="O2474" s="6">
        <f t="shared" si="873"/>
        <v>-62.5</v>
      </c>
      <c r="P2474" s="6">
        <f t="shared" si="865"/>
        <v>0</v>
      </c>
      <c r="Q2474" s="7">
        <f t="shared" si="872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863"/>
        <v>12</v>
      </c>
      <c r="C2475" s="5">
        <f t="shared" si="864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9"/>
        <v>45281</v>
      </c>
      <c r="L2475" s="5">
        <f t="shared" si="860"/>
        <v>12</v>
      </c>
      <c r="M2475" s="5">
        <f t="shared" si="861"/>
        <v>2023</v>
      </c>
      <c r="N2475" s="96">
        <v>283.8</v>
      </c>
      <c r="O2475" s="6">
        <f t="shared" si="873"/>
        <v>-283.8</v>
      </c>
      <c r="P2475" s="6">
        <f t="shared" si="865"/>
        <v>0</v>
      </c>
      <c r="Q2475" s="7">
        <f t="shared" si="872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863"/>
        <v>12</v>
      </c>
      <c r="C2476" s="5">
        <f t="shared" si="864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9"/>
        <v>45281</v>
      </c>
      <c r="L2476" s="5">
        <f t="shared" si="860"/>
        <v>12</v>
      </c>
      <c r="M2476" s="5">
        <f t="shared" si="861"/>
        <v>2023</v>
      </c>
      <c r="N2476" s="96">
        <v>315</v>
      </c>
      <c r="O2476" s="6">
        <f t="shared" si="873"/>
        <v>-315</v>
      </c>
      <c r="P2476" s="6">
        <f t="shared" si="865"/>
        <v>0</v>
      </c>
      <c r="Q2476" s="7">
        <f t="shared" si="872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863"/>
        <v>12</v>
      </c>
      <c r="C2477" s="5">
        <f t="shared" si="864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9"/>
        <v>45281</v>
      </c>
      <c r="L2477" s="5">
        <f t="shared" si="860"/>
        <v>12</v>
      </c>
      <c r="M2477" s="5">
        <f t="shared" si="861"/>
        <v>2023</v>
      </c>
      <c r="N2477" s="96">
        <v>3476</v>
      </c>
      <c r="O2477" s="6">
        <f t="shared" si="873"/>
        <v>-3476</v>
      </c>
      <c r="P2477" s="6">
        <f t="shared" si="865"/>
        <v>0</v>
      </c>
      <c r="Q2477" s="7">
        <f t="shared" si="872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863"/>
        <v>12</v>
      </c>
      <c r="C2478" s="5">
        <f t="shared" si="864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9"/>
        <v>45281</v>
      </c>
      <c r="L2478" s="5">
        <f t="shared" si="860"/>
        <v>12</v>
      </c>
      <c r="M2478" s="5">
        <f t="shared" si="861"/>
        <v>2023</v>
      </c>
      <c r="N2478" s="96">
        <v>432</v>
      </c>
      <c r="O2478" s="6">
        <f t="shared" si="873"/>
        <v>-432</v>
      </c>
      <c r="P2478" s="6">
        <f t="shared" si="865"/>
        <v>0</v>
      </c>
      <c r="Q2478" s="7">
        <f t="shared" si="872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863"/>
        <v>12</v>
      </c>
      <c r="C2479" s="5">
        <f t="shared" si="864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9"/>
        <v>45281</v>
      </c>
      <c r="L2479" s="5">
        <f t="shared" si="860"/>
        <v>12</v>
      </c>
      <c r="M2479" s="5">
        <f t="shared" si="861"/>
        <v>2023</v>
      </c>
      <c r="N2479" s="96">
        <v>600</v>
      </c>
      <c r="O2479" s="6">
        <f t="shared" si="873"/>
        <v>-600</v>
      </c>
      <c r="P2479" s="6">
        <f t="shared" si="865"/>
        <v>0</v>
      </c>
      <c r="Q2479" s="7">
        <f t="shared" si="872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863"/>
        <v>12</v>
      </c>
      <c r="C2480" s="5">
        <f t="shared" si="864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9"/>
        <v>45281</v>
      </c>
      <c r="L2480" s="5">
        <f t="shared" si="860"/>
        <v>12</v>
      </c>
      <c r="M2480" s="5">
        <f t="shared" si="861"/>
        <v>2023</v>
      </c>
      <c r="N2480" s="96">
        <v>220</v>
      </c>
      <c r="O2480" s="6">
        <f t="shared" si="873"/>
        <v>-220</v>
      </c>
      <c r="P2480" s="6">
        <f t="shared" si="865"/>
        <v>0</v>
      </c>
      <c r="Q2480" s="7">
        <f t="shared" si="872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863"/>
        <v>12</v>
      </c>
      <c r="C2481" s="5">
        <f t="shared" si="864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9"/>
        <v>45282</v>
      </c>
      <c r="L2481" s="5">
        <f t="shared" si="860"/>
        <v>12</v>
      </c>
      <c r="M2481" s="5">
        <f t="shared" si="861"/>
        <v>2023</v>
      </c>
      <c r="N2481" s="96">
        <v>175</v>
      </c>
      <c r="O2481" s="6">
        <f t="shared" ref="O2481" si="874">-N2481</f>
        <v>-175</v>
      </c>
      <c r="P2481" s="6">
        <f t="shared" si="865"/>
        <v>0</v>
      </c>
      <c r="Q2481" s="7">
        <f t="shared" si="872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863"/>
        <v>12</v>
      </c>
      <c r="C2482" s="5">
        <f t="shared" si="864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9"/>
        <v>45282</v>
      </c>
      <c r="L2482" s="5">
        <f t="shared" si="860"/>
        <v>12</v>
      </c>
      <c r="M2482" s="5">
        <f t="shared" si="861"/>
        <v>2023</v>
      </c>
      <c r="N2482" s="96">
        <v>1738</v>
      </c>
      <c r="P2482" s="6">
        <f t="shared" si="865"/>
        <v>1738</v>
      </c>
      <c r="Q2482" s="7">
        <f t="shared" si="872"/>
        <v>4048712.1500000018</v>
      </c>
      <c r="R2482" s="44" t="str">
        <f>VLOOKUP(F2482,'Set up'!$A$2:$E$48,5,FALSE)</f>
        <v>PD Chq</v>
      </c>
    </row>
    <row r="2483" spans="1:19" ht="15" customHeight="1" x14ac:dyDescent="0.35">
      <c r="A2483" s="4">
        <v>45282</v>
      </c>
      <c r="B2483" s="5">
        <f t="shared" si="863"/>
        <v>12</v>
      </c>
      <c r="C2483" s="5">
        <f t="shared" si="864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9"/>
        <v>45282</v>
      </c>
      <c r="L2483" s="5">
        <f t="shared" si="860"/>
        <v>12</v>
      </c>
      <c r="M2483" s="5">
        <f t="shared" si="861"/>
        <v>2023</v>
      </c>
      <c r="N2483" s="96">
        <v>95</v>
      </c>
      <c r="P2483" s="6">
        <f t="shared" si="865"/>
        <v>95</v>
      </c>
      <c r="Q2483" s="7">
        <f t="shared" si="872"/>
        <v>4048807.1500000018</v>
      </c>
      <c r="R2483" s="44" t="str">
        <f>VLOOKUP(F2483,'Set up'!$A$2:$E$48,5,FALSE)</f>
        <v>PD Chq</v>
      </c>
    </row>
    <row r="2484" spans="1:19" ht="15" customHeight="1" x14ac:dyDescent="0.35">
      <c r="A2484" s="4">
        <v>45282</v>
      </c>
      <c r="B2484" s="5">
        <f t="shared" si="863"/>
        <v>12</v>
      </c>
      <c r="C2484" s="5">
        <f t="shared" si="864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9"/>
        <v>45282</v>
      </c>
      <c r="L2484" s="5">
        <f t="shared" si="860"/>
        <v>12</v>
      </c>
      <c r="M2484" s="5">
        <f t="shared" si="861"/>
        <v>2023</v>
      </c>
      <c r="N2484" s="96">
        <v>312.5</v>
      </c>
      <c r="P2484" s="6">
        <f t="shared" si="865"/>
        <v>312.5</v>
      </c>
      <c r="Q2484" s="7">
        <f t="shared" si="872"/>
        <v>4049119.6500000018</v>
      </c>
      <c r="R2484" s="44" t="str">
        <f>VLOOKUP(F2484,'Set up'!$A$2:$E$48,5,FALSE)</f>
        <v>PD Chq</v>
      </c>
    </row>
    <row r="2485" spans="1:19" ht="15" customHeight="1" x14ac:dyDescent="0.35">
      <c r="A2485" s="4">
        <v>45287</v>
      </c>
      <c r="B2485" s="5">
        <f t="shared" si="863"/>
        <v>12</v>
      </c>
      <c r="C2485" s="5">
        <f t="shared" si="864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9"/>
        <v>45287</v>
      </c>
      <c r="L2485" s="5">
        <f t="shared" si="860"/>
        <v>12</v>
      </c>
      <c r="M2485" s="5">
        <f t="shared" si="861"/>
        <v>2023</v>
      </c>
      <c r="N2485" s="96">
        <v>312.5</v>
      </c>
      <c r="P2485" s="6">
        <f t="shared" si="865"/>
        <v>312.5</v>
      </c>
      <c r="Q2485" s="7">
        <f t="shared" si="872"/>
        <v>4049432.1500000018</v>
      </c>
      <c r="R2485" s="44" t="str">
        <f>VLOOKUP(F2485,'Set up'!$A$2:$E$48,5,FALSE)</f>
        <v>Trsf</v>
      </c>
    </row>
    <row r="2486" spans="1:19" ht="15" customHeight="1" x14ac:dyDescent="0.35">
      <c r="A2486" s="4">
        <v>45287</v>
      </c>
      <c r="B2486" s="5">
        <f t="shared" si="863"/>
        <v>12</v>
      </c>
      <c r="C2486" s="5">
        <f t="shared" si="864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9"/>
        <v>45287</v>
      </c>
      <c r="L2486" s="5">
        <f t="shared" si="860"/>
        <v>12</v>
      </c>
      <c r="M2486" s="5">
        <f t="shared" si="861"/>
        <v>2023</v>
      </c>
      <c r="N2486" s="96">
        <v>8030</v>
      </c>
      <c r="P2486" s="6">
        <f t="shared" si="865"/>
        <v>8030</v>
      </c>
      <c r="Q2486" s="7">
        <f t="shared" si="872"/>
        <v>4057462.1500000018</v>
      </c>
      <c r="R2486" s="44" t="str">
        <f>VLOOKUP(F2486,'Set up'!$A$2:$E$48,5,FALSE)</f>
        <v>Trsf</v>
      </c>
    </row>
    <row r="2487" spans="1:19" ht="15" customHeight="1" x14ac:dyDescent="0.35">
      <c r="A2487" s="4">
        <v>45287</v>
      </c>
      <c r="B2487" s="5">
        <f t="shared" si="863"/>
        <v>12</v>
      </c>
      <c r="C2487" s="5">
        <f t="shared" si="864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9"/>
        <v>45287</v>
      </c>
      <c r="L2487" s="5">
        <f t="shared" si="860"/>
        <v>12</v>
      </c>
      <c r="M2487" s="5">
        <f t="shared" si="861"/>
        <v>2023</v>
      </c>
      <c r="N2487" s="96">
        <v>1914</v>
      </c>
      <c r="P2487" s="6">
        <f t="shared" si="865"/>
        <v>1914</v>
      </c>
      <c r="Q2487" s="7">
        <f t="shared" si="872"/>
        <v>4059376.1500000018</v>
      </c>
      <c r="R2487" s="44" t="str">
        <f>VLOOKUP(F2487,'Set up'!$A$2:$E$48,5,FALSE)</f>
        <v>Trsf</v>
      </c>
    </row>
    <row r="2488" spans="1:19" ht="15" customHeight="1" x14ac:dyDescent="0.35">
      <c r="A2488" s="4">
        <v>45287</v>
      </c>
      <c r="B2488" s="5">
        <f t="shared" si="863"/>
        <v>12</v>
      </c>
      <c r="C2488" s="5">
        <f t="shared" si="864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9"/>
        <v>45287</v>
      </c>
      <c r="L2488" s="5">
        <f t="shared" si="860"/>
        <v>12</v>
      </c>
      <c r="M2488" s="5">
        <f t="shared" si="861"/>
        <v>2023</v>
      </c>
      <c r="N2488" s="96">
        <v>1404</v>
      </c>
      <c r="P2488" s="6">
        <f t="shared" si="865"/>
        <v>1404</v>
      </c>
      <c r="Q2488" s="7">
        <f t="shared" si="872"/>
        <v>4060780.1500000018</v>
      </c>
      <c r="R2488" s="44" t="str">
        <f>VLOOKUP(F2488,'Set up'!$A$2:$E$48,5,FALSE)</f>
        <v>Trsf</v>
      </c>
    </row>
    <row r="2489" spans="1:19" ht="15" customHeight="1" x14ac:dyDescent="0.35">
      <c r="A2489" s="4">
        <v>45287</v>
      </c>
      <c r="B2489" s="5">
        <f t="shared" si="863"/>
        <v>12</v>
      </c>
      <c r="C2489" s="5">
        <f t="shared" si="864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9"/>
        <v>45287</v>
      </c>
      <c r="L2489" s="5">
        <f t="shared" si="860"/>
        <v>12</v>
      </c>
      <c r="M2489" s="5">
        <f t="shared" si="861"/>
        <v>2023</v>
      </c>
      <c r="N2489" s="96">
        <v>1000</v>
      </c>
      <c r="P2489" s="6">
        <f t="shared" si="865"/>
        <v>1000</v>
      </c>
      <c r="Q2489" s="7">
        <f t="shared" si="872"/>
        <v>4061780.1500000018</v>
      </c>
      <c r="R2489" s="44" t="str">
        <f>VLOOKUP(F2489,'Set up'!$A$2:$E$48,5,FALSE)</f>
        <v>Trsf</v>
      </c>
    </row>
    <row r="2490" spans="1:19" ht="15" customHeight="1" x14ac:dyDescent="0.35">
      <c r="A2490" s="4">
        <v>45290</v>
      </c>
      <c r="B2490" s="5">
        <f t="shared" si="863"/>
        <v>12</v>
      </c>
      <c r="C2490" s="5">
        <f t="shared" si="864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9"/>
        <v>45290</v>
      </c>
      <c r="L2490" s="5">
        <f t="shared" si="860"/>
        <v>12</v>
      </c>
      <c r="M2490" s="5">
        <f t="shared" si="861"/>
        <v>2023</v>
      </c>
      <c r="N2490" s="96">
        <v>625</v>
      </c>
      <c r="P2490" s="6">
        <f t="shared" si="865"/>
        <v>625</v>
      </c>
      <c r="Q2490" s="7">
        <f t="shared" si="872"/>
        <v>4062405.1500000018</v>
      </c>
      <c r="R2490" s="44" t="str">
        <f>VLOOKUP(F2490,'Set up'!$A$2:$E$48,5,FALSE)</f>
        <v>Trsf</v>
      </c>
    </row>
    <row r="2491" spans="1:19" ht="15" customHeight="1" x14ac:dyDescent="0.35">
      <c r="A2491" s="4">
        <v>45290</v>
      </c>
      <c r="B2491" s="5">
        <f t="shared" si="863"/>
        <v>12</v>
      </c>
      <c r="C2491" s="5">
        <f t="shared" si="864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9"/>
        <v>45290</v>
      </c>
      <c r="L2491" s="5">
        <f t="shared" si="860"/>
        <v>12</v>
      </c>
      <c r="M2491" s="5">
        <f t="shared" si="861"/>
        <v>2023</v>
      </c>
      <c r="N2491" s="96">
        <v>8030</v>
      </c>
      <c r="P2491" s="6">
        <f t="shared" si="865"/>
        <v>8030</v>
      </c>
      <c r="Q2491" s="7">
        <f t="shared" si="872"/>
        <v>4070435.1500000018</v>
      </c>
      <c r="R2491" s="44" t="str">
        <f>VLOOKUP(F2491,'Set up'!$A$2:$E$48,5,FALSE)</f>
        <v>Trsf</v>
      </c>
    </row>
    <row r="2492" spans="1:19" ht="15" customHeight="1" x14ac:dyDescent="0.35">
      <c r="A2492" s="4">
        <v>45290</v>
      </c>
      <c r="B2492" s="5">
        <f t="shared" si="863"/>
        <v>12</v>
      </c>
      <c r="C2492" s="5">
        <f t="shared" si="864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9"/>
        <v>45290</v>
      </c>
      <c r="L2492" s="5">
        <f t="shared" si="860"/>
        <v>12</v>
      </c>
      <c r="M2492" s="5">
        <f t="shared" si="861"/>
        <v>2023</v>
      </c>
      <c r="N2492" s="96">
        <v>2610</v>
      </c>
      <c r="P2492" s="6">
        <f t="shared" si="865"/>
        <v>2610</v>
      </c>
      <c r="Q2492" s="7">
        <f t="shared" si="872"/>
        <v>4073045.1500000018</v>
      </c>
      <c r="R2492" s="44" t="str">
        <f>VLOOKUP(F2492,'Set up'!$A$2:$E$48,5,FALSE)</f>
        <v>Trsf</v>
      </c>
    </row>
    <row r="2493" spans="1:19" ht="15" customHeight="1" x14ac:dyDescent="0.35">
      <c r="A2493" s="4">
        <v>45290</v>
      </c>
      <c r="B2493" s="5">
        <f t="shared" si="863"/>
        <v>12</v>
      </c>
      <c r="C2493" s="5">
        <f t="shared" si="864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9"/>
        <v>45290</v>
      </c>
      <c r="L2493" s="5">
        <f t="shared" si="860"/>
        <v>12</v>
      </c>
      <c r="M2493" s="5">
        <f t="shared" si="861"/>
        <v>2023</v>
      </c>
      <c r="N2493" s="96">
        <v>2106</v>
      </c>
      <c r="P2493" s="6">
        <f t="shared" si="865"/>
        <v>2106</v>
      </c>
      <c r="Q2493" s="7">
        <f t="shared" si="872"/>
        <v>4075151.1500000018</v>
      </c>
      <c r="R2493" s="44" t="str">
        <f>VLOOKUP(F2493,'Set up'!$A$2:$E$48,5,FALSE)</f>
        <v>Trsf</v>
      </c>
    </row>
    <row r="2494" spans="1:19" ht="15" customHeight="1" x14ac:dyDescent="0.35">
      <c r="A2494" s="4">
        <v>45290</v>
      </c>
      <c r="B2494" s="5">
        <f t="shared" ref="B2494:B2504" si="875">MONTH(A2494)</f>
        <v>12</v>
      </c>
      <c r="C2494" s="5">
        <f t="shared" ref="C2494:C2504" si="876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7">A2494+J2494</f>
        <v>45290</v>
      </c>
      <c r="L2494" s="5">
        <f t="shared" ref="L2494:L2504" si="878">MONTH(K2494)</f>
        <v>12</v>
      </c>
      <c r="M2494" s="5">
        <f t="shared" ref="M2494:M2504" si="879">YEAR(K2494)</f>
        <v>2023</v>
      </c>
      <c r="N2494" s="96">
        <v>208</v>
      </c>
      <c r="P2494" s="6">
        <f t="shared" si="865"/>
        <v>208</v>
      </c>
      <c r="Q2494" s="7">
        <f t="shared" si="872"/>
        <v>4075359.1500000018</v>
      </c>
      <c r="R2494" s="44" t="str">
        <f>VLOOKUP(F2494,'Set up'!$A$2:$E$48,5,FALSE)</f>
        <v>Trsf</v>
      </c>
    </row>
    <row r="2495" spans="1:19" ht="15" customHeight="1" x14ac:dyDescent="0.35">
      <c r="A2495" s="4">
        <v>45290</v>
      </c>
      <c r="B2495" s="5">
        <f t="shared" si="875"/>
        <v>12</v>
      </c>
      <c r="C2495" s="5">
        <f t="shared" si="876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7"/>
        <v>45290</v>
      </c>
      <c r="L2495" s="5">
        <f t="shared" si="878"/>
        <v>12</v>
      </c>
      <c r="M2495" s="5">
        <f t="shared" si="879"/>
        <v>2023</v>
      </c>
      <c r="N2495" s="96">
        <v>380</v>
      </c>
      <c r="P2495" s="6">
        <f t="shared" si="865"/>
        <v>380</v>
      </c>
      <c r="Q2495" s="7">
        <f t="shared" si="872"/>
        <v>4075739.1500000018</v>
      </c>
      <c r="R2495" s="44" t="str">
        <f>VLOOKUP(F2495,'Set up'!$A$2:$E$48,5,FALSE)</f>
        <v>Trsf</v>
      </c>
    </row>
    <row r="2496" spans="1:19" ht="15" customHeight="1" x14ac:dyDescent="0.35">
      <c r="A2496" s="4">
        <v>45290</v>
      </c>
      <c r="B2496" s="5">
        <f t="shared" si="875"/>
        <v>12</v>
      </c>
      <c r="C2496" s="5">
        <f t="shared" si="876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7"/>
        <v>45290</v>
      </c>
      <c r="L2496" s="5">
        <f t="shared" si="878"/>
        <v>12</v>
      </c>
      <c r="M2496" s="5">
        <f t="shared" si="879"/>
        <v>2023</v>
      </c>
      <c r="N2496" s="96">
        <v>1000</v>
      </c>
      <c r="P2496" s="6">
        <f t="shared" si="865"/>
        <v>1000</v>
      </c>
      <c r="Q2496" s="7">
        <f t="shared" si="872"/>
        <v>4076739.1500000018</v>
      </c>
      <c r="R2496" s="44" t="str">
        <f>VLOOKUP(F2496,'Set up'!$A$2:$E$48,5,FALSE)</f>
        <v>Trsf</v>
      </c>
    </row>
    <row r="2497" spans="1:19" ht="15" customHeight="1" x14ac:dyDescent="0.35">
      <c r="A2497" s="4">
        <v>45290</v>
      </c>
      <c r="B2497" s="5">
        <f t="shared" si="875"/>
        <v>12</v>
      </c>
      <c r="C2497" s="5">
        <f t="shared" si="876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7"/>
        <v>45290</v>
      </c>
      <c r="L2497" s="5">
        <f t="shared" si="878"/>
        <v>12</v>
      </c>
      <c r="M2497" s="5">
        <f t="shared" si="879"/>
        <v>2023</v>
      </c>
      <c r="N2497" s="96">
        <v>1738</v>
      </c>
      <c r="P2497" s="6">
        <f t="shared" si="865"/>
        <v>1738</v>
      </c>
      <c r="Q2497" s="7">
        <f t="shared" si="872"/>
        <v>4078477.1500000018</v>
      </c>
      <c r="R2497" s="44" t="str">
        <f>VLOOKUP(F2497,'Set up'!$A$2:$E$48,5,FALSE)</f>
        <v>PD Chq</v>
      </c>
    </row>
    <row r="2498" spans="1:19" ht="15" customHeight="1" x14ac:dyDescent="0.35">
      <c r="A2498" s="4">
        <v>45290</v>
      </c>
      <c r="B2498" s="5">
        <f t="shared" si="875"/>
        <v>12</v>
      </c>
      <c r="C2498" s="5">
        <f t="shared" si="876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7"/>
        <v>45290</v>
      </c>
      <c r="L2498" s="5">
        <f t="shared" si="878"/>
        <v>12</v>
      </c>
      <c r="M2498" s="5">
        <f t="shared" si="879"/>
        <v>2023</v>
      </c>
      <c r="N2498" s="96">
        <v>277.5</v>
      </c>
      <c r="P2498" s="6">
        <f t="shared" si="865"/>
        <v>277.5</v>
      </c>
      <c r="Q2498" s="7">
        <f t="shared" si="872"/>
        <v>4078754.6500000018</v>
      </c>
      <c r="R2498" s="44" t="str">
        <f>VLOOKUP(F2498,'Set up'!$A$2:$E$48,5,FALSE)</f>
        <v>PD Chq</v>
      </c>
    </row>
    <row r="2499" spans="1:19" ht="15" customHeight="1" x14ac:dyDescent="0.35">
      <c r="A2499" s="4">
        <v>45290</v>
      </c>
      <c r="B2499" s="5">
        <f t="shared" si="875"/>
        <v>12</v>
      </c>
      <c r="C2499" s="5">
        <f t="shared" si="876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7"/>
        <v>45290</v>
      </c>
      <c r="L2499" s="5">
        <f t="shared" si="878"/>
        <v>12</v>
      </c>
      <c r="M2499" s="5">
        <f t="shared" si="879"/>
        <v>2023</v>
      </c>
      <c r="N2499" s="96">
        <v>95</v>
      </c>
      <c r="P2499" s="6">
        <f t="shared" si="865"/>
        <v>95</v>
      </c>
      <c r="Q2499" s="7">
        <f t="shared" si="872"/>
        <v>4078849.6500000018</v>
      </c>
      <c r="R2499" s="44" t="str">
        <f>VLOOKUP(F2499,'Set up'!$A$2:$E$48,5,FALSE)</f>
        <v>PD Chq</v>
      </c>
    </row>
    <row r="2500" spans="1:19" ht="15" customHeight="1" x14ac:dyDescent="0.35">
      <c r="A2500" s="4">
        <v>45290</v>
      </c>
      <c r="B2500" s="5">
        <f t="shared" si="875"/>
        <v>12</v>
      </c>
      <c r="C2500" s="5">
        <f t="shared" si="876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7"/>
        <v>45290</v>
      </c>
      <c r="L2500" s="5">
        <f t="shared" si="878"/>
        <v>12</v>
      </c>
      <c r="M2500" s="5">
        <f t="shared" si="879"/>
        <v>2023</v>
      </c>
      <c r="N2500" s="96">
        <v>312.5</v>
      </c>
      <c r="P2500" s="6">
        <f t="shared" si="865"/>
        <v>312.5</v>
      </c>
      <c r="Q2500" s="7">
        <f t="shared" si="872"/>
        <v>4079162.1500000018</v>
      </c>
      <c r="R2500" s="44" t="str">
        <f>VLOOKUP(F2500,'Set up'!$A$2:$E$48,5,FALSE)</f>
        <v>PD Chq</v>
      </c>
    </row>
    <row r="2501" spans="1:19" ht="15" customHeight="1" x14ac:dyDescent="0.35">
      <c r="A2501" s="4">
        <v>45290</v>
      </c>
      <c r="B2501" s="5">
        <f t="shared" si="875"/>
        <v>12</v>
      </c>
      <c r="C2501" s="5">
        <f t="shared" si="876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7"/>
        <v>45290</v>
      </c>
      <c r="L2501" s="5">
        <f t="shared" si="878"/>
        <v>12</v>
      </c>
      <c r="M2501" s="5">
        <f t="shared" si="879"/>
        <v>2023</v>
      </c>
      <c r="N2501" s="96">
        <v>1738</v>
      </c>
      <c r="P2501" s="6">
        <f t="shared" si="865"/>
        <v>1738</v>
      </c>
      <c r="Q2501" s="7">
        <f t="shared" si="872"/>
        <v>4080900.1500000018</v>
      </c>
      <c r="R2501" s="44" t="str">
        <f>VLOOKUP(F2501,'Set up'!$A$2:$E$48,5,FALSE)</f>
        <v>Trsf</v>
      </c>
    </row>
    <row r="2502" spans="1:19" ht="15" customHeight="1" x14ac:dyDescent="0.35">
      <c r="A2502" s="4">
        <v>45290</v>
      </c>
      <c r="B2502" s="5">
        <f t="shared" si="875"/>
        <v>12</v>
      </c>
      <c r="C2502" s="5">
        <f t="shared" si="876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7"/>
        <v>45290</v>
      </c>
      <c r="L2502" s="5">
        <f t="shared" si="878"/>
        <v>12</v>
      </c>
      <c r="M2502" s="5">
        <f t="shared" si="879"/>
        <v>2023</v>
      </c>
      <c r="N2502" s="96">
        <v>390</v>
      </c>
      <c r="P2502" s="6">
        <f t="shared" si="865"/>
        <v>390</v>
      </c>
      <c r="Q2502" s="7">
        <f t="shared" si="872"/>
        <v>4081290.1500000018</v>
      </c>
      <c r="R2502" s="44" t="str">
        <f>VLOOKUP(F2502,'Set up'!$A$2:$E$48,5,FALSE)</f>
        <v>Trsf</v>
      </c>
    </row>
    <row r="2503" spans="1:19" ht="15" customHeight="1" x14ac:dyDescent="0.35">
      <c r="A2503" s="4">
        <v>45290</v>
      </c>
      <c r="B2503" s="5">
        <f t="shared" si="875"/>
        <v>12</v>
      </c>
      <c r="C2503" s="5">
        <f t="shared" si="876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7"/>
        <v>45290</v>
      </c>
      <c r="L2503" s="5">
        <f t="shared" si="878"/>
        <v>12</v>
      </c>
      <c r="M2503" s="5">
        <f t="shared" si="879"/>
        <v>2023</v>
      </c>
      <c r="N2503" s="96">
        <v>105</v>
      </c>
      <c r="P2503" s="6">
        <f t="shared" si="865"/>
        <v>105</v>
      </c>
      <c r="Q2503" s="7">
        <f t="shared" si="872"/>
        <v>4081395.1500000018</v>
      </c>
      <c r="R2503" s="44" t="str">
        <f>VLOOKUP(F2503,'Set up'!$A$2:$E$48,5,FALSE)</f>
        <v>Trsf</v>
      </c>
    </row>
    <row r="2504" spans="1:19" ht="15" customHeight="1" x14ac:dyDescent="0.35">
      <c r="A2504" s="4">
        <v>45290</v>
      </c>
      <c r="B2504" s="5">
        <f t="shared" si="875"/>
        <v>12</v>
      </c>
      <c r="C2504" s="5">
        <f t="shared" si="876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7"/>
        <v>45290</v>
      </c>
      <c r="L2504" s="5">
        <f t="shared" si="878"/>
        <v>12</v>
      </c>
      <c r="M2504" s="5">
        <f t="shared" si="879"/>
        <v>2023</v>
      </c>
      <c r="N2504" s="96">
        <v>120</v>
      </c>
      <c r="P2504" s="6">
        <f t="shared" si="865"/>
        <v>120</v>
      </c>
      <c r="Q2504" s="7">
        <f t="shared" si="872"/>
        <v>4081515.1500000018</v>
      </c>
      <c r="R2504" s="44" t="str">
        <f>VLOOKUP(F2504,'Set up'!$A$2:$E$48,5,FALSE)</f>
        <v>Trsf</v>
      </c>
    </row>
    <row r="2505" spans="1:19" ht="15" customHeight="1" x14ac:dyDescent="0.35">
      <c r="A2505" s="4">
        <v>45294</v>
      </c>
      <c r="B2505" s="5">
        <f t="shared" ref="B2505:B2568" si="880">MONTH(A2505)</f>
        <v>1</v>
      </c>
      <c r="C2505" s="5">
        <f t="shared" ref="C2505:C2568" si="881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82">A2505+J2505</f>
        <v>45294</v>
      </c>
      <c r="L2505" s="5">
        <f t="shared" ref="L2505:L2568" si="883">MONTH(K2505)</f>
        <v>1</v>
      </c>
      <c r="M2505" s="5">
        <f t="shared" ref="M2505:M2568" si="884">YEAR(K2505)</f>
        <v>2024</v>
      </c>
      <c r="N2505" s="96">
        <v>1606</v>
      </c>
      <c r="O2505" s="6">
        <f t="shared" ref="O2505:O2506" si="885">-N2505</f>
        <v>-1606</v>
      </c>
      <c r="P2505" s="6">
        <f t="shared" si="865"/>
        <v>0</v>
      </c>
      <c r="Q2505" s="7">
        <f t="shared" si="872"/>
        <v>4083121.1500000018</v>
      </c>
      <c r="R2505" s="44" t="str">
        <f>VLOOKUP(F2505,'Set up'!$A$2:$E$48,5,FALSE)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880"/>
        <v>1</v>
      </c>
      <c r="C2506" s="5">
        <f t="shared" si="881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82"/>
        <v>45294</v>
      </c>
      <c r="L2506" s="5">
        <f t="shared" si="883"/>
        <v>1</v>
      </c>
      <c r="M2506" s="5">
        <f t="shared" si="884"/>
        <v>2024</v>
      </c>
      <c r="N2506" s="96">
        <v>630</v>
      </c>
      <c r="O2506" s="6">
        <f t="shared" si="885"/>
        <v>-630</v>
      </c>
      <c r="P2506" s="6">
        <f t="shared" si="865"/>
        <v>0</v>
      </c>
      <c r="Q2506" s="7">
        <f t="shared" si="872"/>
        <v>4083751.1500000018</v>
      </c>
      <c r="R2506" s="44" t="str">
        <f>VLOOKUP(F2506,'Set up'!$A$2:$E$48,5,FALSE)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880"/>
        <v>1</v>
      </c>
      <c r="C2507" s="5">
        <f t="shared" si="881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82"/>
        <v>45294</v>
      </c>
      <c r="L2507" s="5">
        <f t="shared" si="883"/>
        <v>1</v>
      </c>
      <c r="M2507" s="5">
        <f t="shared" si="884"/>
        <v>2024</v>
      </c>
      <c r="N2507" s="96">
        <v>1738</v>
      </c>
      <c r="O2507" s="6">
        <f>-N2507</f>
        <v>-1738</v>
      </c>
      <c r="P2507" s="6">
        <f t="shared" si="865"/>
        <v>0</v>
      </c>
      <c r="Q2507" s="7">
        <f t="shared" si="872"/>
        <v>4085489.1500000018</v>
      </c>
      <c r="R2507" s="44" t="str">
        <f>VLOOKUP(F2507,'Set up'!$A$2:$E$48,5,FALSE)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880"/>
        <v>1</v>
      </c>
      <c r="C2508" s="5">
        <f t="shared" si="881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82"/>
        <v>45294</v>
      </c>
      <c r="L2508" s="5">
        <f t="shared" si="883"/>
        <v>1</v>
      </c>
      <c r="M2508" s="5">
        <f t="shared" si="884"/>
        <v>2024</v>
      </c>
      <c r="N2508" s="96">
        <v>675</v>
      </c>
      <c r="O2508" s="6">
        <f>-N2508</f>
        <v>-675</v>
      </c>
      <c r="P2508" s="6">
        <f t="shared" si="865"/>
        <v>0</v>
      </c>
      <c r="Q2508" s="7">
        <f t="shared" si="872"/>
        <v>4086164.1500000018</v>
      </c>
      <c r="R2508" s="44" t="str">
        <f>VLOOKUP(F2508,'Set up'!$A$2:$E$48,5,FALSE)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880"/>
        <v>1</v>
      </c>
      <c r="C2509" s="5">
        <f t="shared" si="881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82"/>
        <v>45294</v>
      </c>
      <c r="L2509" s="5">
        <f t="shared" si="883"/>
        <v>1</v>
      </c>
      <c r="M2509" s="5">
        <f t="shared" si="884"/>
        <v>2024</v>
      </c>
      <c r="N2509" s="96">
        <v>175</v>
      </c>
      <c r="O2509" s="6">
        <f>-N2509</f>
        <v>-175</v>
      </c>
      <c r="P2509" s="6">
        <f t="shared" si="865"/>
        <v>0</v>
      </c>
      <c r="Q2509" s="7">
        <f t="shared" si="872"/>
        <v>4086339.1500000018</v>
      </c>
      <c r="R2509" s="44" t="str">
        <f>VLOOKUP(F2509,'Set up'!$A$2:$E$48,5,FALSE)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880"/>
        <v>1</v>
      </c>
      <c r="C2510" s="5">
        <f t="shared" si="881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82"/>
        <v>45294</v>
      </c>
      <c r="L2510" s="5">
        <f t="shared" si="883"/>
        <v>1</v>
      </c>
      <c r="M2510" s="5">
        <f t="shared" si="884"/>
        <v>2024</v>
      </c>
      <c r="N2510" s="96">
        <v>60</v>
      </c>
      <c r="O2510" s="6">
        <f>-N2510</f>
        <v>-60</v>
      </c>
      <c r="P2510" s="6">
        <f t="shared" si="865"/>
        <v>0</v>
      </c>
      <c r="Q2510" s="7">
        <f t="shared" si="872"/>
        <v>4086399.1500000018</v>
      </c>
      <c r="R2510" s="44" t="str">
        <f>VLOOKUP(F2510,'Set up'!$A$2:$E$48,5,FALSE)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880"/>
        <v>1</v>
      </c>
      <c r="C2511" s="5">
        <f t="shared" si="881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82"/>
        <v>45295</v>
      </c>
      <c r="L2511" s="5">
        <f t="shared" si="883"/>
        <v>1</v>
      </c>
      <c r="M2511" s="5">
        <f t="shared" si="884"/>
        <v>2024</v>
      </c>
      <c r="N2511" s="6">
        <v>1606</v>
      </c>
      <c r="O2511" s="6">
        <f t="shared" ref="O2511:O2513" si="886">-N2511</f>
        <v>-1606</v>
      </c>
      <c r="P2511" s="6">
        <f t="shared" si="865"/>
        <v>0</v>
      </c>
      <c r="Q2511" s="7">
        <f t="shared" si="872"/>
        <v>4088005.1500000018</v>
      </c>
      <c r="R2511" s="44" t="str">
        <f>VLOOKUP(F2511,'Set up'!$A$2:$E$48,5,FALSE)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880"/>
        <v>1</v>
      </c>
      <c r="C2512" s="5">
        <f t="shared" si="881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82"/>
        <v>45295</v>
      </c>
      <c r="L2512" s="5">
        <f t="shared" si="883"/>
        <v>1</v>
      </c>
      <c r="M2512" s="5">
        <f t="shared" si="884"/>
        <v>2024</v>
      </c>
      <c r="N2512" s="6">
        <v>780</v>
      </c>
      <c r="O2512" s="6">
        <f t="shared" si="886"/>
        <v>-780</v>
      </c>
      <c r="P2512" s="6">
        <f t="shared" si="865"/>
        <v>0</v>
      </c>
      <c r="Q2512" s="7">
        <f t="shared" si="872"/>
        <v>4088785.1500000018</v>
      </c>
      <c r="R2512" s="44" t="str">
        <f>VLOOKUP(F2512,'Set up'!$A$2:$E$48,5,FALSE)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880"/>
        <v>1</v>
      </c>
      <c r="C2513" s="5">
        <f t="shared" si="881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82"/>
        <v>45295</v>
      </c>
      <c r="L2513" s="5">
        <f t="shared" si="883"/>
        <v>1</v>
      </c>
      <c r="M2513" s="5">
        <f t="shared" si="884"/>
        <v>2024</v>
      </c>
      <c r="N2513" s="6">
        <v>440</v>
      </c>
      <c r="O2513" s="6">
        <f t="shared" si="886"/>
        <v>-440</v>
      </c>
      <c r="P2513" s="6">
        <f t="shared" si="865"/>
        <v>0</v>
      </c>
      <c r="Q2513" s="7">
        <f t="shared" si="872"/>
        <v>4089225.1500000018</v>
      </c>
      <c r="R2513" s="44" t="str">
        <f>VLOOKUP(F2513,'Set up'!$A$2:$E$48,5,FALSE)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880"/>
        <v>1</v>
      </c>
      <c r="C2514" s="5">
        <f t="shared" si="881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82"/>
        <v>45296</v>
      </c>
      <c r="L2514" s="5">
        <f t="shared" si="883"/>
        <v>1</v>
      </c>
      <c r="M2514" s="5">
        <f t="shared" si="884"/>
        <v>2024</v>
      </c>
      <c r="N2514" s="6">
        <v>1738</v>
      </c>
      <c r="P2514" s="6">
        <f t="shared" si="865"/>
        <v>1738</v>
      </c>
      <c r="Q2514" s="7">
        <f t="shared" si="872"/>
        <v>4090963.1500000018</v>
      </c>
      <c r="R2514" s="44" t="str">
        <f>VLOOKUP(F2514,'Set up'!$A$2:$E$48,5,FALSE)</f>
        <v>PD Chq</v>
      </c>
    </row>
    <row r="2515" spans="1:19" ht="15" customHeight="1" x14ac:dyDescent="0.35">
      <c r="A2515" s="4">
        <v>45296</v>
      </c>
      <c r="B2515" s="5">
        <f t="shared" si="880"/>
        <v>1</v>
      </c>
      <c r="C2515" s="5">
        <f t="shared" si="881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82"/>
        <v>45296</v>
      </c>
      <c r="L2515" s="5">
        <f t="shared" si="883"/>
        <v>1</v>
      </c>
      <c r="M2515" s="5">
        <f t="shared" si="884"/>
        <v>2024</v>
      </c>
      <c r="N2515" s="6">
        <v>555</v>
      </c>
      <c r="P2515" s="6">
        <f t="shared" si="865"/>
        <v>555</v>
      </c>
      <c r="Q2515" s="7">
        <f t="shared" si="872"/>
        <v>4091518.1500000018</v>
      </c>
      <c r="R2515" s="44" t="str">
        <f>VLOOKUP(F2515,'Set up'!$A$2:$E$48,5,FALSE)</f>
        <v>PD Chq</v>
      </c>
    </row>
    <row r="2516" spans="1:19" ht="15" customHeight="1" x14ac:dyDescent="0.35">
      <c r="A2516" s="4">
        <v>45296</v>
      </c>
      <c r="B2516" s="5">
        <f t="shared" si="880"/>
        <v>1</v>
      </c>
      <c r="C2516" s="5">
        <f t="shared" si="881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82"/>
        <v>45296</v>
      </c>
      <c r="L2516" s="5">
        <f t="shared" si="883"/>
        <v>1</v>
      </c>
      <c r="M2516" s="5">
        <f t="shared" si="884"/>
        <v>2024</v>
      </c>
      <c r="N2516" s="6">
        <v>95</v>
      </c>
      <c r="P2516" s="6">
        <f t="shared" si="865"/>
        <v>95</v>
      </c>
      <c r="Q2516" s="7">
        <f t="shared" si="872"/>
        <v>4091613.1500000018</v>
      </c>
      <c r="R2516" s="44" t="str">
        <f>VLOOKUP(F2516,'Set up'!$A$2:$E$48,5,FALSE)</f>
        <v>PD Chq</v>
      </c>
    </row>
    <row r="2517" spans="1:19" ht="15" customHeight="1" x14ac:dyDescent="0.35">
      <c r="A2517" s="4">
        <v>45297</v>
      </c>
      <c r="B2517" s="5">
        <f t="shared" si="880"/>
        <v>1</v>
      </c>
      <c r="C2517" s="5">
        <f t="shared" si="881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82"/>
        <v>45297</v>
      </c>
      <c r="L2517" s="5">
        <f t="shared" si="883"/>
        <v>1</v>
      </c>
      <c r="M2517" s="5">
        <f t="shared" si="884"/>
        <v>2024</v>
      </c>
      <c r="N2517" s="6">
        <v>3476</v>
      </c>
      <c r="O2517" s="6">
        <f t="shared" ref="O2517:O2524" si="887">-N2517</f>
        <v>-3476</v>
      </c>
      <c r="P2517" s="6">
        <f t="shared" ref="P2517:P2580" si="888">SUM(N2517+O2517)</f>
        <v>0</v>
      </c>
      <c r="Q2517" s="7">
        <f t="shared" si="872"/>
        <v>4095089.1500000018</v>
      </c>
      <c r="R2517" s="44" t="str">
        <f>VLOOKUP(F2517,'Set up'!$A$2:$E$48,5,FALSE)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880"/>
        <v>1</v>
      </c>
      <c r="C2518" s="5">
        <f t="shared" si="881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82"/>
        <v>45297</v>
      </c>
      <c r="L2518" s="5">
        <f t="shared" si="883"/>
        <v>1</v>
      </c>
      <c r="M2518" s="5">
        <f t="shared" si="884"/>
        <v>2024</v>
      </c>
      <c r="N2518" s="6">
        <v>853.2</v>
      </c>
      <c r="O2518" s="6">
        <f t="shared" si="887"/>
        <v>-853.2</v>
      </c>
      <c r="P2518" s="6">
        <f t="shared" si="888"/>
        <v>0</v>
      </c>
      <c r="Q2518" s="7">
        <f t="shared" si="872"/>
        <v>4095942.350000002</v>
      </c>
      <c r="R2518" s="44" t="str">
        <f>VLOOKUP(F2518,'Set up'!$A$2:$E$48,5,FALSE)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880"/>
        <v>1</v>
      </c>
      <c r="C2519" s="5">
        <f t="shared" si="881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82"/>
        <v>45297</v>
      </c>
      <c r="L2519" s="5">
        <f t="shared" si="883"/>
        <v>1</v>
      </c>
      <c r="M2519" s="5">
        <f t="shared" si="884"/>
        <v>2024</v>
      </c>
      <c r="N2519" s="6">
        <v>480</v>
      </c>
      <c r="O2519" s="6">
        <f t="shared" si="887"/>
        <v>-480</v>
      </c>
      <c r="P2519" s="6">
        <f t="shared" si="888"/>
        <v>0</v>
      </c>
      <c r="Q2519" s="7">
        <f t="shared" si="872"/>
        <v>4096422.350000002</v>
      </c>
      <c r="R2519" s="44" t="str">
        <f>VLOOKUP(F2519,'Set up'!$A$2:$E$48,5,FALSE)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880"/>
        <v>1</v>
      </c>
      <c r="C2520" s="5">
        <f t="shared" si="881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82"/>
        <v>45297</v>
      </c>
      <c r="L2520" s="5">
        <f t="shared" si="883"/>
        <v>1</v>
      </c>
      <c r="M2520" s="5">
        <f t="shared" si="884"/>
        <v>2024</v>
      </c>
      <c r="N2520" s="6">
        <v>650</v>
      </c>
      <c r="O2520" s="6">
        <f t="shared" si="887"/>
        <v>-650</v>
      </c>
      <c r="P2520" s="6">
        <f t="shared" si="888"/>
        <v>0</v>
      </c>
      <c r="Q2520" s="7">
        <f t="shared" si="872"/>
        <v>4097072.350000002</v>
      </c>
      <c r="R2520" s="44" t="str">
        <f>VLOOKUP(F2520,'Set up'!$A$2:$E$48,5,FALSE)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880"/>
        <v>1</v>
      </c>
      <c r="C2521" s="5">
        <f t="shared" si="881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82"/>
        <v>45297</v>
      </c>
      <c r="L2521" s="5">
        <f t="shared" si="883"/>
        <v>1</v>
      </c>
      <c r="M2521" s="5">
        <f t="shared" si="884"/>
        <v>2024</v>
      </c>
      <c r="N2521" s="6">
        <v>54</v>
      </c>
      <c r="O2521" s="6">
        <f t="shared" si="887"/>
        <v>-54</v>
      </c>
      <c r="P2521" s="6">
        <f t="shared" si="888"/>
        <v>0</v>
      </c>
      <c r="Q2521" s="7">
        <f t="shared" si="872"/>
        <v>4097126.350000002</v>
      </c>
      <c r="R2521" s="44" t="str">
        <f>VLOOKUP(F2521,'Set up'!$A$2:$E$48,5,FALSE)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880"/>
        <v>1</v>
      </c>
      <c r="C2522" s="5">
        <f t="shared" si="881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82"/>
        <v>45297</v>
      </c>
      <c r="L2522" s="5">
        <f t="shared" si="883"/>
        <v>1</v>
      </c>
      <c r="M2522" s="5">
        <f t="shared" si="884"/>
        <v>2024</v>
      </c>
      <c r="N2522" s="6">
        <v>283.8</v>
      </c>
      <c r="O2522" s="6">
        <f t="shared" si="887"/>
        <v>-283.8</v>
      </c>
      <c r="P2522" s="6">
        <f t="shared" si="888"/>
        <v>0</v>
      </c>
      <c r="Q2522" s="7">
        <f t="shared" si="872"/>
        <v>4097410.1500000018</v>
      </c>
      <c r="R2522" s="44" t="str">
        <f>VLOOKUP(F2522,'Set up'!$A$2:$E$48,5,FALSE)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880"/>
        <v>1</v>
      </c>
      <c r="C2523" s="5">
        <f t="shared" si="881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82"/>
        <v>45297</v>
      </c>
      <c r="L2523" s="5">
        <f t="shared" si="883"/>
        <v>1</v>
      </c>
      <c r="M2523" s="5">
        <f t="shared" si="884"/>
        <v>2024</v>
      </c>
      <c r="N2523" s="6">
        <v>220</v>
      </c>
      <c r="O2523" s="6">
        <f t="shared" si="887"/>
        <v>-220</v>
      </c>
      <c r="P2523" s="6">
        <f t="shared" si="888"/>
        <v>0</v>
      </c>
      <c r="Q2523" s="7">
        <f t="shared" si="872"/>
        <v>4097630.1500000018</v>
      </c>
      <c r="R2523" s="44" t="str">
        <f>VLOOKUP(F2523,'Set up'!$A$2:$E$48,5,FALSE)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880"/>
        <v>1</v>
      </c>
      <c r="C2524" s="5">
        <f t="shared" si="881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82"/>
        <v>45297</v>
      </c>
      <c r="L2524" s="5">
        <f t="shared" si="883"/>
        <v>1</v>
      </c>
      <c r="M2524" s="5">
        <f t="shared" si="884"/>
        <v>2024</v>
      </c>
      <c r="N2524" s="6">
        <v>424.8</v>
      </c>
      <c r="O2524" s="6">
        <f t="shared" si="887"/>
        <v>-424.8</v>
      </c>
      <c r="P2524" s="6">
        <f t="shared" si="888"/>
        <v>0</v>
      </c>
      <c r="Q2524" s="7">
        <f t="shared" si="872"/>
        <v>4098054.9500000016</v>
      </c>
      <c r="R2524" s="44" t="str">
        <f>VLOOKUP(F2524,'Set up'!$A$2:$E$48,5,FALSE)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880"/>
        <v>1</v>
      </c>
      <c r="C2525" s="5">
        <f t="shared" si="881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82"/>
        <v>45359</v>
      </c>
      <c r="L2525" s="5">
        <f t="shared" si="883"/>
        <v>3</v>
      </c>
      <c r="M2525" s="5">
        <f t="shared" si="884"/>
        <v>2024</v>
      </c>
      <c r="N2525" s="6">
        <v>3212</v>
      </c>
      <c r="P2525" s="6">
        <f t="shared" si="888"/>
        <v>3212</v>
      </c>
      <c r="Q2525" s="7">
        <f t="shared" si="872"/>
        <v>4101266.9500000016</v>
      </c>
      <c r="R2525" s="44" t="str">
        <f>VLOOKUP(F2525,'Set up'!$A$2:$E$48,5,FALSE)</f>
        <v>Chq</v>
      </c>
    </row>
    <row r="2526" spans="1:19" ht="15" customHeight="1" x14ac:dyDescent="0.35">
      <c r="A2526" s="4">
        <v>45299</v>
      </c>
      <c r="B2526" s="5">
        <f t="shared" si="880"/>
        <v>1</v>
      </c>
      <c r="C2526" s="5">
        <f t="shared" si="881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82"/>
        <v>45359</v>
      </c>
      <c r="L2526" s="5">
        <f t="shared" si="883"/>
        <v>3</v>
      </c>
      <c r="M2526" s="5">
        <f t="shared" si="884"/>
        <v>2024</v>
      </c>
      <c r="N2526" s="6">
        <v>1606</v>
      </c>
      <c r="P2526" s="6">
        <f t="shared" si="888"/>
        <v>1606</v>
      </c>
      <c r="Q2526" s="7">
        <f t="shared" si="872"/>
        <v>4102872.9500000016</v>
      </c>
      <c r="R2526" s="44" t="str">
        <f>VLOOKUP(F2526,'Set up'!$A$2:$E$48,5,FALSE)</f>
        <v>Chq</v>
      </c>
    </row>
    <row r="2527" spans="1:19" ht="15" customHeight="1" x14ac:dyDescent="0.35">
      <c r="A2527" s="4">
        <v>45299</v>
      </c>
      <c r="B2527" s="5">
        <f t="shared" si="880"/>
        <v>1</v>
      </c>
      <c r="C2527" s="5">
        <f t="shared" si="881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82"/>
        <v>45359</v>
      </c>
      <c r="L2527" s="5">
        <f t="shared" si="883"/>
        <v>3</v>
      </c>
      <c r="M2527" s="5">
        <f t="shared" si="884"/>
        <v>2024</v>
      </c>
      <c r="N2527" s="6">
        <v>626.4</v>
      </c>
      <c r="P2527" s="6">
        <f t="shared" si="888"/>
        <v>626.4</v>
      </c>
      <c r="Q2527" s="7">
        <f t="shared" si="872"/>
        <v>4103499.3500000015</v>
      </c>
      <c r="R2527" s="44" t="str">
        <f>VLOOKUP(F2527,'Set up'!$A$2:$E$48,5,FALSE)</f>
        <v>Chq</v>
      </c>
    </row>
    <row r="2528" spans="1:19" ht="15" customHeight="1" x14ac:dyDescent="0.35">
      <c r="A2528" s="4">
        <v>45299</v>
      </c>
      <c r="B2528" s="5">
        <f t="shared" si="880"/>
        <v>1</v>
      </c>
      <c r="C2528" s="5">
        <f t="shared" si="881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82"/>
        <v>45359</v>
      </c>
      <c r="L2528" s="5">
        <f t="shared" si="883"/>
        <v>3</v>
      </c>
      <c r="M2528" s="5">
        <f t="shared" si="884"/>
        <v>2024</v>
      </c>
      <c r="N2528" s="6">
        <v>626.4</v>
      </c>
      <c r="P2528" s="6">
        <f t="shared" si="888"/>
        <v>626.4</v>
      </c>
      <c r="Q2528" s="7">
        <f t="shared" ref="Q2528:Q2591" si="889">SUM(Q2527+N2528)</f>
        <v>4104125.7500000014</v>
      </c>
      <c r="R2528" s="44" t="str">
        <f>VLOOKUP(F2528,'Set up'!$A$2:$E$48,5,FALSE)</f>
        <v>Chq</v>
      </c>
    </row>
    <row r="2529" spans="1:19" ht="15" customHeight="1" x14ac:dyDescent="0.35">
      <c r="A2529" s="4">
        <v>45299</v>
      </c>
      <c r="B2529" s="5">
        <f t="shared" si="880"/>
        <v>1</v>
      </c>
      <c r="C2529" s="5">
        <f t="shared" si="881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82"/>
        <v>45359</v>
      </c>
      <c r="L2529" s="5">
        <f t="shared" si="883"/>
        <v>3</v>
      </c>
      <c r="M2529" s="5">
        <f t="shared" si="884"/>
        <v>2024</v>
      </c>
      <c r="N2529" s="6">
        <v>220</v>
      </c>
      <c r="P2529" s="6">
        <f t="shared" si="888"/>
        <v>220</v>
      </c>
      <c r="Q2529" s="7">
        <f t="shared" si="889"/>
        <v>4104345.7500000014</v>
      </c>
      <c r="R2529" s="44" t="str">
        <f>VLOOKUP(F2529,'Set up'!$A$2:$E$48,5,FALSE)</f>
        <v>Chq</v>
      </c>
    </row>
    <row r="2530" spans="1:19" ht="15" customHeight="1" x14ac:dyDescent="0.35">
      <c r="A2530" s="4">
        <v>45300</v>
      </c>
      <c r="B2530" s="5">
        <f t="shared" si="880"/>
        <v>1</v>
      </c>
      <c r="C2530" s="5">
        <f t="shared" si="881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82"/>
        <v>45300</v>
      </c>
      <c r="L2530" s="5">
        <f t="shared" si="883"/>
        <v>1</v>
      </c>
      <c r="M2530" s="5">
        <f t="shared" si="884"/>
        <v>2024</v>
      </c>
      <c r="N2530" s="6">
        <v>1606</v>
      </c>
      <c r="O2530" s="6">
        <f t="shared" ref="O2530:O2531" si="890">-N2530</f>
        <v>-1606</v>
      </c>
      <c r="P2530" s="6">
        <f t="shared" si="888"/>
        <v>0</v>
      </c>
      <c r="Q2530" s="7">
        <f t="shared" si="889"/>
        <v>4105951.7500000014</v>
      </c>
      <c r="R2530" s="44" t="str">
        <f>VLOOKUP(F2530,'Set up'!$A$2:$E$48,5,FALSE)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880"/>
        <v>1</v>
      </c>
      <c r="C2531" s="5">
        <f t="shared" si="881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82"/>
        <v>45300</v>
      </c>
      <c r="L2531" s="5">
        <f t="shared" si="883"/>
        <v>1</v>
      </c>
      <c r="M2531" s="5">
        <f t="shared" si="884"/>
        <v>2024</v>
      </c>
      <c r="N2531" s="6">
        <v>630</v>
      </c>
      <c r="O2531" s="6">
        <f t="shared" si="890"/>
        <v>-630</v>
      </c>
      <c r="P2531" s="6">
        <f t="shared" si="888"/>
        <v>0</v>
      </c>
      <c r="Q2531" s="7">
        <f t="shared" si="889"/>
        <v>4106581.7500000014</v>
      </c>
      <c r="R2531" s="44" t="str">
        <f>VLOOKUP(F2531,'Set up'!$A$2:$E$48,5,FALSE)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880"/>
        <v>1</v>
      </c>
      <c r="C2532" s="5">
        <f t="shared" si="881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82"/>
        <v>45301</v>
      </c>
      <c r="L2532" s="5">
        <f t="shared" si="883"/>
        <v>1</v>
      </c>
      <c r="M2532" s="5">
        <f t="shared" si="884"/>
        <v>2024</v>
      </c>
      <c r="N2532" s="6">
        <v>1738</v>
      </c>
      <c r="P2532" s="6">
        <f t="shared" si="888"/>
        <v>1738</v>
      </c>
      <c r="Q2532" s="7">
        <f t="shared" si="889"/>
        <v>4108319.7500000014</v>
      </c>
      <c r="R2532" s="44" t="str">
        <f>VLOOKUP(F2532,'Set up'!$A$2:$E$48,5,FALSE)</f>
        <v>Trsf</v>
      </c>
    </row>
    <row r="2533" spans="1:19" ht="15" customHeight="1" x14ac:dyDescent="0.35">
      <c r="A2533" s="4">
        <v>45301</v>
      </c>
      <c r="B2533" s="5">
        <f t="shared" si="880"/>
        <v>1</v>
      </c>
      <c r="C2533" s="5">
        <f t="shared" si="881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82"/>
        <v>45301</v>
      </c>
      <c r="L2533" s="5">
        <f t="shared" si="883"/>
        <v>1</v>
      </c>
      <c r="M2533" s="5">
        <f t="shared" si="884"/>
        <v>2024</v>
      </c>
      <c r="N2533" s="6">
        <v>150</v>
      </c>
      <c r="P2533" s="6">
        <f t="shared" si="888"/>
        <v>150</v>
      </c>
      <c r="Q2533" s="7">
        <f t="shared" si="889"/>
        <v>4108469.7500000014</v>
      </c>
      <c r="R2533" s="44" t="str">
        <f>VLOOKUP(F2533,'Set up'!$A$2:$E$48,5,FALSE)</f>
        <v>Trsf</v>
      </c>
    </row>
    <row r="2534" spans="1:19" ht="15" customHeight="1" x14ac:dyDescent="0.35">
      <c r="A2534" s="4">
        <v>45301</v>
      </c>
      <c r="B2534" s="5">
        <f t="shared" si="880"/>
        <v>1</v>
      </c>
      <c r="C2534" s="5">
        <f t="shared" si="881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82"/>
        <v>45301</v>
      </c>
      <c r="L2534" s="5">
        <f t="shared" si="883"/>
        <v>1</v>
      </c>
      <c r="M2534" s="5">
        <f t="shared" si="884"/>
        <v>2024</v>
      </c>
      <c r="N2534" s="6">
        <v>187.5</v>
      </c>
      <c r="P2534" s="6">
        <f t="shared" si="888"/>
        <v>187.5</v>
      </c>
      <c r="Q2534" s="7">
        <f t="shared" si="889"/>
        <v>4108657.2500000014</v>
      </c>
      <c r="R2534" s="44" t="str">
        <f>VLOOKUP(F2534,'Set up'!$A$2:$E$48,5,FALSE)</f>
        <v>Trsf</v>
      </c>
    </row>
    <row r="2535" spans="1:19" ht="15" customHeight="1" x14ac:dyDescent="0.35">
      <c r="A2535" s="4">
        <v>45301</v>
      </c>
      <c r="B2535" s="5">
        <f t="shared" si="880"/>
        <v>1</v>
      </c>
      <c r="C2535" s="5">
        <f t="shared" si="881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82"/>
        <v>45301</v>
      </c>
      <c r="L2535" s="5">
        <f t="shared" si="883"/>
        <v>1</v>
      </c>
      <c r="M2535" s="5">
        <f t="shared" si="884"/>
        <v>2024</v>
      </c>
      <c r="N2535" s="6">
        <v>187.5</v>
      </c>
      <c r="P2535" s="6">
        <f t="shared" si="888"/>
        <v>187.5</v>
      </c>
      <c r="Q2535" s="7">
        <f t="shared" si="889"/>
        <v>4108844.7500000014</v>
      </c>
      <c r="R2535" s="44" t="str">
        <f>VLOOKUP(F2535,'Set up'!$A$2:$E$48,5,FALSE)</f>
        <v>Trsf</v>
      </c>
    </row>
    <row r="2536" spans="1:19" ht="15" customHeight="1" x14ac:dyDescent="0.35">
      <c r="A2536" s="4">
        <v>45301</v>
      </c>
      <c r="B2536" s="5">
        <f t="shared" si="880"/>
        <v>1</v>
      </c>
      <c r="C2536" s="5">
        <f t="shared" si="881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82"/>
        <v>45301</v>
      </c>
      <c r="L2536" s="5">
        <f t="shared" si="883"/>
        <v>1</v>
      </c>
      <c r="M2536" s="5">
        <f t="shared" si="884"/>
        <v>2024</v>
      </c>
      <c r="N2536" s="6">
        <v>9636</v>
      </c>
      <c r="P2536" s="6">
        <f t="shared" si="888"/>
        <v>9636</v>
      </c>
      <c r="Q2536" s="7">
        <f t="shared" si="889"/>
        <v>4118480.7500000014</v>
      </c>
      <c r="R2536" s="44" t="str">
        <f>VLOOKUP(F2536,'Set up'!$A$2:$E$48,5,FALSE)</f>
        <v>Trsf</v>
      </c>
    </row>
    <row r="2537" spans="1:19" ht="15" customHeight="1" x14ac:dyDescent="0.35">
      <c r="A2537" s="4">
        <v>45301</v>
      </c>
      <c r="B2537" s="5">
        <f t="shared" si="880"/>
        <v>1</v>
      </c>
      <c r="C2537" s="5">
        <f t="shared" si="881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82"/>
        <v>45301</v>
      </c>
      <c r="L2537" s="5">
        <f t="shared" si="883"/>
        <v>1</v>
      </c>
      <c r="M2537" s="5">
        <f t="shared" si="884"/>
        <v>2024</v>
      </c>
      <c r="N2537" s="6">
        <v>1073</v>
      </c>
      <c r="P2537" s="6">
        <f t="shared" si="888"/>
        <v>1073</v>
      </c>
      <c r="Q2537" s="7">
        <f t="shared" si="889"/>
        <v>4119553.7500000014</v>
      </c>
      <c r="R2537" s="44" t="str">
        <f>VLOOKUP(F2537,'Set up'!$A$2:$E$48,5,FALSE)</f>
        <v>Trsf</v>
      </c>
    </row>
    <row r="2538" spans="1:19" ht="15" customHeight="1" x14ac:dyDescent="0.35">
      <c r="A2538" s="4">
        <v>45301</v>
      </c>
      <c r="B2538" s="5">
        <f t="shared" si="880"/>
        <v>1</v>
      </c>
      <c r="C2538" s="5">
        <f t="shared" si="881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82"/>
        <v>45301</v>
      </c>
      <c r="L2538" s="5">
        <f t="shared" si="883"/>
        <v>1</v>
      </c>
      <c r="M2538" s="5">
        <f t="shared" si="884"/>
        <v>2024</v>
      </c>
      <c r="N2538" s="6">
        <v>1740</v>
      </c>
      <c r="P2538" s="6">
        <f t="shared" si="888"/>
        <v>1740</v>
      </c>
      <c r="Q2538" s="7">
        <f t="shared" si="889"/>
        <v>4121293.7500000014</v>
      </c>
      <c r="R2538" s="44" t="str">
        <f>VLOOKUP(F2538,'Set up'!$A$2:$E$48,5,FALSE)</f>
        <v>Trsf</v>
      </c>
    </row>
    <row r="2539" spans="1:19" ht="15" customHeight="1" x14ac:dyDescent="0.35">
      <c r="A2539" s="4">
        <v>45301</v>
      </c>
      <c r="B2539" s="5">
        <f t="shared" si="880"/>
        <v>1</v>
      </c>
      <c r="C2539" s="5">
        <f t="shared" si="881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82"/>
        <v>45301</v>
      </c>
      <c r="L2539" s="5">
        <f t="shared" si="883"/>
        <v>1</v>
      </c>
      <c r="M2539" s="5">
        <f t="shared" si="884"/>
        <v>2024</v>
      </c>
      <c r="N2539" s="6">
        <v>1638</v>
      </c>
      <c r="P2539" s="6">
        <f t="shared" si="888"/>
        <v>1638</v>
      </c>
      <c r="Q2539" s="7">
        <f t="shared" si="889"/>
        <v>4122931.7500000014</v>
      </c>
      <c r="R2539" s="44" t="str">
        <f>VLOOKUP(F2539,'Set up'!$A$2:$E$48,5,FALSE)</f>
        <v>Trsf</v>
      </c>
    </row>
    <row r="2540" spans="1:19" ht="15" customHeight="1" x14ac:dyDescent="0.35">
      <c r="A2540" s="4">
        <v>45301</v>
      </c>
      <c r="B2540" s="5">
        <f t="shared" si="880"/>
        <v>1</v>
      </c>
      <c r="C2540" s="5">
        <f t="shared" si="881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82"/>
        <v>45301</v>
      </c>
      <c r="L2540" s="5">
        <f t="shared" si="883"/>
        <v>1</v>
      </c>
      <c r="M2540" s="5">
        <f t="shared" si="884"/>
        <v>2024</v>
      </c>
      <c r="N2540" s="6">
        <v>1000</v>
      </c>
      <c r="P2540" s="6">
        <f t="shared" si="888"/>
        <v>1000</v>
      </c>
      <c r="Q2540" s="7">
        <f t="shared" si="889"/>
        <v>4123931.7500000014</v>
      </c>
      <c r="R2540" s="44" t="str">
        <f>VLOOKUP(F2540,'Set up'!$A$2:$E$48,5,FALSE)</f>
        <v>Trsf</v>
      </c>
    </row>
    <row r="2541" spans="1:19" ht="15" customHeight="1" x14ac:dyDescent="0.35">
      <c r="A2541" s="4">
        <v>45303</v>
      </c>
      <c r="B2541" s="5">
        <f t="shared" si="880"/>
        <v>1</v>
      </c>
      <c r="C2541" s="5">
        <f t="shared" si="881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82"/>
        <v>45423</v>
      </c>
      <c r="L2541" s="5">
        <f t="shared" si="883"/>
        <v>5</v>
      </c>
      <c r="M2541" s="5">
        <f t="shared" si="884"/>
        <v>2024</v>
      </c>
      <c r="N2541" s="6">
        <v>9636</v>
      </c>
      <c r="P2541" s="6">
        <f t="shared" si="888"/>
        <v>9636</v>
      </c>
      <c r="Q2541" s="7">
        <f t="shared" si="889"/>
        <v>4133567.7500000014</v>
      </c>
      <c r="R2541" s="44" t="str">
        <f>VLOOKUP(F2541,'Set up'!$A$2:$E$48,5,FALSE)</f>
        <v>Trsf</v>
      </c>
    </row>
    <row r="2542" spans="1:19" ht="15" customHeight="1" x14ac:dyDescent="0.35">
      <c r="A2542" s="4">
        <v>45303</v>
      </c>
      <c r="B2542" s="5">
        <f t="shared" si="880"/>
        <v>1</v>
      </c>
      <c r="C2542" s="5">
        <f t="shared" si="881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82"/>
        <v>45423</v>
      </c>
      <c r="L2542" s="5">
        <f t="shared" si="883"/>
        <v>5</v>
      </c>
      <c r="M2542" s="5">
        <f t="shared" si="884"/>
        <v>2024</v>
      </c>
      <c r="N2542" s="6">
        <v>2146</v>
      </c>
      <c r="P2542" s="6">
        <f t="shared" si="888"/>
        <v>2146</v>
      </c>
      <c r="Q2542" s="7">
        <f t="shared" si="889"/>
        <v>4135713.7500000014</v>
      </c>
      <c r="R2542" s="44" t="str">
        <f>VLOOKUP(F2542,'Set up'!$A$2:$E$48,5,FALSE)</f>
        <v>Trsf</v>
      </c>
    </row>
    <row r="2543" spans="1:19" ht="15" customHeight="1" x14ac:dyDescent="0.35">
      <c r="A2543" s="4">
        <v>45303</v>
      </c>
      <c r="B2543" s="5">
        <f t="shared" si="880"/>
        <v>1</v>
      </c>
      <c r="C2543" s="5">
        <f t="shared" si="881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82"/>
        <v>45423</v>
      </c>
      <c r="L2543" s="5">
        <f t="shared" si="883"/>
        <v>5</v>
      </c>
      <c r="M2543" s="5">
        <f t="shared" si="884"/>
        <v>2024</v>
      </c>
      <c r="N2543" s="6">
        <v>575</v>
      </c>
      <c r="P2543" s="6">
        <f t="shared" si="888"/>
        <v>575</v>
      </c>
      <c r="Q2543" s="7">
        <f t="shared" si="889"/>
        <v>4136288.7500000014</v>
      </c>
      <c r="R2543" s="44" t="str">
        <f>VLOOKUP(F2543,'Set up'!$A$2:$E$48,5,FALSE)</f>
        <v>Trsf</v>
      </c>
    </row>
    <row r="2544" spans="1:19" ht="15" customHeight="1" x14ac:dyDescent="0.35">
      <c r="A2544" s="4">
        <v>45303</v>
      </c>
      <c r="B2544" s="5">
        <f t="shared" si="880"/>
        <v>1</v>
      </c>
      <c r="C2544" s="5">
        <f t="shared" si="881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82"/>
        <v>45423</v>
      </c>
      <c r="L2544" s="5">
        <f t="shared" si="883"/>
        <v>5</v>
      </c>
      <c r="M2544" s="5">
        <f t="shared" si="884"/>
        <v>2024</v>
      </c>
      <c r="N2544" s="6">
        <v>440</v>
      </c>
      <c r="P2544" s="6">
        <f t="shared" si="888"/>
        <v>440</v>
      </c>
      <c r="Q2544" s="7">
        <f t="shared" si="889"/>
        <v>4136728.7500000014</v>
      </c>
      <c r="R2544" s="44" t="str">
        <f>VLOOKUP(F2544,'Set up'!$A$2:$E$48,5,FALSE)</f>
        <v>Trsf</v>
      </c>
    </row>
    <row r="2545" spans="1:19" ht="15" customHeight="1" x14ac:dyDescent="0.35">
      <c r="A2545" s="4">
        <v>45306</v>
      </c>
      <c r="B2545" s="5">
        <f t="shared" si="880"/>
        <v>1</v>
      </c>
      <c r="C2545" s="5">
        <f t="shared" si="881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82"/>
        <v>45306</v>
      </c>
      <c r="L2545" s="5">
        <f t="shared" si="883"/>
        <v>1</v>
      </c>
      <c r="M2545" s="5">
        <f t="shared" si="884"/>
        <v>2024</v>
      </c>
      <c r="N2545" s="6">
        <v>1738</v>
      </c>
      <c r="P2545" s="6">
        <f t="shared" si="888"/>
        <v>1738</v>
      </c>
      <c r="Q2545" s="7">
        <f t="shared" si="889"/>
        <v>4138466.7500000014</v>
      </c>
      <c r="R2545" s="44" t="str">
        <f>VLOOKUP(F2545,'Set up'!$A$2:$E$48,5,FALSE)</f>
        <v>PD Chq</v>
      </c>
    </row>
    <row r="2546" spans="1:19" ht="15" customHeight="1" x14ac:dyDescent="0.35">
      <c r="A2546" s="4">
        <v>45306</v>
      </c>
      <c r="B2546" s="5">
        <f t="shared" si="880"/>
        <v>1</v>
      </c>
      <c r="C2546" s="5">
        <f t="shared" si="881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82"/>
        <v>45306</v>
      </c>
      <c r="L2546" s="5">
        <f t="shared" si="883"/>
        <v>1</v>
      </c>
      <c r="M2546" s="5">
        <f t="shared" si="884"/>
        <v>2024</v>
      </c>
      <c r="N2546" s="6">
        <v>555</v>
      </c>
      <c r="P2546" s="6">
        <f t="shared" si="888"/>
        <v>555</v>
      </c>
      <c r="Q2546" s="7">
        <f t="shared" si="889"/>
        <v>4139021.7500000014</v>
      </c>
      <c r="R2546" s="44" t="str">
        <f>VLOOKUP(F2546,'Set up'!$A$2:$E$48,5,FALSE)</f>
        <v>PD Chq</v>
      </c>
    </row>
    <row r="2547" spans="1:19" ht="15" customHeight="1" x14ac:dyDescent="0.35">
      <c r="A2547" s="4">
        <v>45306</v>
      </c>
      <c r="B2547" s="5">
        <f t="shared" si="880"/>
        <v>1</v>
      </c>
      <c r="C2547" s="5">
        <f t="shared" si="881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82"/>
        <v>45306</v>
      </c>
      <c r="L2547" s="5">
        <f t="shared" si="883"/>
        <v>1</v>
      </c>
      <c r="M2547" s="5">
        <f t="shared" si="884"/>
        <v>2024</v>
      </c>
      <c r="N2547" s="6">
        <v>95</v>
      </c>
      <c r="P2547" s="6">
        <f t="shared" si="888"/>
        <v>95</v>
      </c>
      <c r="Q2547" s="7">
        <f t="shared" si="889"/>
        <v>4139116.7500000014</v>
      </c>
      <c r="R2547" s="44" t="str">
        <f>VLOOKUP(F2547,'Set up'!$A$2:$E$48,5,FALSE)</f>
        <v>PD Chq</v>
      </c>
    </row>
    <row r="2548" spans="1:19" ht="15" customHeight="1" x14ac:dyDescent="0.35">
      <c r="A2548" s="4">
        <v>45306</v>
      </c>
      <c r="B2548" s="5">
        <f t="shared" si="880"/>
        <v>1</v>
      </c>
      <c r="C2548" s="5">
        <f t="shared" si="881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82"/>
        <v>45306</v>
      </c>
      <c r="L2548" s="5">
        <f t="shared" si="883"/>
        <v>1</v>
      </c>
      <c r="M2548" s="5">
        <f t="shared" si="884"/>
        <v>2024</v>
      </c>
      <c r="N2548" s="6">
        <v>312.5</v>
      </c>
      <c r="P2548" s="6">
        <f t="shared" si="888"/>
        <v>312.5</v>
      </c>
      <c r="Q2548" s="7">
        <f t="shared" si="889"/>
        <v>4139429.2500000014</v>
      </c>
      <c r="R2548" s="44" t="str">
        <f>VLOOKUP(F2548,'Set up'!$A$2:$E$48,5,FALSE)</f>
        <v>PD Chq</v>
      </c>
    </row>
    <row r="2549" spans="1:19" ht="15" customHeight="1" x14ac:dyDescent="0.35">
      <c r="A2549" s="4">
        <v>45308</v>
      </c>
      <c r="B2549" s="5">
        <f t="shared" si="880"/>
        <v>1</v>
      </c>
      <c r="C2549" s="5">
        <f t="shared" si="881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82"/>
        <v>45308</v>
      </c>
      <c r="L2549" s="5">
        <f t="shared" si="883"/>
        <v>1</v>
      </c>
      <c r="M2549" s="5">
        <f t="shared" si="884"/>
        <v>2024</v>
      </c>
      <c r="N2549" s="6">
        <v>405</v>
      </c>
      <c r="P2549" s="6">
        <f t="shared" si="888"/>
        <v>405</v>
      </c>
      <c r="Q2549" s="7">
        <f t="shared" si="889"/>
        <v>4139834.2500000014</v>
      </c>
      <c r="R2549" s="44" t="str">
        <f>VLOOKUP(F2549,'Set up'!$A$2:$E$48,5,FALSE)</f>
        <v>Trsf</v>
      </c>
    </row>
    <row r="2550" spans="1:19" ht="15" customHeight="1" x14ac:dyDescent="0.35">
      <c r="A2550" s="4">
        <v>45308</v>
      </c>
      <c r="B2550" s="5">
        <f t="shared" si="880"/>
        <v>1</v>
      </c>
      <c r="C2550" s="5">
        <f t="shared" si="881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82"/>
        <v>45308</v>
      </c>
      <c r="L2550" s="5">
        <f t="shared" si="883"/>
        <v>1</v>
      </c>
      <c r="M2550" s="5">
        <f t="shared" si="884"/>
        <v>2024</v>
      </c>
      <c r="N2550" s="6">
        <v>390</v>
      </c>
      <c r="P2550" s="6">
        <f t="shared" si="888"/>
        <v>390</v>
      </c>
      <c r="Q2550" s="7">
        <f t="shared" si="889"/>
        <v>4140224.2500000014</v>
      </c>
      <c r="R2550" s="44" t="str">
        <f>VLOOKUP(F2550,'Set up'!$A$2:$E$48,5,FALSE)</f>
        <v>Trsf</v>
      </c>
    </row>
    <row r="2551" spans="1:19" ht="15" customHeight="1" x14ac:dyDescent="0.35">
      <c r="A2551" s="4">
        <v>45311</v>
      </c>
      <c r="B2551" s="5">
        <f t="shared" si="880"/>
        <v>1</v>
      </c>
      <c r="C2551" s="5">
        <f t="shared" si="881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82"/>
        <v>45311</v>
      </c>
      <c r="L2551" s="5">
        <f t="shared" si="883"/>
        <v>1</v>
      </c>
      <c r="M2551" s="5">
        <f t="shared" si="884"/>
        <v>2024</v>
      </c>
      <c r="N2551" s="6">
        <v>1694</v>
      </c>
      <c r="O2551" s="6">
        <f t="shared" ref="O2551:O2559" si="891">-N2551</f>
        <v>-1694</v>
      </c>
      <c r="P2551" s="6">
        <f t="shared" si="888"/>
        <v>0</v>
      </c>
      <c r="Q2551" s="7">
        <f t="shared" si="889"/>
        <v>4141918.2500000014</v>
      </c>
      <c r="R2551" s="44" t="str">
        <f>VLOOKUP(F2551,'Set up'!$A$2:$E$48,5,FALSE)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880"/>
        <v>1</v>
      </c>
      <c r="C2552" s="5">
        <f t="shared" si="881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82"/>
        <v>45311</v>
      </c>
      <c r="L2552" s="5">
        <f t="shared" si="883"/>
        <v>1</v>
      </c>
      <c r="M2552" s="5">
        <f t="shared" si="884"/>
        <v>2024</v>
      </c>
      <c r="N2552" s="6">
        <v>675</v>
      </c>
      <c r="O2552" s="6">
        <f t="shared" si="891"/>
        <v>-675</v>
      </c>
      <c r="P2552" s="6">
        <f t="shared" si="888"/>
        <v>0</v>
      </c>
      <c r="Q2552" s="7">
        <f t="shared" si="889"/>
        <v>4142593.2500000014</v>
      </c>
      <c r="R2552" s="44" t="str">
        <f>VLOOKUP(F2552,'Set up'!$A$2:$E$48,5,FALSE)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880"/>
        <v>1</v>
      </c>
      <c r="C2553" s="5">
        <f t="shared" si="881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82"/>
        <v>45311</v>
      </c>
      <c r="L2553" s="5">
        <f t="shared" si="883"/>
        <v>1</v>
      </c>
      <c r="M2553" s="5">
        <f t="shared" si="884"/>
        <v>2024</v>
      </c>
      <c r="N2553" s="6">
        <v>280</v>
      </c>
      <c r="O2553" s="6">
        <f t="shared" si="891"/>
        <v>-280</v>
      </c>
      <c r="P2553" s="6">
        <f t="shared" si="888"/>
        <v>0</v>
      </c>
      <c r="Q2553" s="7">
        <f t="shared" si="889"/>
        <v>4142873.2500000014</v>
      </c>
      <c r="R2553" s="44" t="str">
        <f>VLOOKUP(F2553,'Set up'!$A$2:$E$48,5,FALSE)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880"/>
        <v>1</v>
      </c>
      <c r="C2554" s="5">
        <f t="shared" si="881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82"/>
        <v>45311</v>
      </c>
      <c r="L2554" s="5">
        <f t="shared" si="883"/>
        <v>1</v>
      </c>
      <c r="M2554" s="5">
        <f t="shared" si="884"/>
        <v>2024</v>
      </c>
      <c r="N2554" s="6">
        <v>110</v>
      </c>
      <c r="O2554" s="6">
        <f t="shared" si="891"/>
        <v>-110</v>
      </c>
      <c r="P2554" s="6">
        <f t="shared" si="888"/>
        <v>0</v>
      </c>
      <c r="Q2554" s="7">
        <f t="shared" si="889"/>
        <v>4142983.2500000014</v>
      </c>
      <c r="R2554" s="44" t="str">
        <f>VLOOKUP(F2554,'Set up'!$A$2:$E$48,5,FALSE)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880"/>
        <v>1</v>
      </c>
      <c r="C2555" s="5">
        <f t="shared" si="881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82"/>
        <v>45311</v>
      </c>
      <c r="L2555" s="5">
        <f t="shared" si="883"/>
        <v>1</v>
      </c>
      <c r="M2555" s="5">
        <f t="shared" si="884"/>
        <v>2024</v>
      </c>
      <c r="N2555" s="6">
        <v>60</v>
      </c>
      <c r="O2555" s="6">
        <f t="shared" si="891"/>
        <v>-60</v>
      </c>
      <c r="P2555" s="6">
        <f t="shared" si="888"/>
        <v>0</v>
      </c>
      <c r="Q2555" s="7">
        <f t="shared" si="889"/>
        <v>4143043.2500000014</v>
      </c>
      <c r="R2555" s="44" t="str">
        <f>VLOOKUP(F2555,'Set up'!$A$2:$E$48,5,FALSE)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880"/>
        <v>1</v>
      </c>
      <c r="C2556" s="5">
        <f t="shared" si="881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82"/>
        <v>45311</v>
      </c>
      <c r="L2556" s="5">
        <f t="shared" si="883"/>
        <v>1</v>
      </c>
      <c r="M2556" s="5">
        <f t="shared" si="884"/>
        <v>2024</v>
      </c>
      <c r="N2556" s="6">
        <v>54</v>
      </c>
      <c r="O2556" s="6">
        <f t="shared" si="891"/>
        <v>-54</v>
      </c>
      <c r="P2556" s="6">
        <f t="shared" si="888"/>
        <v>0</v>
      </c>
      <c r="Q2556" s="7">
        <f t="shared" si="889"/>
        <v>4143097.2500000014</v>
      </c>
      <c r="R2556" s="44" t="str">
        <f>VLOOKUP(F2556,'Set up'!$A$2:$E$48,5,FALSE)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880"/>
        <v>1</v>
      </c>
      <c r="C2557" s="5">
        <f t="shared" si="881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82"/>
        <v>45311</v>
      </c>
      <c r="L2557" s="5">
        <f t="shared" si="883"/>
        <v>1</v>
      </c>
      <c r="M2557" s="5">
        <f t="shared" si="884"/>
        <v>2024</v>
      </c>
      <c r="N2557" s="6">
        <v>120</v>
      </c>
      <c r="O2557" s="6">
        <f t="shared" si="891"/>
        <v>-120</v>
      </c>
      <c r="P2557" s="6">
        <f t="shared" si="888"/>
        <v>0</v>
      </c>
      <c r="Q2557" s="7">
        <f t="shared" si="889"/>
        <v>4143217.2500000014</v>
      </c>
      <c r="R2557" s="44" t="str">
        <f>VLOOKUP(F2557,'Set up'!$A$2:$E$48,5,FALSE)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880"/>
        <v>1</v>
      </c>
      <c r="C2558" s="5">
        <f t="shared" si="881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82"/>
        <v>45311</v>
      </c>
      <c r="L2558" s="5">
        <f t="shared" si="883"/>
        <v>1</v>
      </c>
      <c r="M2558" s="5">
        <f t="shared" si="884"/>
        <v>2024</v>
      </c>
      <c r="N2558" s="6">
        <v>160</v>
      </c>
      <c r="O2558" s="6">
        <f t="shared" si="891"/>
        <v>-160</v>
      </c>
      <c r="P2558" s="6">
        <f t="shared" si="888"/>
        <v>0</v>
      </c>
      <c r="Q2558" s="7">
        <f t="shared" si="889"/>
        <v>4143377.2500000014</v>
      </c>
      <c r="R2558" s="44" t="str">
        <f>VLOOKUP(F2558,'Set up'!$A$2:$E$48,5,FALSE)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880"/>
        <v>1</v>
      </c>
      <c r="C2559" s="5">
        <f t="shared" si="881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82"/>
        <v>45311</v>
      </c>
      <c r="L2559" s="5">
        <f t="shared" si="883"/>
        <v>1</v>
      </c>
      <c r="M2559" s="5">
        <f t="shared" si="884"/>
        <v>2024</v>
      </c>
      <c r="N2559" s="6">
        <v>170</v>
      </c>
      <c r="O2559" s="6">
        <f t="shared" si="891"/>
        <v>-170</v>
      </c>
      <c r="P2559" s="6">
        <f t="shared" si="888"/>
        <v>0</v>
      </c>
      <c r="Q2559" s="7">
        <f t="shared" si="889"/>
        <v>4143547.2500000014</v>
      </c>
      <c r="R2559" s="44" t="str">
        <f>VLOOKUP(F2559,'Set up'!$A$2:$E$48,5,FALSE)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880"/>
        <v>1</v>
      </c>
      <c r="C2560" s="5">
        <f t="shared" si="881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82"/>
        <v>45310</v>
      </c>
      <c r="L2560" s="5">
        <f t="shared" si="883"/>
        <v>1</v>
      </c>
      <c r="M2560" s="5">
        <f t="shared" si="884"/>
        <v>2024</v>
      </c>
      <c r="N2560" s="6">
        <v>1738</v>
      </c>
      <c r="P2560" s="6">
        <f t="shared" si="888"/>
        <v>1738</v>
      </c>
      <c r="Q2560" s="7">
        <f t="shared" si="889"/>
        <v>4145285.2500000014</v>
      </c>
      <c r="R2560" s="44" t="str">
        <f>VLOOKUP(F2560,'Set up'!$A$2:$E$48,5,FALSE)</f>
        <v>Trsf</v>
      </c>
    </row>
    <row r="2561" spans="1:19" ht="15" customHeight="1" x14ac:dyDescent="0.35">
      <c r="A2561" s="4">
        <v>45310</v>
      </c>
      <c r="B2561" s="5">
        <f t="shared" si="880"/>
        <v>1</v>
      </c>
      <c r="C2561" s="5">
        <f t="shared" si="881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82"/>
        <v>45310</v>
      </c>
      <c r="L2561" s="5">
        <f t="shared" si="883"/>
        <v>1</v>
      </c>
      <c r="M2561" s="5">
        <f t="shared" si="884"/>
        <v>2024</v>
      </c>
      <c r="N2561" s="6">
        <v>283.8</v>
      </c>
      <c r="P2561" s="6">
        <f t="shared" si="888"/>
        <v>283.8</v>
      </c>
      <c r="Q2561" s="7">
        <f t="shared" si="889"/>
        <v>4145569.0500000012</v>
      </c>
      <c r="R2561" s="44" t="str">
        <f>VLOOKUP(F2561,'Set up'!$A$2:$E$48,5,FALSE)</f>
        <v>Trsf</v>
      </c>
    </row>
    <row r="2562" spans="1:19" ht="15" customHeight="1" x14ac:dyDescent="0.35">
      <c r="A2562" s="4">
        <v>45310</v>
      </c>
      <c r="B2562" s="5">
        <f t="shared" si="880"/>
        <v>1</v>
      </c>
      <c r="C2562" s="5">
        <f t="shared" si="881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82"/>
        <v>45310</v>
      </c>
      <c r="L2562" s="5">
        <f t="shared" si="883"/>
        <v>1</v>
      </c>
      <c r="M2562" s="5">
        <f t="shared" si="884"/>
        <v>2024</v>
      </c>
      <c r="N2562" s="6">
        <v>187.5</v>
      </c>
      <c r="P2562" s="6">
        <f t="shared" si="888"/>
        <v>187.5</v>
      </c>
      <c r="Q2562" s="7">
        <f t="shared" si="889"/>
        <v>4145756.5500000012</v>
      </c>
      <c r="R2562" s="44" t="str">
        <f>VLOOKUP(F2562,'Set up'!$A$2:$E$48,5,FALSE)</f>
        <v>Trsf</v>
      </c>
    </row>
    <row r="2563" spans="1:19" ht="15" customHeight="1" x14ac:dyDescent="0.35">
      <c r="A2563" s="4">
        <v>45310</v>
      </c>
      <c r="B2563" s="5">
        <f t="shared" si="880"/>
        <v>1</v>
      </c>
      <c r="C2563" s="5">
        <f t="shared" si="881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82"/>
        <v>45310</v>
      </c>
      <c r="L2563" s="5">
        <f t="shared" si="883"/>
        <v>1</v>
      </c>
      <c r="M2563" s="5">
        <f t="shared" si="884"/>
        <v>2024</v>
      </c>
      <c r="N2563" s="6">
        <v>60</v>
      </c>
      <c r="P2563" s="6">
        <f t="shared" si="888"/>
        <v>60</v>
      </c>
      <c r="Q2563" s="7">
        <f t="shared" si="889"/>
        <v>4145816.5500000012</v>
      </c>
      <c r="R2563" s="44" t="str">
        <f>VLOOKUP(F2563,'Set up'!$A$2:$E$48,5,FALSE)</f>
        <v>Trsf</v>
      </c>
    </row>
    <row r="2564" spans="1:19" ht="15" customHeight="1" x14ac:dyDescent="0.35">
      <c r="A2564" s="4">
        <v>45311</v>
      </c>
      <c r="B2564" s="5">
        <f t="shared" si="880"/>
        <v>1</v>
      </c>
      <c r="C2564" s="5">
        <f t="shared" si="881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82"/>
        <v>45311</v>
      </c>
      <c r="L2564" s="5">
        <f t="shared" si="883"/>
        <v>1</v>
      </c>
      <c r="M2564" s="5">
        <f t="shared" si="884"/>
        <v>2024</v>
      </c>
      <c r="N2564" s="6">
        <v>375</v>
      </c>
      <c r="P2564" s="6">
        <f t="shared" si="888"/>
        <v>375</v>
      </c>
      <c r="Q2564" s="7">
        <f t="shared" si="889"/>
        <v>4146191.5500000012</v>
      </c>
      <c r="R2564" s="44" t="str">
        <f>VLOOKUP(F2564,'Set up'!$A$2:$E$48,5,FALSE)</f>
        <v>Trsf</v>
      </c>
    </row>
    <row r="2565" spans="1:19" ht="15" customHeight="1" x14ac:dyDescent="0.35">
      <c r="A2565" s="4">
        <v>45311</v>
      </c>
      <c r="B2565" s="5">
        <f t="shared" si="880"/>
        <v>1</v>
      </c>
      <c r="C2565" s="5">
        <f t="shared" si="881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82"/>
        <v>45311</v>
      </c>
      <c r="L2565" s="5">
        <f t="shared" si="883"/>
        <v>1</v>
      </c>
      <c r="M2565" s="5">
        <f t="shared" si="884"/>
        <v>2024</v>
      </c>
      <c r="N2565" s="6">
        <v>9636</v>
      </c>
      <c r="P2565" s="6">
        <f t="shared" si="888"/>
        <v>9636</v>
      </c>
      <c r="Q2565" s="7">
        <f t="shared" si="889"/>
        <v>4155827.5500000012</v>
      </c>
      <c r="R2565" s="44" t="str">
        <f>VLOOKUP(F2565,'Set up'!$A$2:$E$48,5,FALSE)</f>
        <v>Trsf</v>
      </c>
    </row>
    <row r="2566" spans="1:19" ht="15" customHeight="1" x14ac:dyDescent="0.35">
      <c r="A2566" s="4">
        <v>45311</v>
      </c>
      <c r="B2566" s="5">
        <f t="shared" si="880"/>
        <v>1</v>
      </c>
      <c r="C2566" s="5">
        <f t="shared" si="881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82"/>
        <v>45311</v>
      </c>
      <c r="L2566" s="5">
        <f t="shared" si="883"/>
        <v>1</v>
      </c>
      <c r="M2566" s="5">
        <f t="shared" si="884"/>
        <v>2024</v>
      </c>
      <c r="N2566" s="6">
        <v>3132</v>
      </c>
      <c r="P2566" s="6">
        <f t="shared" si="888"/>
        <v>3132</v>
      </c>
      <c r="Q2566" s="7">
        <f t="shared" si="889"/>
        <v>4158959.5500000012</v>
      </c>
      <c r="R2566" s="44" t="str">
        <f>VLOOKUP(F2566,'Set up'!$A$2:$E$48,5,FALSE)</f>
        <v>Trsf</v>
      </c>
    </row>
    <row r="2567" spans="1:19" ht="15" customHeight="1" x14ac:dyDescent="0.35">
      <c r="A2567" s="4">
        <v>45311</v>
      </c>
      <c r="B2567" s="5">
        <f t="shared" si="880"/>
        <v>1</v>
      </c>
      <c r="C2567" s="5">
        <f t="shared" si="881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82"/>
        <v>45311</v>
      </c>
      <c r="L2567" s="5">
        <f t="shared" si="883"/>
        <v>1</v>
      </c>
      <c r="M2567" s="5">
        <f t="shared" si="884"/>
        <v>2024</v>
      </c>
      <c r="N2567" s="6">
        <v>1872</v>
      </c>
      <c r="P2567" s="6">
        <f t="shared" si="888"/>
        <v>1872</v>
      </c>
      <c r="Q2567" s="7">
        <f t="shared" si="889"/>
        <v>4160831.5500000012</v>
      </c>
      <c r="R2567" s="44" t="str">
        <f>VLOOKUP(F2567,'Set up'!$A$2:$E$48,5,FALSE)</f>
        <v>Trsf</v>
      </c>
    </row>
    <row r="2568" spans="1:19" ht="15" customHeight="1" x14ac:dyDescent="0.35">
      <c r="A2568" s="4">
        <v>45311</v>
      </c>
      <c r="B2568" s="5">
        <f t="shared" si="880"/>
        <v>1</v>
      </c>
      <c r="C2568" s="5">
        <f t="shared" si="881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82"/>
        <v>45311</v>
      </c>
      <c r="L2568" s="5">
        <f t="shared" si="883"/>
        <v>1</v>
      </c>
      <c r="M2568" s="5">
        <f t="shared" si="884"/>
        <v>2024</v>
      </c>
      <c r="N2568" s="6">
        <v>380</v>
      </c>
      <c r="P2568" s="6">
        <f t="shared" si="888"/>
        <v>380</v>
      </c>
      <c r="Q2568" s="7">
        <f t="shared" si="889"/>
        <v>4161211.5500000012</v>
      </c>
      <c r="R2568" s="44" t="str">
        <f>VLOOKUP(F2568,'Set up'!$A$2:$E$48,5,FALSE)</f>
        <v>Trsf</v>
      </c>
    </row>
    <row r="2569" spans="1:19" ht="15" customHeight="1" x14ac:dyDescent="0.35">
      <c r="A2569" s="4">
        <v>45313</v>
      </c>
      <c r="B2569" s="5">
        <f t="shared" ref="B2569:B2591" si="892">MONTH(A2569)</f>
        <v>1</v>
      </c>
      <c r="C2569" s="5">
        <f t="shared" ref="C2569:C2591" si="893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91" si="894">A2569+J2569</f>
        <v>45313</v>
      </c>
      <c r="L2569" s="5">
        <f t="shared" ref="L2569:L2591" si="895">MONTH(K2569)</f>
        <v>1</v>
      </c>
      <c r="M2569" s="5">
        <f t="shared" ref="M2569:M2591" si="896">YEAR(K2569)</f>
        <v>2024</v>
      </c>
      <c r="N2569" s="6">
        <v>180</v>
      </c>
      <c r="O2569" s="6">
        <f t="shared" ref="O2569" si="897">-N2569</f>
        <v>-180</v>
      </c>
      <c r="P2569" s="6">
        <f t="shared" si="888"/>
        <v>0</v>
      </c>
      <c r="Q2569" s="7">
        <f t="shared" si="889"/>
        <v>4161391.5500000012</v>
      </c>
      <c r="R2569" s="44" t="str">
        <f>VLOOKUP(F2569,'Set up'!$A$2:$E$48,5,FALSE)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892"/>
        <v>1</v>
      </c>
      <c r="C2570" s="5">
        <f t="shared" si="893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94"/>
        <v>45314</v>
      </c>
      <c r="L2570" s="5">
        <f t="shared" si="895"/>
        <v>1</v>
      </c>
      <c r="M2570" s="5">
        <f t="shared" si="896"/>
        <v>2024</v>
      </c>
      <c r="N2570" s="6">
        <v>1606</v>
      </c>
      <c r="O2570" s="6">
        <f t="shared" ref="O2570:O2580" si="898">-N2570</f>
        <v>-1606</v>
      </c>
      <c r="P2570" s="6">
        <f t="shared" si="888"/>
        <v>0</v>
      </c>
      <c r="Q2570" s="7">
        <f t="shared" si="889"/>
        <v>4162997.5500000012</v>
      </c>
      <c r="R2570" s="44" t="str">
        <f>VLOOKUP(F2570,'Set up'!$A$2:$E$48,5,FALSE)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892"/>
        <v>1</v>
      </c>
      <c r="C2571" s="5">
        <f t="shared" si="893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94"/>
        <v>45314</v>
      </c>
      <c r="L2571" s="5">
        <f t="shared" si="895"/>
        <v>1</v>
      </c>
      <c r="M2571" s="5">
        <f t="shared" si="896"/>
        <v>2024</v>
      </c>
      <c r="N2571" s="6">
        <v>420</v>
      </c>
      <c r="O2571" s="6">
        <f t="shared" si="898"/>
        <v>-420</v>
      </c>
      <c r="P2571" s="6">
        <f t="shared" si="888"/>
        <v>0</v>
      </c>
      <c r="Q2571" s="7">
        <f t="shared" si="889"/>
        <v>4163417.5500000012</v>
      </c>
      <c r="R2571" s="44" t="str">
        <f>VLOOKUP(F2571,'Set up'!$A$2:$E$48,5,FALSE)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892"/>
        <v>1</v>
      </c>
      <c r="C2572" s="5">
        <f t="shared" si="893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94"/>
        <v>45314</v>
      </c>
      <c r="L2572" s="5">
        <f t="shared" si="895"/>
        <v>1</v>
      </c>
      <c r="M2572" s="5">
        <f t="shared" si="896"/>
        <v>2024</v>
      </c>
      <c r="N2572" s="6">
        <v>280</v>
      </c>
      <c r="O2572" s="6">
        <f t="shared" si="898"/>
        <v>-280</v>
      </c>
      <c r="P2572" s="6">
        <f t="shared" si="888"/>
        <v>0</v>
      </c>
      <c r="Q2572" s="7">
        <f t="shared" si="889"/>
        <v>4163697.5500000012</v>
      </c>
      <c r="R2572" s="44" t="str">
        <f>VLOOKUP(F2572,'Set up'!$A$2:$E$48,5,FALSE)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892"/>
        <v>1</v>
      </c>
      <c r="C2573" s="5">
        <f t="shared" si="893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94"/>
        <v>45314</v>
      </c>
      <c r="L2573" s="5">
        <f t="shared" si="895"/>
        <v>1</v>
      </c>
      <c r="M2573" s="5">
        <f t="shared" si="896"/>
        <v>2024</v>
      </c>
      <c r="N2573" s="6">
        <v>62.5</v>
      </c>
      <c r="O2573" s="6">
        <f t="shared" si="898"/>
        <v>-62.5</v>
      </c>
      <c r="P2573" s="6">
        <f t="shared" si="888"/>
        <v>0</v>
      </c>
      <c r="Q2573" s="7">
        <f t="shared" si="889"/>
        <v>4163760.0500000012</v>
      </c>
      <c r="R2573" s="44" t="str">
        <f>VLOOKUP(F2573,'Set up'!$A$2:$E$48,5,FALSE)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892"/>
        <v>1</v>
      </c>
      <c r="C2574" s="5">
        <f t="shared" si="893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94"/>
        <v>45314</v>
      </c>
      <c r="L2574" s="5">
        <f t="shared" si="895"/>
        <v>1</v>
      </c>
      <c r="M2574" s="5">
        <f t="shared" si="896"/>
        <v>2024</v>
      </c>
      <c r="N2574" s="6">
        <v>700</v>
      </c>
      <c r="O2574" s="6">
        <f t="shared" si="898"/>
        <v>-700</v>
      </c>
      <c r="P2574" s="6">
        <f t="shared" si="888"/>
        <v>0</v>
      </c>
      <c r="Q2574" s="7">
        <f t="shared" si="889"/>
        <v>4164460.0500000012</v>
      </c>
      <c r="R2574" s="44" t="str">
        <f>VLOOKUP(F2574,'Set up'!$A$2:$E$48,5,FALSE)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892"/>
        <v>1</v>
      </c>
      <c r="C2575" s="5">
        <f t="shared" si="893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94"/>
        <v>45314</v>
      </c>
      <c r="L2575" s="5">
        <f t="shared" si="895"/>
        <v>1</v>
      </c>
      <c r="M2575" s="5">
        <f t="shared" si="896"/>
        <v>2024</v>
      </c>
      <c r="N2575" s="6">
        <v>290</v>
      </c>
      <c r="O2575" s="6">
        <f t="shared" si="898"/>
        <v>-290</v>
      </c>
      <c r="P2575" s="6">
        <f t="shared" si="888"/>
        <v>0</v>
      </c>
      <c r="Q2575" s="7">
        <f t="shared" si="889"/>
        <v>4164750.0500000012</v>
      </c>
      <c r="R2575" s="44" t="str">
        <f>VLOOKUP(F2575,'Set up'!$A$2:$E$48,5,FALSE)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892"/>
        <v>1</v>
      </c>
      <c r="C2576" s="5">
        <f t="shared" si="893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94"/>
        <v>45314</v>
      </c>
      <c r="L2576" s="5">
        <f t="shared" si="895"/>
        <v>1</v>
      </c>
      <c r="M2576" s="5">
        <f t="shared" si="896"/>
        <v>2024</v>
      </c>
      <c r="N2576" s="6">
        <v>283.8</v>
      </c>
      <c r="O2576" s="6">
        <f t="shared" si="898"/>
        <v>-283.8</v>
      </c>
      <c r="P2576" s="6">
        <f t="shared" si="888"/>
        <v>0</v>
      </c>
      <c r="Q2576" s="7">
        <f t="shared" si="889"/>
        <v>4165033.850000001</v>
      </c>
      <c r="R2576" s="44" t="str">
        <f>VLOOKUP(F2576,'Set up'!$A$2:$E$48,5,FALSE)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892"/>
        <v>1</v>
      </c>
      <c r="C2577" s="5">
        <f t="shared" si="893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94"/>
        <v>45314</v>
      </c>
      <c r="L2577" s="5">
        <f t="shared" si="895"/>
        <v>1</v>
      </c>
      <c r="M2577" s="5">
        <f t="shared" si="896"/>
        <v>2024</v>
      </c>
      <c r="N2577" s="6">
        <v>110</v>
      </c>
      <c r="O2577" s="6">
        <f t="shared" si="898"/>
        <v>-110</v>
      </c>
      <c r="P2577" s="6">
        <f t="shared" si="888"/>
        <v>0</v>
      </c>
      <c r="Q2577" s="7">
        <f t="shared" si="889"/>
        <v>4165143.850000001</v>
      </c>
      <c r="R2577" s="44" t="str">
        <f>VLOOKUP(F2577,'Set up'!$A$2:$E$48,5,FALSE)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892"/>
        <v>1</v>
      </c>
      <c r="C2578" s="5">
        <f t="shared" si="893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94"/>
        <v>45315</v>
      </c>
      <c r="L2578" s="5">
        <f t="shared" si="895"/>
        <v>1</v>
      </c>
      <c r="M2578" s="5">
        <f t="shared" si="896"/>
        <v>2024</v>
      </c>
      <c r="N2578" s="6">
        <v>1694</v>
      </c>
      <c r="O2578" s="6">
        <f t="shared" si="898"/>
        <v>-1694</v>
      </c>
      <c r="P2578" s="6">
        <f t="shared" si="888"/>
        <v>0</v>
      </c>
      <c r="Q2578" s="7">
        <f t="shared" si="889"/>
        <v>4166837.850000001</v>
      </c>
      <c r="R2578" s="44" t="str">
        <f>VLOOKUP(F2578,'Set up'!$A$2:$E$48,5,FALSE)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892"/>
        <v>1</v>
      </c>
      <c r="C2579" s="5">
        <f t="shared" si="893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94"/>
        <v>45315</v>
      </c>
      <c r="L2579" s="5">
        <f t="shared" si="895"/>
        <v>1</v>
      </c>
      <c r="M2579" s="5">
        <f t="shared" si="896"/>
        <v>2024</v>
      </c>
      <c r="N2579" s="6">
        <v>450</v>
      </c>
      <c r="O2579" s="6">
        <f t="shared" si="898"/>
        <v>-450</v>
      </c>
      <c r="P2579" s="6">
        <f t="shared" si="888"/>
        <v>0</v>
      </c>
      <c r="Q2579" s="7">
        <f t="shared" si="889"/>
        <v>4167287.850000001</v>
      </c>
      <c r="R2579" s="44" t="str">
        <f>VLOOKUP(F2579,'Set up'!$A$2:$E$48,5,FALSE)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892"/>
        <v>1</v>
      </c>
      <c r="C2580" s="5">
        <f t="shared" si="893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94"/>
        <v>45315</v>
      </c>
      <c r="L2580" s="5">
        <f t="shared" si="895"/>
        <v>1</v>
      </c>
      <c r="M2580" s="5">
        <f t="shared" si="896"/>
        <v>2024</v>
      </c>
      <c r="N2580" s="6">
        <v>280</v>
      </c>
      <c r="O2580" s="6">
        <f t="shared" si="898"/>
        <v>-280</v>
      </c>
      <c r="P2580" s="6">
        <f t="shared" si="888"/>
        <v>0</v>
      </c>
      <c r="Q2580" s="7">
        <f t="shared" si="889"/>
        <v>4167567.850000001</v>
      </c>
      <c r="R2580" s="44" t="str">
        <f>VLOOKUP(F2580,'Set up'!$A$2:$E$48,5,FALSE)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892"/>
        <v>1</v>
      </c>
      <c r="C2581" s="5">
        <f t="shared" si="893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94"/>
        <v>45320</v>
      </c>
      <c r="L2581" s="5">
        <f t="shared" si="895"/>
        <v>1</v>
      </c>
      <c r="M2581" s="5">
        <f t="shared" si="896"/>
        <v>2024</v>
      </c>
      <c r="N2581" s="6">
        <v>187.5</v>
      </c>
      <c r="P2581" s="6">
        <f t="shared" ref="P2581:P2591" si="899">SUM(N2581+O2581)</f>
        <v>187.5</v>
      </c>
      <c r="Q2581" s="7">
        <f t="shared" si="889"/>
        <v>4167755.350000001</v>
      </c>
      <c r="R2581" s="44" t="str">
        <f>VLOOKUP(F2581,'Set up'!$A$2:$E$48,5,FALSE)</f>
        <v>Trsf</v>
      </c>
    </row>
    <row r="2582" spans="1:19" ht="15" customHeight="1" x14ac:dyDescent="0.35">
      <c r="A2582" s="4">
        <v>45320</v>
      </c>
      <c r="B2582" s="5">
        <f t="shared" si="892"/>
        <v>1</v>
      </c>
      <c r="C2582" s="5">
        <f t="shared" si="893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94"/>
        <v>45320</v>
      </c>
      <c r="L2582" s="5">
        <f t="shared" si="895"/>
        <v>1</v>
      </c>
      <c r="M2582" s="5">
        <f t="shared" si="896"/>
        <v>2024</v>
      </c>
      <c r="N2582" s="6">
        <v>4818</v>
      </c>
      <c r="P2582" s="6">
        <f t="shared" si="899"/>
        <v>4818</v>
      </c>
      <c r="Q2582" s="7">
        <f t="shared" si="889"/>
        <v>4172573.350000001</v>
      </c>
      <c r="R2582" s="44" t="str">
        <f>VLOOKUP(F2582,'Set up'!$A$2:$E$48,5,FALSE)</f>
        <v>Trsf</v>
      </c>
    </row>
    <row r="2583" spans="1:19" ht="15" customHeight="1" x14ac:dyDescent="0.35">
      <c r="A2583" s="4">
        <v>45320</v>
      </c>
      <c r="B2583" s="5">
        <f t="shared" si="892"/>
        <v>1</v>
      </c>
      <c r="C2583" s="5">
        <f t="shared" si="893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94"/>
        <v>45320</v>
      </c>
      <c r="L2583" s="5">
        <f t="shared" si="895"/>
        <v>1</v>
      </c>
      <c r="M2583" s="5">
        <f t="shared" si="896"/>
        <v>2024</v>
      </c>
      <c r="N2583" s="6">
        <v>1044</v>
      </c>
      <c r="P2583" s="6">
        <f t="shared" si="899"/>
        <v>1044</v>
      </c>
      <c r="Q2583" s="7">
        <f t="shared" si="889"/>
        <v>4173617.350000001</v>
      </c>
      <c r="R2583" s="44" t="str">
        <f>VLOOKUP(F2583,'Set up'!$A$2:$E$48,5,FALSE)</f>
        <v>Trsf</v>
      </c>
    </row>
    <row r="2584" spans="1:19" ht="15" customHeight="1" x14ac:dyDescent="0.35">
      <c r="A2584" s="4">
        <v>45320</v>
      </c>
      <c r="B2584" s="5">
        <f t="shared" si="892"/>
        <v>1</v>
      </c>
      <c r="C2584" s="5">
        <f t="shared" si="893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94"/>
        <v>45320</v>
      </c>
      <c r="L2584" s="5">
        <f t="shared" si="895"/>
        <v>1</v>
      </c>
      <c r="M2584" s="5">
        <f t="shared" si="896"/>
        <v>2024</v>
      </c>
      <c r="N2584" s="6">
        <v>702</v>
      </c>
      <c r="P2584" s="6">
        <f t="shared" si="899"/>
        <v>702</v>
      </c>
      <c r="Q2584" s="7">
        <f t="shared" si="889"/>
        <v>4174319.350000001</v>
      </c>
      <c r="R2584" s="44" t="str">
        <f>VLOOKUP(F2584,'Set up'!$A$2:$E$48,5,FALSE)</f>
        <v>Trsf</v>
      </c>
    </row>
    <row r="2585" spans="1:19" ht="15" customHeight="1" x14ac:dyDescent="0.35">
      <c r="A2585" s="4">
        <v>45322</v>
      </c>
      <c r="B2585" s="5">
        <f t="shared" si="892"/>
        <v>1</v>
      </c>
      <c r="C2585" s="5">
        <f t="shared" si="893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94"/>
        <v>45322</v>
      </c>
      <c r="L2585" s="5">
        <f t="shared" si="895"/>
        <v>1</v>
      </c>
      <c r="M2585" s="5">
        <f t="shared" si="896"/>
        <v>2024</v>
      </c>
      <c r="N2585" s="6">
        <v>375</v>
      </c>
      <c r="P2585" s="6">
        <f t="shared" si="899"/>
        <v>375</v>
      </c>
      <c r="Q2585" s="7">
        <f t="shared" si="889"/>
        <v>4174694.350000001</v>
      </c>
      <c r="R2585" s="44" t="str">
        <f>VLOOKUP(F2585,'Set up'!$A$2:$E$48,5,FALSE)</f>
        <v>Trsf</v>
      </c>
    </row>
    <row r="2586" spans="1:19" ht="15" customHeight="1" x14ac:dyDescent="0.35">
      <c r="A2586" s="4">
        <v>45322</v>
      </c>
      <c r="B2586" s="5">
        <f t="shared" si="892"/>
        <v>1</v>
      </c>
      <c r="C2586" s="5">
        <f t="shared" si="893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94"/>
        <v>45322</v>
      </c>
      <c r="L2586" s="5">
        <f t="shared" si="895"/>
        <v>1</v>
      </c>
      <c r="M2586" s="5">
        <f t="shared" si="896"/>
        <v>2024</v>
      </c>
      <c r="N2586" s="6">
        <v>9636</v>
      </c>
      <c r="P2586" s="6">
        <f t="shared" si="899"/>
        <v>9636</v>
      </c>
      <c r="Q2586" s="7">
        <f t="shared" si="889"/>
        <v>4184330.350000001</v>
      </c>
      <c r="R2586" s="44" t="str">
        <f>VLOOKUP(F2586,'Set up'!$A$2:$E$48,5,FALSE)</f>
        <v>Trsf</v>
      </c>
    </row>
    <row r="2587" spans="1:19" ht="15" customHeight="1" x14ac:dyDescent="0.35">
      <c r="A2587" s="4">
        <v>45322</v>
      </c>
      <c r="B2587" s="5">
        <f t="shared" si="892"/>
        <v>1</v>
      </c>
      <c r="C2587" s="5">
        <f t="shared" si="893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94"/>
        <v>45322</v>
      </c>
      <c r="L2587" s="5">
        <f t="shared" si="895"/>
        <v>1</v>
      </c>
      <c r="M2587" s="5">
        <f t="shared" si="896"/>
        <v>2024</v>
      </c>
      <c r="N2587" s="6">
        <v>1740</v>
      </c>
      <c r="P2587" s="6">
        <f t="shared" si="899"/>
        <v>1740</v>
      </c>
      <c r="Q2587" s="7">
        <f t="shared" si="889"/>
        <v>4186070.350000001</v>
      </c>
      <c r="R2587" s="44" t="str">
        <f>VLOOKUP(F2587,'Set up'!$A$2:$E$48,5,FALSE)</f>
        <v>Trsf</v>
      </c>
    </row>
    <row r="2588" spans="1:19" ht="15" customHeight="1" x14ac:dyDescent="0.35">
      <c r="A2588" s="4">
        <v>45322</v>
      </c>
      <c r="B2588" s="5">
        <f t="shared" si="892"/>
        <v>1</v>
      </c>
      <c r="C2588" s="5">
        <f t="shared" si="893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si="894"/>
        <v>45322</v>
      </c>
      <c r="L2588" s="5">
        <f t="shared" si="895"/>
        <v>1</v>
      </c>
      <c r="M2588" s="5">
        <f t="shared" si="896"/>
        <v>2024</v>
      </c>
      <c r="N2588" s="6">
        <v>1716.8</v>
      </c>
      <c r="P2588" s="6">
        <f t="shared" si="899"/>
        <v>1716.8</v>
      </c>
      <c r="Q2588" s="7">
        <f t="shared" si="889"/>
        <v>4187787.1500000008</v>
      </c>
      <c r="R2588" s="44" t="str">
        <f>VLOOKUP(F2588,'Set up'!$A$2:$E$48,5,FALSE)</f>
        <v>Trsf</v>
      </c>
    </row>
    <row r="2589" spans="1:19" ht="15" customHeight="1" x14ac:dyDescent="0.35">
      <c r="A2589" s="4">
        <v>45322</v>
      </c>
      <c r="B2589" s="5">
        <f t="shared" si="892"/>
        <v>1</v>
      </c>
      <c r="C2589" s="5">
        <f t="shared" si="893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894"/>
        <v>45322</v>
      </c>
      <c r="L2589" s="5">
        <f t="shared" si="895"/>
        <v>1</v>
      </c>
      <c r="M2589" s="5">
        <f t="shared" si="896"/>
        <v>2024</v>
      </c>
      <c r="N2589" s="6">
        <v>1638</v>
      </c>
      <c r="P2589" s="6">
        <f t="shared" si="899"/>
        <v>1638</v>
      </c>
      <c r="Q2589" s="7">
        <f t="shared" si="889"/>
        <v>4189425.1500000008</v>
      </c>
      <c r="R2589" s="44" t="str">
        <f>VLOOKUP(F2589,'Set up'!$A$2:$E$48,5,FALSE)</f>
        <v>Trsf</v>
      </c>
    </row>
    <row r="2590" spans="1:19" ht="15" customHeight="1" x14ac:dyDescent="0.35">
      <c r="A2590" s="4">
        <v>45322</v>
      </c>
      <c r="B2590" s="5">
        <f t="shared" si="892"/>
        <v>1</v>
      </c>
      <c r="C2590" s="5">
        <f t="shared" si="893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894"/>
        <v>45322</v>
      </c>
      <c r="L2590" s="5">
        <f t="shared" si="895"/>
        <v>1</v>
      </c>
      <c r="M2590" s="5">
        <f t="shared" si="896"/>
        <v>2024</v>
      </c>
      <c r="N2590" s="6">
        <v>416</v>
      </c>
      <c r="P2590" s="6">
        <f t="shared" si="899"/>
        <v>416</v>
      </c>
      <c r="Q2590" s="7">
        <f t="shared" si="889"/>
        <v>4189841.1500000008</v>
      </c>
      <c r="R2590" s="44" t="str">
        <f>VLOOKUP(F2590,'Set up'!$A$2:$E$48,5,FALSE)</f>
        <v>Trsf</v>
      </c>
    </row>
    <row r="2591" spans="1:19" ht="15" customHeight="1" x14ac:dyDescent="0.35">
      <c r="A2591" s="4">
        <v>45322</v>
      </c>
      <c r="B2591" s="5">
        <f t="shared" si="892"/>
        <v>1</v>
      </c>
      <c r="C2591" s="5">
        <f t="shared" si="893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894"/>
        <v>45322</v>
      </c>
      <c r="L2591" s="5">
        <f t="shared" si="895"/>
        <v>1</v>
      </c>
      <c r="M2591" s="5">
        <f t="shared" si="896"/>
        <v>2024</v>
      </c>
      <c r="N2591" s="6">
        <v>1000</v>
      </c>
      <c r="P2591" s="6">
        <f t="shared" si="899"/>
        <v>1000</v>
      </c>
      <c r="Q2591" s="7">
        <f t="shared" si="889"/>
        <v>4190841.1500000008</v>
      </c>
      <c r="R2591" s="44" t="str">
        <f>VLOOKUP(F2591,'Set up'!$A$2:$E$48,5,FALSE)</f>
        <v>Trsf</v>
      </c>
    </row>
    <row r="2592" spans="1:19" ht="15" customHeight="1" x14ac:dyDescent="0.35">
      <c r="A2592" s="4">
        <v>45323</v>
      </c>
      <c r="B2592" s="5">
        <v>2</v>
      </c>
      <c r="C2592" s="5">
        <v>2024</v>
      </c>
      <c r="D2592" s="5" t="s">
        <v>2415</v>
      </c>
      <c r="E2592" s="5" t="s">
        <v>400</v>
      </c>
      <c r="F2592" s="1" t="s">
        <v>401</v>
      </c>
      <c r="G2592" s="99" t="s">
        <v>95</v>
      </c>
      <c r="H2592" s="5">
        <v>1</v>
      </c>
      <c r="I2592" s="5" t="s">
        <v>5</v>
      </c>
      <c r="J2592" s="5">
        <v>0</v>
      </c>
      <c r="K2592" s="4">
        <v>45323</v>
      </c>
      <c r="L2592" s="5">
        <v>2</v>
      </c>
      <c r="M2592" s="5">
        <v>2024</v>
      </c>
      <c r="N2592" s="6">
        <v>1738</v>
      </c>
      <c r="P2592" s="6">
        <v>1738</v>
      </c>
      <c r="Q2592" s="7">
        <v>4201587.1500000013</v>
      </c>
      <c r="R2592" s="44" t="s">
        <v>84</v>
      </c>
    </row>
    <row r="2593" spans="1:19" ht="15" customHeight="1" x14ac:dyDescent="0.35">
      <c r="A2593" s="4">
        <v>45323</v>
      </c>
      <c r="B2593" s="5">
        <v>2</v>
      </c>
      <c r="C2593" s="5">
        <v>2024</v>
      </c>
      <c r="D2593" s="5" t="s">
        <v>2415</v>
      </c>
      <c r="E2593" s="5" t="s">
        <v>400</v>
      </c>
      <c r="F2593" s="1" t="s">
        <v>401</v>
      </c>
      <c r="G2593" s="99" t="s">
        <v>2212</v>
      </c>
      <c r="H2593" s="5">
        <v>1</v>
      </c>
      <c r="I2593" s="5" t="s">
        <v>5</v>
      </c>
      <c r="J2593" s="5">
        <v>0</v>
      </c>
      <c r="K2593" s="4">
        <v>45323</v>
      </c>
      <c r="L2593" s="5">
        <v>2</v>
      </c>
      <c r="M2593" s="5">
        <v>2024</v>
      </c>
      <c r="N2593" s="6">
        <v>405</v>
      </c>
      <c r="P2593" s="6">
        <v>405</v>
      </c>
      <c r="Q2593" s="7">
        <v>4201992.1500000013</v>
      </c>
      <c r="R2593" s="44" t="s">
        <v>84</v>
      </c>
    </row>
    <row r="2594" spans="1:19" ht="15" customHeight="1" x14ac:dyDescent="0.35">
      <c r="A2594" s="4">
        <v>45323</v>
      </c>
      <c r="B2594" s="5">
        <v>2</v>
      </c>
      <c r="C2594" s="5">
        <v>2024</v>
      </c>
      <c r="D2594" s="5" t="s">
        <v>2415</v>
      </c>
      <c r="E2594" s="5" t="s">
        <v>400</v>
      </c>
      <c r="F2594" s="1" t="s">
        <v>401</v>
      </c>
      <c r="G2594" s="99" t="s">
        <v>46</v>
      </c>
      <c r="H2594" s="5">
        <v>1</v>
      </c>
      <c r="I2594" s="5" t="s">
        <v>5</v>
      </c>
      <c r="J2594" s="5">
        <v>0</v>
      </c>
      <c r="K2594" s="4">
        <v>45323</v>
      </c>
      <c r="L2594" s="5">
        <v>2</v>
      </c>
      <c r="M2594" s="5">
        <v>2024</v>
      </c>
      <c r="N2594" s="6">
        <v>110</v>
      </c>
      <c r="P2594" s="6">
        <v>110</v>
      </c>
      <c r="Q2594" s="7">
        <v>4202102.1500000013</v>
      </c>
      <c r="R2594" s="44" t="s">
        <v>84</v>
      </c>
    </row>
    <row r="2595" spans="1:19" ht="15" customHeight="1" x14ac:dyDescent="0.35">
      <c r="A2595" s="4">
        <v>45323</v>
      </c>
      <c r="B2595" s="5">
        <v>2</v>
      </c>
      <c r="C2595" s="5">
        <v>2024</v>
      </c>
      <c r="D2595" s="5" t="s">
        <v>2415</v>
      </c>
      <c r="E2595" s="5" t="s">
        <v>400</v>
      </c>
      <c r="F2595" s="1" t="s">
        <v>401</v>
      </c>
      <c r="G2595" s="99" t="s">
        <v>1470</v>
      </c>
      <c r="H2595" s="5">
        <v>1</v>
      </c>
      <c r="I2595" s="5" t="s">
        <v>5</v>
      </c>
      <c r="J2595" s="5">
        <v>0</v>
      </c>
      <c r="K2595" s="4">
        <v>45323</v>
      </c>
      <c r="L2595" s="5">
        <v>2</v>
      </c>
      <c r="M2595" s="5">
        <v>2024</v>
      </c>
      <c r="N2595" s="6">
        <v>390</v>
      </c>
      <c r="P2595" s="6">
        <v>390</v>
      </c>
      <c r="Q2595" s="7">
        <v>4202492.1500000013</v>
      </c>
      <c r="R2595" s="44" t="s">
        <v>84</v>
      </c>
    </row>
    <row r="2596" spans="1:19" ht="15" customHeight="1" x14ac:dyDescent="0.35">
      <c r="A2596" s="4">
        <v>45324</v>
      </c>
      <c r="B2596" s="5">
        <v>2</v>
      </c>
      <c r="C2596" s="5">
        <v>2024</v>
      </c>
      <c r="D2596" s="5" t="s">
        <v>2416</v>
      </c>
      <c r="E2596" s="5" t="s">
        <v>1311</v>
      </c>
      <c r="F2596" s="1" t="s">
        <v>1310</v>
      </c>
      <c r="G2596" s="99" t="s">
        <v>1895</v>
      </c>
      <c r="H2596" s="5">
        <v>3</v>
      </c>
      <c r="I2596" s="5">
        <v>30</v>
      </c>
      <c r="J2596" s="5">
        <v>30</v>
      </c>
      <c r="K2596" s="4">
        <v>45354</v>
      </c>
      <c r="L2596" s="5">
        <v>3</v>
      </c>
      <c r="M2596" s="5">
        <v>2024</v>
      </c>
      <c r="N2596" s="6">
        <v>5214</v>
      </c>
      <c r="O2596" s="6">
        <f t="shared" ref="O2596:O2600" si="900">-N2596</f>
        <v>-5214</v>
      </c>
      <c r="P2596" s="6">
        <f t="shared" ref="P2596:P2600" si="901">SUM(N2596+O2596)</f>
        <v>0</v>
      </c>
      <c r="Q2596" s="7">
        <v>4207706.1500000013</v>
      </c>
      <c r="R2596" s="44" t="s">
        <v>85</v>
      </c>
      <c r="S2596" s="1" t="s">
        <v>2574</v>
      </c>
    </row>
    <row r="2597" spans="1:19" ht="15" customHeight="1" x14ac:dyDescent="0.35">
      <c r="A2597" s="4">
        <v>45324</v>
      </c>
      <c r="B2597" s="5">
        <v>2</v>
      </c>
      <c r="C2597" s="5">
        <v>2024</v>
      </c>
      <c r="D2597" s="5" t="s">
        <v>2416</v>
      </c>
      <c r="E2597" s="5" t="s">
        <v>1311</v>
      </c>
      <c r="F2597" s="1" t="s">
        <v>1310</v>
      </c>
      <c r="G2597" s="99" t="s">
        <v>2214</v>
      </c>
      <c r="H2597" s="5">
        <v>5</v>
      </c>
      <c r="I2597" s="5">
        <v>30</v>
      </c>
      <c r="J2597" s="5">
        <v>30</v>
      </c>
      <c r="K2597" s="4">
        <v>45354</v>
      </c>
      <c r="L2597" s="5">
        <v>3</v>
      </c>
      <c r="M2597" s="5">
        <v>2024</v>
      </c>
      <c r="N2597" s="6">
        <v>2613</v>
      </c>
      <c r="O2597" s="6">
        <f t="shared" si="900"/>
        <v>-2613</v>
      </c>
      <c r="P2597" s="6">
        <f t="shared" si="901"/>
        <v>0</v>
      </c>
      <c r="Q2597" s="7">
        <v>4210319.1500000013</v>
      </c>
      <c r="R2597" s="44" t="s">
        <v>85</v>
      </c>
      <c r="S2597" s="1" t="s">
        <v>2574</v>
      </c>
    </row>
    <row r="2598" spans="1:19" ht="15" customHeight="1" x14ac:dyDescent="0.35">
      <c r="A2598" s="4">
        <v>45324</v>
      </c>
      <c r="B2598" s="5">
        <v>2</v>
      </c>
      <c r="C2598" s="5">
        <v>2024</v>
      </c>
      <c r="D2598" s="5" t="s">
        <v>2416</v>
      </c>
      <c r="E2598" s="5" t="s">
        <v>1311</v>
      </c>
      <c r="F2598" s="1" t="s">
        <v>1310</v>
      </c>
      <c r="G2598" s="99" t="s">
        <v>1406</v>
      </c>
      <c r="H2598" s="5">
        <v>3</v>
      </c>
      <c r="I2598" s="5">
        <v>30</v>
      </c>
      <c r="J2598" s="5">
        <v>30</v>
      </c>
      <c r="K2598" s="4">
        <v>45354</v>
      </c>
      <c r="L2598" s="5">
        <v>3</v>
      </c>
      <c r="M2598" s="5">
        <v>2024</v>
      </c>
      <c r="N2598" s="6">
        <v>144</v>
      </c>
      <c r="O2598" s="6">
        <f t="shared" si="900"/>
        <v>-144</v>
      </c>
      <c r="P2598" s="6">
        <f t="shared" si="901"/>
        <v>0</v>
      </c>
      <c r="Q2598" s="7">
        <v>4210463.1500000013</v>
      </c>
      <c r="R2598" s="44" t="s">
        <v>85</v>
      </c>
      <c r="S2598" s="1" t="s">
        <v>2574</v>
      </c>
    </row>
    <row r="2599" spans="1:19" ht="15" customHeight="1" x14ac:dyDescent="0.35">
      <c r="A2599" s="4">
        <v>45324</v>
      </c>
      <c r="B2599" s="5">
        <v>2</v>
      </c>
      <c r="C2599" s="5">
        <v>2024</v>
      </c>
      <c r="D2599" s="5" t="s">
        <v>2416</v>
      </c>
      <c r="E2599" s="5" t="s">
        <v>1311</v>
      </c>
      <c r="F2599" s="1" t="s">
        <v>1310</v>
      </c>
      <c r="G2599" s="99" t="s">
        <v>2200</v>
      </c>
      <c r="H2599" s="5">
        <v>3</v>
      </c>
      <c r="I2599" s="5">
        <v>30</v>
      </c>
      <c r="J2599" s="5">
        <v>30</v>
      </c>
      <c r="K2599" s="4">
        <v>45354</v>
      </c>
      <c r="L2599" s="5">
        <v>3</v>
      </c>
      <c r="M2599" s="5">
        <v>2024</v>
      </c>
      <c r="N2599" s="6">
        <v>187.5</v>
      </c>
      <c r="O2599" s="6">
        <f t="shared" si="900"/>
        <v>-187.5</v>
      </c>
      <c r="P2599" s="6">
        <f t="shared" si="901"/>
        <v>0</v>
      </c>
      <c r="Q2599" s="7">
        <v>4210650.6500000013</v>
      </c>
      <c r="R2599" s="44" t="s">
        <v>85</v>
      </c>
      <c r="S2599" s="1" t="s">
        <v>2574</v>
      </c>
    </row>
    <row r="2600" spans="1:19" ht="15" customHeight="1" x14ac:dyDescent="0.35">
      <c r="A2600" s="4">
        <v>45324</v>
      </c>
      <c r="B2600" s="5">
        <v>2</v>
      </c>
      <c r="C2600" s="5">
        <v>2024</v>
      </c>
      <c r="D2600" s="5" t="s">
        <v>2416</v>
      </c>
      <c r="E2600" s="5" t="s">
        <v>1311</v>
      </c>
      <c r="F2600" s="1" t="s">
        <v>1310</v>
      </c>
      <c r="G2600" s="99" t="s">
        <v>1062</v>
      </c>
      <c r="H2600" s="5">
        <v>2</v>
      </c>
      <c r="I2600" s="5">
        <v>30</v>
      </c>
      <c r="J2600" s="5">
        <v>30</v>
      </c>
      <c r="K2600" s="4">
        <v>45354</v>
      </c>
      <c r="L2600" s="5">
        <v>3</v>
      </c>
      <c r="M2600" s="5">
        <v>2024</v>
      </c>
      <c r="N2600" s="6">
        <v>190</v>
      </c>
      <c r="O2600" s="6">
        <f t="shared" si="900"/>
        <v>-190</v>
      </c>
      <c r="P2600" s="6">
        <f t="shared" si="901"/>
        <v>0</v>
      </c>
      <c r="Q2600" s="7">
        <v>4210840.6500000013</v>
      </c>
      <c r="R2600" s="44" t="s">
        <v>85</v>
      </c>
      <c r="S2600" s="1" t="s">
        <v>2574</v>
      </c>
    </row>
    <row r="2601" spans="1:19" ht="15" customHeight="1" x14ac:dyDescent="0.35">
      <c r="A2601" s="4">
        <v>45324</v>
      </c>
      <c r="B2601" s="5">
        <v>2</v>
      </c>
      <c r="C2601" s="5">
        <v>2024</v>
      </c>
      <c r="D2601" s="5" t="s">
        <v>2417</v>
      </c>
      <c r="E2601" s="5" t="s">
        <v>2376</v>
      </c>
      <c r="F2601" s="1" t="s">
        <v>2357</v>
      </c>
      <c r="G2601" s="99" t="s">
        <v>2352</v>
      </c>
      <c r="H2601" s="5">
        <v>2</v>
      </c>
      <c r="I2601" s="5" t="s">
        <v>5</v>
      </c>
      <c r="J2601" s="5">
        <v>0</v>
      </c>
      <c r="K2601" s="4">
        <v>45324</v>
      </c>
      <c r="L2601" s="5">
        <v>2</v>
      </c>
      <c r="M2601" s="5">
        <v>2024</v>
      </c>
      <c r="N2601" s="6">
        <v>555</v>
      </c>
      <c r="O2601" s="6">
        <f t="shared" ref="O2601" si="902">-N2601</f>
        <v>-555</v>
      </c>
      <c r="P2601" s="6">
        <f t="shared" ref="P2601" si="903">SUM(N2601+O2601)</f>
        <v>0</v>
      </c>
      <c r="Q2601" s="7">
        <v>4211395.6500000013</v>
      </c>
      <c r="R2601" s="44" t="s">
        <v>84</v>
      </c>
      <c r="S2601" s="1" t="s">
        <v>2493</v>
      </c>
    </row>
    <row r="2602" spans="1:19" ht="15" customHeight="1" x14ac:dyDescent="0.35">
      <c r="A2602" s="4">
        <v>45325</v>
      </c>
      <c r="B2602" s="5">
        <v>2</v>
      </c>
      <c r="C2602" s="5">
        <v>2024</v>
      </c>
      <c r="D2602" s="5" t="s">
        <v>2418</v>
      </c>
      <c r="E2602" s="5" t="s">
        <v>2016</v>
      </c>
      <c r="F2602" s="1" t="s">
        <v>2013</v>
      </c>
      <c r="G2602" s="99" t="s">
        <v>2200</v>
      </c>
      <c r="H2602" s="5">
        <v>3</v>
      </c>
      <c r="I2602" s="5" t="s">
        <v>5</v>
      </c>
      <c r="J2602" s="5">
        <v>0</v>
      </c>
      <c r="K2602" s="4">
        <v>45325</v>
      </c>
      <c r="L2602" s="5">
        <v>2</v>
      </c>
      <c r="M2602" s="5">
        <v>2024</v>
      </c>
      <c r="N2602" s="6">
        <v>187.5</v>
      </c>
      <c r="P2602" s="6">
        <v>187.5</v>
      </c>
      <c r="Q2602" s="7">
        <v>4211583.1500000013</v>
      </c>
      <c r="R2602" s="44" t="s">
        <v>84</v>
      </c>
    </row>
    <row r="2603" spans="1:19" ht="15" customHeight="1" x14ac:dyDescent="0.35">
      <c r="A2603" s="4">
        <v>45325</v>
      </c>
      <c r="B2603" s="5">
        <v>2</v>
      </c>
      <c r="C2603" s="5">
        <v>2024</v>
      </c>
      <c r="D2603" s="5" t="s">
        <v>2419</v>
      </c>
      <c r="E2603" s="5" t="s">
        <v>2016</v>
      </c>
      <c r="F2603" s="1" t="s">
        <v>2013</v>
      </c>
      <c r="G2603" s="99" t="s">
        <v>1895</v>
      </c>
      <c r="H2603" s="5">
        <v>3</v>
      </c>
      <c r="I2603" s="5" t="s">
        <v>5</v>
      </c>
      <c r="J2603" s="5">
        <v>0</v>
      </c>
      <c r="K2603" s="4">
        <v>45325</v>
      </c>
      <c r="L2603" s="5">
        <v>2</v>
      </c>
      <c r="M2603" s="5">
        <v>2024</v>
      </c>
      <c r="N2603" s="6">
        <v>4818</v>
      </c>
      <c r="P2603" s="6">
        <v>4818</v>
      </c>
      <c r="Q2603" s="7">
        <v>4216401.1500000013</v>
      </c>
      <c r="R2603" s="44" t="s">
        <v>84</v>
      </c>
    </row>
    <row r="2604" spans="1:19" ht="15" customHeight="1" x14ac:dyDescent="0.35">
      <c r="A2604" s="4">
        <v>45325</v>
      </c>
      <c r="B2604" s="5">
        <v>2</v>
      </c>
      <c r="C2604" s="5">
        <v>2024</v>
      </c>
      <c r="D2604" s="5" t="s">
        <v>2419</v>
      </c>
      <c r="E2604" s="5" t="s">
        <v>2016</v>
      </c>
      <c r="F2604" s="1" t="s">
        <v>2013</v>
      </c>
      <c r="G2604" s="99" t="s">
        <v>1797</v>
      </c>
      <c r="H2604" s="5">
        <v>1</v>
      </c>
      <c r="I2604" s="5" t="s">
        <v>5</v>
      </c>
      <c r="J2604" s="5">
        <v>0</v>
      </c>
      <c r="K2604" s="4">
        <v>45325</v>
      </c>
      <c r="L2604" s="5">
        <v>2</v>
      </c>
      <c r="M2604" s="5">
        <v>2024</v>
      </c>
      <c r="N2604" s="6">
        <v>174</v>
      </c>
      <c r="P2604" s="6">
        <v>174</v>
      </c>
      <c r="Q2604" s="7">
        <v>4216575.1500000013</v>
      </c>
      <c r="R2604" s="44" t="s">
        <v>84</v>
      </c>
    </row>
    <row r="2605" spans="1:19" ht="15" customHeight="1" x14ac:dyDescent="0.35">
      <c r="A2605" s="4">
        <v>45325</v>
      </c>
      <c r="B2605" s="5">
        <v>2</v>
      </c>
      <c r="C2605" s="5">
        <v>2024</v>
      </c>
      <c r="D2605" s="5" t="s">
        <v>2419</v>
      </c>
      <c r="E2605" s="5" t="s">
        <v>2016</v>
      </c>
      <c r="F2605" s="1" t="s">
        <v>2013</v>
      </c>
      <c r="G2605" s="99" t="s">
        <v>2352</v>
      </c>
      <c r="H2605" s="5">
        <v>8</v>
      </c>
      <c r="I2605" s="5" t="s">
        <v>5</v>
      </c>
      <c r="J2605" s="5">
        <v>0</v>
      </c>
      <c r="K2605" s="4">
        <v>45325</v>
      </c>
      <c r="L2605" s="5">
        <v>2</v>
      </c>
      <c r="M2605" s="5">
        <v>2024</v>
      </c>
      <c r="N2605" s="6">
        <v>1716.8</v>
      </c>
      <c r="P2605" s="6">
        <v>1716.8</v>
      </c>
      <c r="Q2605" s="7">
        <v>4218291.9500000011</v>
      </c>
      <c r="R2605" s="44" t="s">
        <v>84</v>
      </c>
    </row>
    <row r="2606" spans="1:19" ht="15" customHeight="1" x14ac:dyDescent="0.35">
      <c r="A2606" s="4">
        <v>45325</v>
      </c>
      <c r="B2606" s="5">
        <v>2</v>
      </c>
      <c r="C2606" s="5">
        <v>2024</v>
      </c>
      <c r="D2606" s="5" t="s">
        <v>2419</v>
      </c>
      <c r="E2606" s="5" t="s">
        <v>2016</v>
      </c>
      <c r="F2606" s="1" t="s">
        <v>2013</v>
      </c>
      <c r="G2606" s="99" t="s">
        <v>2031</v>
      </c>
      <c r="H2606" s="5">
        <v>5</v>
      </c>
      <c r="I2606" s="5" t="s">
        <v>5</v>
      </c>
      <c r="J2606" s="5">
        <v>0</v>
      </c>
      <c r="K2606" s="4">
        <v>45325</v>
      </c>
      <c r="L2606" s="5">
        <v>2</v>
      </c>
      <c r="M2606" s="5">
        <v>2024</v>
      </c>
      <c r="N2606" s="6">
        <v>1040</v>
      </c>
      <c r="P2606" s="6">
        <v>1040</v>
      </c>
      <c r="Q2606" s="7">
        <v>4219331.9500000011</v>
      </c>
      <c r="R2606" s="44" t="s">
        <v>84</v>
      </c>
    </row>
    <row r="2607" spans="1:19" ht="15" customHeight="1" x14ac:dyDescent="0.35">
      <c r="A2607" s="4">
        <v>45325</v>
      </c>
      <c r="B2607" s="5">
        <v>2</v>
      </c>
      <c r="C2607" s="5">
        <v>2024</v>
      </c>
      <c r="D2607" s="5" t="s">
        <v>2419</v>
      </c>
      <c r="E2607" s="5" t="s">
        <v>2016</v>
      </c>
      <c r="F2607" s="1" t="s">
        <v>2013</v>
      </c>
      <c r="G2607" s="99" t="s">
        <v>2003</v>
      </c>
      <c r="H2607" s="5">
        <v>2</v>
      </c>
      <c r="I2607" s="5" t="s">
        <v>5</v>
      </c>
      <c r="J2607" s="5">
        <v>0</v>
      </c>
      <c r="K2607" s="4">
        <v>45325</v>
      </c>
      <c r="L2607" s="5">
        <v>2</v>
      </c>
      <c r="M2607" s="5">
        <v>2024</v>
      </c>
      <c r="N2607" s="6">
        <v>1800</v>
      </c>
      <c r="P2607" s="6">
        <v>1800</v>
      </c>
      <c r="Q2607" s="7">
        <v>4221131.9500000011</v>
      </c>
      <c r="R2607" s="44" t="s">
        <v>84</v>
      </c>
    </row>
    <row r="2608" spans="1:19" ht="15" customHeight="1" x14ac:dyDescent="0.35">
      <c r="A2608" s="4">
        <v>45325</v>
      </c>
      <c r="B2608" s="5">
        <v>2</v>
      </c>
      <c r="C2608" s="5">
        <v>2024</v>
      </c>
      <c r="D2608" s="5" t="s">
        <v>2419</v>
      </c>
      <c r="E2608" s="5" t="s">
        <v>2016</v>
      </c>
      <c r="F2608" s="1" t="s">
        <v>2013</v>
      </c>
      <c r="G2608" s="99" t="s">
        <v>1062</v>
      </c>
      <c r="H2608" s="5">
        <v>4</v>
      </c>
      <c r="I2608" s="5" t="s">
        <v>5</v>
      </c>
      <c r="J2608" s="5">
        <v>0</v>
      </c>
      <c r="K2608" s="4">
        <v>45325</v>
      </c>
      <c r="L2608" s="5">
        <v>2</v>
      </c>
      <c r="M2608" s="5">
        <v>2024</v>
      </c>
      <c r="N2608" s="6">
        <v>380</v>
      </c>
      <c r="P2608" s="6">
        <v>380</v>
      </c>
      <c r="Q2608" s="7">
        <v>4221511.9500000011</v>
      </c>
      <c r="R2608" s="44" t="s">
        <v>84</v>
      </c>
    </row>
    <row r="2609" spans="1:19" ht="15" customHeight="1" x14ac:dyDescent="0.35">
      <c r="A2609" s="4">
        <v>45325</v>
      </c>
      <c r="B2609" s="5">
        <v>2</v>
      </c>
      <c r="C2609" s="5">
        <v>2024</v>
      </c>
      <c r="D2609" s="5" t="s">
        <v>2420</v>
      </c>
      <c r="E2609" s="5" t="s">
        <v>2016</v>
      </c>
      <c r="F2609" s="1" t="s">
        <v>2013</v>
      </c>
      <c r="G2609" s="99" t="s">
        <v>1074</v>
      </c>
      <c r="H2609" s="5">
        <v>1</v>
      </c>
      <c r="I2609" s="5" t="s">
        <v>5</v>
      </c>
      <c r="J2609" s="5">
        <v>0</v>
      </c>
      <c r="K2609" s="4">
        <v>45325</v>
      </c>
      <c r="L2609" s="5">
        <v>2</v>
      </c>
      <c r="M2609" s="5">
        <v>2024</v>
      </c>
      <c r="N2609" s="6">
        <v>1000</v>
      </c>
      <c r="P2609" s="6">
        <v>1000</v>
      </c>
      <c r="Q2609" s="7">
        <v>4222511.9500000011</v>
      </c>
      <c r="R2609" s="44" t="s">
        <v>84</v>
      </c>
    </row>
    <row r="2610" spans="1:19" ht="15" customHeight="1" x14ac:dyDescent="0.35">
      <c r="A2610" s="4">
        <v>45327</v>
      </c>
      <c r="B2610" s="5">
        <v>2</v>
      </c>
      <c r="C2610" s="5">
        <v>2024</v>
      </c>
      <c r="D2610" s="5" t="s">
        <v>2421</v>
      </c>
      <c r="E2610" s="5" t="s">
        <v>61</v>
      </c>
      <c r="F2610" s="1" t="s">
        <v>62</v>
      </c>
      <c r="G2610" s="99" t="s">
        <v>1179</v>
      </c>
      <c r="H2610" s="5">
        <v>8</v>
      </c>
      <c r="I2610" s="5">
        <v>120</v>
      </c>
      <c r="J2610" s="5">
        <v>120</v>
      </c>
      <c r="K2610" s="4">
        <v>45447</v>
      </c>
      <c r="L2610" s="5">
        <v>6</v>
      </c>
      <c r="M2610" s="5">
        <v>2024</v>
      </c>
      <c r="N2610" s="6">
        <v>12848</v>
      </c>
      <c r="P2610" s="6">
        <v>12848</v>
      </c>
      <c r="Q2610" s="7">
        <v>4235359.9500000011</v>
      </c>
      <c r="R2610" s="44" t="s">
        <v>84</v>
      </c>
    </row>
    <row r="2611" spans="1:19" ht="15" customHeight="1" x14ac:dyDescent="0.35">
      <c r="A2611" s="4">
        <v>45327</v>
      </c>
      <c r="B2611" s="5">
        <v>2</v>
      </c>
      <c r="C2611" s="5">
        <v>2024</v>
      </c>
      <c r="D2611" s="5" t="s">
        <v>2421</v>
      </c>
      <c r="E2611" s="5" t="s">
        <v>61</v>
      </c>
      <c r="F2611" s="1" t="s">
        <v>62</v>
      </c>
      <c r="G2611" s="99" t="s">
        <v>1393</v>
      </c>
      <c r="H2611" s="5">
        <v>10</v>
      </c>
      <c r="I2611" s="5">
        <v>120</v>
      </c>
      <c r="J2611" s="5">
        <v>120</v>
      </c>
      <c r="K2611" s="4">
        <v>45447</v>
      </c>
      <c r="L2611" s="5">
        <v>6</v>
      </c>
      <c r="M2611" s="5">
        <v>2024</v>
      </c>
      <c r="N2611" s="6">
        <v>1740</v>
      </c>
      <c r="P2611" s="6">
        <v>1740</v>
      </c>
      <c r="Q2611" s="7">
        <v>4237099.9500000011</v>
      </c>
      <c r="R2611" s="44" t="s">
        <v>84</v>
      </c>
    </row>
    <row r="2612" spans="1:19" ht="15" customHeight="1" x14ac:dyDescent="0.35">
      <c r="A2612" s="4">
        <v>45327</v>
      </c>
      <c r="B2612" s="5">
        <v>2</v>
      </c>
      <c r="C2612" s="5">
        <v>2024</v>
      </c>
      <c r="D2612" s="5" t="s">
        <v>2421</v>
      </c>
      <c r="E2612" s="5" t="s">
        <v>61</v>
      </c>
      <c r="F2612" s="1" t="s">
        <v>62</v>
      </c>
      <c r="G2612" s="99" t="s">
        <v>792</v>
      </c>
      <c r="H2612" s="5">
        <v>10</v>
      </c>
      <c r="I2612" s="5">
        <v>120</v>
      </c>
      <c r="J2612" s="5">
        <v>120</v>
      </c>
      <c r="K2612" s="4">
        <v>45447</v>
      </c>
      <c r="L2612" s="5">
        <v>6</v>
      </c>
      <c r="M2612" s="5">
        <v>2024</v>
      </c>
      <c r="N2612" s="6">
        <v>575</v>
      </c>
      <c r="P2612" s="6">
        <v>575</v>
      </c>
      <c r="Q2612" s="7">
        <v>4237674.9500000011</v>
      </c>
      <c r="R2612" s="44" t="s">
        <v>84</v>
      </c>
    </row>
    <row r="2613" spans="1:19" ht="15" customHeight="1" x14ac:dyDescent="0.35">
      <c r="A2613" s="4">
        <v>45327</v>
      </c>
      <c r="B2613" s="5">
        <v>2</v>
      </c>
      <c r="C2613" s="5">
        <v>2024</v>
      </c>
      <c r="D2613" s="5" t="s">
        <v>2421</v>
      </c>
      <c r="E2613" s="5" t="s">
        <v>61</v>
      </c>
      <c r="F2613" s="1" t="s">
        <v>62</v>
      </c>
      <c r="G2613" s="99" t="s">
        <v>46</v>
      </c>
      <c r="H2613" s="5">
        <v>8</v>
      </c>
      <c r="I2613" s="5">
        <v>120</v>
      </c>
      <c r="J2613" s="5">
        <v>120</v>
      </c>
      <c r="K2613" s="4">
        <v>45447</v>
      </c>
      <c r="L2613" s="5">
        <v>6</v>
      </c>
      <c r="M2613" s="5">
        <v>2024</v>
      </c>
      <c r="N2613" s="6">
        <v>880</v>
      </c>
      <c r="P2613" s="6">
        <v>880</v>
      </c>
      <c r="Q2613" s="7">
        <v>4238554.9500000011</v>
      </c>
      <c r="R2613" s="44" t="s">
        <v>84</v>
      </c>
    </row>
    <row r="2614" spans="1:19" ht="15" customHeight="1" x14ac:dyDescent="0.35">
      <c r="A2614" s="4">
        <v>45327</v>
      </c>
      <c r="B2614" s="5">
        <v>2</v>
      </c>
      <c r="C2614" s="5">
        <v>2024</v>
      </c>
      <c r="D2614" s="5" t="s">
        <v>2421</v>
      </c>
      <c r="E2614" s="5" t="s">
        <v>61</v>
      </c>
      <c r="F2614" s="1" t="s">
        <v>62</v>
      </c>
      <c r="G2614" s="99" t="s">
        <v>945</v>
      </c>
      <c r="H2614" s="5">
        <v>1</v>
      </c>
      <c r="I2614" s="5">
        <v>120</v>
      </c>
      <c r="J2614" s="5">
        <v>120</v>
      </c>
      <c r="K2614" s="4">
        <v>45447</v>
      </c>
      <c r="L2614" s="5">
        <v>6</v>
      </c>
      <c r="M2614" s="5">
        <v>2024</v>
      </c>
      <c r="N2614" s="6">
        <v>420</v>
      </c>
      <c r="P2614" s="6">
        <v>420</v>
      </c>
      <c r="Q2614" s="7">
        <v>4238974.9500000011</v>
      </c>
      <c r="R2614" s="44" t="s">
        <v>84</v>
      </c>
    </row>
    <row r="2615" spans="1:19" ht="15" customHeight="1" x14ac:dyDescent="0.35">
      <c r="A2615" s="4">
        <v>45327</v>
      </c>
      <c r="B2615" s="5">
        <v>2</v>
      </c>
      <c r="C2615" s="5">
        <v>2024</v>
      </c>
      <c r="D2615" s="5" t="s">
        <v>2421</v>
      </c>
      <c r="E2615" s="5" t="s">
        <v>61</v>
      </c>
      <c r="F2615" s="1" t="s">
        <v>62</v>
      </c>
      <c r="G2615" s="99" t="s">
        <v>615</v>
      </c>
      <c r="H2615" s="5">
        <v>1</v>
      </c>
      <c r="I2615" s="5">
        <v>120</v>
      </c>
      <c r="J2615" s="5">
        <v>120</v>
      </c>
      <c r="K2615" s="4">
        <v>45447</v>
      </c>
      <c r="L2615" s="5">
        <v>6</v>
      </c>
      <c r="M2615" s="5">
        <v>2024</v>
      </c>
      <c r="N2615" s="6">
        <v>395</v>
      </c>
      <c r="P2615" s="6">
        <v>395</v>
      </c>
      <c r="Q2615" s="7">
        <v>4239369.9500000011</v>
      </c>
      <c r="R2615" s="44" t="s">
        <v>84</v>
      </c>
    </row>
    <row r="2616" spans="1:19" ht="15" customHeight="1" x14ac:dyDescent="0.35">
      <c r="A2616" s="4">
        <v>45328</v>
      </c>
      <c r="B2616" s="5">
        <v>2</v>
      </c>
      <c r="C2616" s="5">
        <v>2024</v>
      </c>
      <c r="D2616" s="5" t="s">
        <v>2422</v>
      </c>
      <c r="E2616" s="5" t="s">
        <v>2016</v>
      </c>
      <c r="F2616" s="1" t="s">
        <v>2013</v>
      </c>
      <c r="G2616" s="99" t="s">
        <v>2200</v>
      </c>
      <c r="H2616" s="5">
        <v>13</v>
      </c>
      <c r="I2616" s="5" t="s">
        <v>5</v>
      </c>
      <c r="J2616" s="5">
        <v>0</v>
      </c>
      <c r="K2616" s="4">
        <v>45328</v>
      </c>
      <c r="L2616" s="5">
        <v>2</v>
      </c>
      <c r="M2616" s="5">
        <v>2024</v>
      </c>
      <c r="N2616" s="6">
        <v>812.5</v>
      </c>
      <c r="P2616" s="6">
        <v>812.5</v>
      </c>
      <c r="Q2616" s="7">
        <v>4240182.4500000011</v>
      </c>
      <c r="R2616" s="44" t="s">
        <v>84</v>
      </c>
    </row>
    <row r="2617" spans="1:19" ht="15" customHeight="1" x14ac:dyDescent="0.35">
      <c r="A2617" s="4">
        <v>45328</v>
      </c>
      <c r="B2617" s="5">
        <v>2</v>
      </c>
      <c r="C2617" s="5">
        <v>2024</v>
      </c>
      <c r="D2617" s="5" t="s">
        <v>2423</v>
      </c>
      <c r="E2617" s="5" t="s">
        <v>2016</v>
      </c>
      <c r="F2617" s="1" t="s">
        <v>2013</v>
      </c>
      <c r="G2617" s="99" t="s">
        <v>1895</v>
      </c>
      <c r="H2617" s="5">
        <v>12</v>
      </c>
      <c r="I2617" s="5" t="s">
        <v>5</v>
      </c>
      <c r="J2617" s="5">
        <v>0</v>
      </c>
      <c r="K2617" s="4">
        <v>45328</v>
      </c>
      <c r="L2617" s="5">
        <v>2</v>
      </c>
      <c r="M2617" s="5">
        <v>2024</v>
      </c>
      <c r="N2617" s="6">
        <v>19272</v>
      </c>
      <c r="P2617" s="6">
        <v>19272</v>
      </c>
      <c r="Q2617" s="7">
        <v>4259454.4500000011</v>
      </c>
      <c r="R2617" s="44" t="s">
        <v>84</v>
      </c>
    </row>
    <row r="2618" spans="1:19" ht="15" customHeight="1" x14ac:dyDescent="0.35">
      <c r="A2618" s="4">
        <v>45328</v>
      </c>
      <c r="B2618" s="5">
        <v>2</v>
      </c>
      <c r="C2618" s="5">
        <v>2024</v>
      </c>
      <c r="D2618" s="5" t="s">
        <v>2423</v>
      </c>
      <c r="E2618" s="5" t="s">
        <v>2016</v>
      </c>
      <c r="F2618" s="1" t="s">
        <v>2013</v>
      </c>
      <c r="G2618" s="99" t="s">
        <v>1797</v>
      </c>
      <c r="H2618" s="5">
        <v>33</v>
      </c>
      <c r="I2618" s="5" t="s">
        <v>5</v>
      </c>
      <c r="J2618" s="5">
        <v>0</v>
      </c>
      <c r="K2618" s="4">
        <v>45328</v>
      </c>
      <c r="L2618" s="5">
        <v>2</v>
      </c>
      <c r="M2618" s="5">
        <v>2024</v>
      </c>
      <c r="N2618" s="6">
        <v>5742</v>
      </c>
      <c r="P2618" s="6">
        <v>5742</v>
      </c>
      <c r="Q2618" s="7">
        <v>4265196.4500000011</v>
      </c>
      <c r="R2618" s="44" t="s">
        <v>84</v>
      </c>
    </row>
    <row r="2619" spans="1:19" ht="15" customHeight="1" x14ac:dyDescent="0.35">
      <c r="A2619" s="4">
        <v>45328</v>
      </c>
      <c r="B2619" s="5">
        <v>2</v>
      </c>
      <c r="C2619" s="5">
        <v>2024</v>
      </c>
      <c r="D2619" s="5" t="s">
        <v>2423</v>
      </c>
      <c r="E2619" s="5" t="s">
        <v>2016</v>
      </c>
      <c r="F2619" s="1" t="s">
        <v>2013</v>
      </c>
      <c r="G2619" s="99" t="s">
        <v>1923</v>
      </c>
      <c r="H2619" s="5">
        <v>21</v>
      </c>
      <c r="I2619" s="5" t="s">
        <v>5</v>
      </c>
      <c r="J2619" s="5">
        <v>0</v>
      </c>
      <c r="K2619" s="4">
        <v>45328</v>
      </c>
      <c r="L2619" s="5">
        <v>2</v>
      </c>
      <c r="M2619" s="5">
        <v>2024</v>
      </c>
      <c r="N2619" s="6">
        <v>4914</v>
      </c>
      <c r="P2619" s="6">
        <v>4914</v>
      </c>
      <c r="Q2619" s="7">
        <v>4270110.4500000011</v>
      </c>
      <c r="R2619" s="44" t="s">
        <v>84</v>
      </c>
    </row>
    <row r="2620" spans="1:19" ht="15" customHeight="1" x14ac:dyDescent="0.35">
      <c r="A2620" s="4">
        <v>45328</v>
      </c>
      <c r="B2620" s="5">
        <v>2</v>
      </c>
      <c r="C2620" s="5">
        <v>2024</v>
      </c>
      <c r="D2620" s="5" t="s">
        <v>2423</v>
      </c>
      <c r="E2620" s="5" t="s">
        <v>2016</v>
      </c>
      <c r="F2620" s="1" t="s">
        <v>2013</v>
      </c>
      <c r="G2620" s="99" t="s">
        <v>1062</v>
      </c>
      <c r="H2620" s="5">
        <v>4</v>
      </c>
      <c r="I2620" s="5" t="s">
        <v>5</v>
      </c>
      <c r="J2620" s="5">
        <v>0</v>
      </c>
      <c r="K2620" s="4">
        <v>45328</v>
      </c>
      <c r="L2620" s="5">
        <v>2</v>
      </c>
      <c r="M2620" s="5">
        <v>2024</v>
      </c>
      <c r="N2620" s="6">
        <v>380</v>
      </c>
      <c r="P2620" s="6">
        <v>380</v>
      </c>
      <c r="Q2620" s="7">
        <v>4270490.4500000011</v>
      </c>
      <c r="R2620" s="44" t="s">
        <v>84</v>
      </c>
    </row>
    <row r="2621" spans="1:19" ht="15" customHeight="1" x14ac:dyDescent="0.35">
      <c r="A2621" s="4">
        <v>45328</v>
      </c>
      <c r="B2621" s="5">
        <v>2</v>
      </c>
      <c r="C2621" s="5">
        <v>2024</v>
      </c>
      <c r="D2621" s="5" t="s">
        <v>2424</v>
      </c>
      <c r="E2621" s="5" t="s">
        <v>786</v>
      </c>
      <c r="F2621" s="1" t="s">
        <v>785</v>
      </c>
      <c r="G2621" s="99" t="s">
        <v>1734</v>
      </c>
      <c r="H2621" s="5">
        <v>1</v>
      </c>
      <c r="I2621" s="5" t="s">
        <v>5</v>
      </c>
      <c r="J2621" s="5">
        <v>0</v>
      </c>
      <c r="K2621" s="4">
        <v>45328</v>
      </c>
      <c r="L2621" s="5">
        <v>2</v>
      </c>
      <c r="M2621" s="5">
        <v>2024</v>
      </c>
      <c r="N2621" s="6">
        <v>1738</v>
      </c>
      <c r="O2621" s="6">
        <f t="shared" ref="O2621:O2627" si="904">-N2621</f>
        <v>-1738</v>
      </c>
      <c r="P2621" s="6">
        <f t="shared" ref="P2621:P2627" si="905">SUM(N2621+O2621)</f>
        <v>0</v>
      </c>
      <c r="Q2621" s="7">
        <v>4272228.4500000011</v>
      </c>
      <c r="R2621" s="44" t="s">
        <v>84</v>
      </c>
      <c r="S2621" s="1" t="s">
        <v>2489</v>
      </c>
    </row>
    <row r="2622" spans="1:19" ht="15" customHeight="1" x14ac:dyDescent="0.35">
      <c r="A2622" s="4">
        <v>45328</v>
      </c>
      <c r="B2622" s="5">
        <v>2</v>
      </c>
      <c r="C2622" s="5">
        <v>2024</v>
      </c>
      <c r="D2622" s="5" t="s">
        <v>2424</v>
      </c>
      <c r="E2622" s="5" t="s">
        <v>786</v>
      </c>
      <c r="F2622" s="1" t="s">
        <v>785</v>
      </c>
      <c r="G2622" s="99" t="s">
        <v>641</v>
      </c>
      <c r="H2622" s="5">
        <v>1</v>
      </c>
      <c r="I2622" s="5" t="s">
        <v>5</v>
      </c>
      <c r="J2622" s="5">
        <v>0</v>
      </c>
      <c r="K2622" s="4">
        <v>45328</v>
      </c>
      <c r="L2622" s="5">
        <v>2</v>
      </c>
      <c r="M2622" s="5">
        <v>2024</v>
      </c>
      <c r="N2622" s="6">
        <v>250</v>
      </c>
      <c r="O2622" s="6">
        <f t="shared" si="904"/>
        <v>-250</v>
      </c>
      <c r="P2622" s="6">
        <f t="shared" si="905"/>
        <v>0</v>
      </c>
      <c r="Q2622" s="7">
        <v>4272478.4500000011</v>
      </c>
      <c r="R2622" s="44" t="s">
        <v>84</v>
      </c>
      <c r="S2622" s="1" t="s">
        <v>2489</v>
      </c>
    </row>
    <row r="2623" spans="1:19" ht="15" customHeight="1" x14ac:dyDescent="0.35">
      <c r="A2623" s="4">
        <v>45328</v>
      </c>
      <c r="B2623" s="5">
        <v>2</v>
      </c>
      <c r="C2623" s="5">
        <v>2024</v>
      </c>
      <c r="D2623" s="5" t="s">
        <v>2424</v>
      </c>
      <c r="E2623" s="5" t="s">
        <v>786</v>
      </c>
      <c r="F2623" s="1" t="s">
        <v>785</v>
      </c>
      <c r="G2623" s="99" t="s">
        <v>2215</v>
      </c>
      <c r="H2623" s="5">
        <v>1</v>
      </c>
      <c r="I2623" s="5" t="s">
        <v>5</v>
      </c>
      <c r="J2623" s="5">
        <v>0</v>
      </c>
      <c r="K2623" s="4">
        <v>45328</v>
      </c>
      <c r="L2623" s="5">
        <v>2</v>
      </c>
      <c r="M2623" s="5">
        <v>2024</v>
      </c>
      <c r="N2623" s="6">
        <v>283.8</v>
      </c>
      <c r="O2623" s="6">
        <f t="shared" si="904"/>
        <v>-283.8</v>
      </c>
      <c r="P2623" s="6">
        <f t="shared" si="905"/>
        <v>0</v>
      </c>
      <c r="Q2623" s="7">
        <v>4272762.2500000009</v>
      </c>
      <c r="R2623" s="44" t="s">
        <v>84</v>
      </c>
      <c r="S2623" s="1" t="s">
        <v>2489</v>
      </c>
    </row>
    <row r="2624" spans="1:19" ht="15" customHeight="1" x14ac:dyDescent="0.35">
      <c r="A2624" s="4">
        <v>45328</v>
      </c>
      <c r="B2624" s="5">
        <v>2</v>
      </c>
      <c r="C2624" s="5">
        <v>2024</v>
      </c>
      <c r="D2624" s="5" t="s">
        <v>2424</v>
      </c>
      <c r="E2624" s="5" t="s">
        <v>786</v>
      </c>
      <c r="F2624" s="1" t="s">
        <v>785</v>
      </c>
      <c r="G2624" s="99" t="s">
        <v>1744</v>
      </c>
      <c r="H2624" s="5">
        <v>1</v>
      </c>
      <c r="I2624" s="5" t="s">
        <v>5</v>
      </c>
      <c r="J2624" s="5">
        <v>0</v>
      </c>
      <c r="K2624" s="4">
        <v>45328</v>
      </c>
      <c r="L2624" s="5">
        <v>2</v>
      </c>
      <c r="M2624" s="5">
        <v>2024</v>
      </c>
      <c r="N2624" s="6">
        <v>55.2</v>
      </c>
      <c r="O2624" s="6">
        <f t="shared" si="904"/>
        <v>-55.2</v>
      </c>
      <c r="P2624" s="6">
        <f t="shared" si="905"/>
        <v>0</v>
      </c>
      <c r="Q2624" s="7">
        <v>4272817.4500000011</v>
      </c>
      <c r="R2624" s="44" t="s">
        <v>84</v>
      </c>
      <c r="S2624" s="1" t="s">
        <v>2489</v>
      </c>
    </row>
    <row r="2625" spans="1:19" ht="15" customHeight="1" x14ac:dyDescent="0.35">
      <c r="A2625" s="4">
        <v>45328</v>
      </c>
      <c r="B2625" s="5">
        <v>2</v>
      </c>
      <c r="C2625" s="5">
        <v>2024</v>
      </c>
      <c r="D2625" s="5" t="s">
        <v>2424</v>
      </c>
      <c r="E2625" s="5" t="s">
        <v>786</v>
      </c>
      <c r="F2625" s="1" t="s">
        <v>785</v>
      </c>
      <c r="G2625" s="99" t="s">
        <v>1400</v>
      </c>
      <c r="H2625" s="5">
        <v>1</v>
      </c>
      <c r="I2625" s="5" t="s">
        <v>5</v>
      </c>
      <c r="J2625" s="5">
        <v>0</v>
      </c>
      <c r="K2625" s="4">
        <v>45328</v>
      </c>
      <c r="L2625" s="5">
        <v>2</v>
      </c>
      <c r="M2625" s="5">
        <v>2024</v>
      </c>
      <c r="N2625" s="6">
        <v>160</v>
      </c>
      <c r="O2625" s="6">
        <f t="shared" si="904"/>
        <v>-160</v>
      </c>
      <c r="P2625" s="6">
        <f t="shared" si="905"/>
        <v>0</v>
      </c>
      <c r="Q2625" s="7">
        <v>4272977.4500000011</v>
      </c>
      <c r="R2625" s="44" t="s">
        <v>84</v>
      </c>
      <c r="S2625" s="1" t="s">
        <v>2489</v>
      </c>
    </row>
    <row r="2626" spans="1:19" ht="15" customHeight="1" x14ac:dyDescent="0.35">
      <c r="A2626" s="4">
        <v>45328</v>
      </c>
      <c r="B2626" s="5">
        <v>2</v>
      </c>
      <c r="C2626" s="5">
        <v>2024</v>
      </c>
      <c r="D2626" s="5" t="s">
        <v>2424</v>
      </c>
      <c r="E2626" s="5" t="s">
        <v>786</v>
      </c>
      <c r="F2626" s="1" t="s">
        <v>785</v>
      </c>
      <c r="G2626" s="99" t="s">
        <v>950</v>
      </c>
      <c r="H2626" s="5">
        <v>2</v>
      </c>
      <c r="I2626" s="5" t="s">
        <v>5</v>
      </c>
      <c r="J2626" s="5">
        <v>0</v>
      </c>
      <c r="K2626" s="4">
        <v>45328</v>
      </c>
      <c r="L2626" s="5">
        <v>2</v>
      </c>
      <c r="M2626" s="5">
        <v>2024</v>
      </c>
      <c r="N2626" s="6">
        <v>120</v>
      </c>
      <c r="O2626" s="6">
        <f t="shared" si="904"/>
        <v>-120</v>
      </c>
      <c r="P2626" s="6">
        <f t="shared" si="905"/>
        <v>0</v>
      </c>
      <c r="Q2626" s="7">
        <v>4273097.4500000011</v>
      </c>
      <c r="R2626" s="44" t="s">
        <v>84</v>
      </c>
      <c r="S2626" s="1" t="s">
        <v>2489</v>
      </c>
    </row>
    <row r="2627" spans="1:19" ht="15" customHeight="1" x14ac:dyDescent="0.35">
      <c r="A2627" s="4">
        <v>45330</v>
      </c>
      <c r="B2627" s="5">
        <v>2</v>
      </c>
      <c r="C2627" s="5">
        <v>2024</v>
      </c>
      <c r="D2627" s="5" t="s">
        <v>2425</v>
      </c>
      <c r="E2627" s="5" t="s">
        <v>2376</v>
      </c>
      <c r="F2627" s="1" t="s">
        <v>2357</v>
      </c>
      <c r="G2627" s="99" t="s">
        <v>1739</v>
      </c>
      <c r="H2627" s="5">
        <v>1</v>
      </c>
      <c r="I2627" s="5" t="s">
        <v>5</v>
      </c>
      <c r="J2627" s="5">
        <v>0</v>
      </c>
      <c r="K2627" s="4">
        <v>45330</v>
      </c>
      <c r="L2627" s="5">
        <v>2</v>
      </c>
      <c r="M2627" s="5">
        <v>2024</v>
      </c>
      <c r="N2627" s="6">
        <v>1694</v>
      </c>
      <c r="O2627" s="6">
        <f t="shared" si="904"/>
        <v>-1694</v>
      </c>
      <c r="P2627" s="6">
        <f t="shared" si="905"/>
        <v>0</v>
      </c>
      <c r="Q2627" s="7">
        <v>4274791.4500000011</v>
      </c>
      <c r="R2627" s="44" t="s">
        <v>84</v>
      </c>
      <c r="S2627" s="1" t="s">
        <v>2493</v>
      </c>
    </row>
    <row r="2628" spans="1:19" ht="15" customHeight="1" x14ac:dyDescent="0.35">
      <c r="A2628" s="4">
        <v>45330</v>
      </c>
      <c r="B2628" s="5">
        <v>2</v>
      </c>
      <c r="C2628" s="5">
        <v>2024</v>
      </c>
      <c r="D2628" s="5" t="s">
        <v>2426</v>
      </c>
      <c r="E2628" s="5" t="s">
        <v>61</v>
      </c>
      <c r="F2628" s="1" t="s">
        <v>62</v>
      </c>
      <c r="G2628" s="99" t="s">
        <v>1179</v>
      </c>
      <c r="H2628" s="5">
        <v>6</v>
      </c>
      <c r="I2628" s="5">
        <v>120</v>
      </c>
      <c r="J2628" s="5">
        <v>120</v>
      </c>
      <c r="K2628" s="4">
        <v>45450</v>
      </c>
      <c r="L2628" s="5">
        <v>6</v>
      </c>
      <c r="M2628" s="5">
        <v>2024</v>
      </c>
      <c r="N2628" s="6">
        <v>9636</v>
      </c>
      <c r="P2628" s="6">
        <v>9636</v>
      </c>
      <c r="Q2628" s="7">
        <v>4284427.4500000011</v>
      </c>
      <c r="R2628" s="44" t="s">
        <v>84</v>
      </c>
    </row>
    <row r="2629" spans="1:19" ht="15" customHeight="1" x14ac:dyDescent="0.35">
      <c r="A2629" s="4">
        <v>45330</v>
      </c>
      <c r="B2629" s="5">
        <v>2</v>
      </c>
      <c r="C2629" s="5">
        <v>2024</v>
      </c>
      <c r="D2629" s="5" t="s">
        <v>2426</v>
      </c>
      <c r="E2629" s="5" t="s">
        <v>61</v>
      </c>
      <c r="F2629" s="1" t="s">
        <v>62</v>
      </c>
      <c r="G2629" s="99" t="s">
        <v>1393</v>
      </c>
      <c r="H2629" s="5">
        <v>10</v>
      </c>
      <c r="I2629" s="5">
        <v>120</v>
      </c>
      <c r="J2629" s="5">
        <v>120</v>
      </c>
      <c r="K2629" s="4">
        <v>45450</v>
      </c>
      <c r="L2629" s="5">
        <v>6</v>
      </c>
      <c r="M2629" s="5">
        <v>2024</v>
      </c>
      <c r="N2629" s="6">
        <v>1740</v>
      </c>
      <c r="P2629" s="6">
        <v>1740</v>
      </c>
      <c r="Q2629" s="7">
        <v>4286167.4500000011</v>
      </c>
      <c r="R2629" s="44" t="s">
        <v>84</v>
      </c>
    </row>
    <row r="2630" spans="1:19" ht="15" customHeight="1" x14ac:dyDescent="0.35">
      <c r="A2630" s="4">
        <v>45330</v>
      </c>
      <c r="B2630" s="5">
        <v>2</v>
      </c>
      <c r="C2630" s="5">
        <v>2024</v>
      </c>
      <c r="D2630" s="5" t="s">
        <v>2426</v>
      </c>
      <c r="E2630" s="5" t="s">
        <v>61</v>
      </c>
      <c r="F2630" s="1" t="s">
        <v>62</v>
      </c>
      <c r="G2630" s="99" t="s">
        <v>792</v>
      </c>
      <c r="H2630" s="5">
        <v>5</v>
      </c>
      <c r="I2630" s="5">
        <v>120</v>
      </c>
      <c r="J2630" s="5">
        <v>120</v>
      </c>
      <c r="K2630" s="4">
        <v>45450</v>
      </c>
      <c r="L2630" s="5">
        <v>6</v>
      </c>
      <c r="M2630" s="5">
        <v>2024</v>
      </c>
      <c r="N2630" s="6">
        <v>287.5</v>
      </c>
      <c r="P2630" s="6">
        <v>287.5</v>
      </c>
      <c r="Q2630" s="7">
        <v>4286454.9500000011</v>
      </c>
      <c r="R2630" s="44" t="s">
        <v>84</v>
      </c>
    </row>
    <row r="2631" spans="1:19" ht="15" customHeight="1" x14ac:dyDescent="0.35">
      <c r="A2631" s="4">
        <v>45330</v>
      </c>
      <c r="B2631" s="5">
        <v>2</v>
      </c>
      <c r="C2631" s="5">
        <v>2024</v>
      </c>
      <c r="D2631" s="5" t="s">
        <v>2426</v>
      </c>
      <c r="E2631" s="5" t="s">
        <v>61</v>
      </c>
      <c r="F2631" s="1" t="s">
        <v>62</v>
      </c>
      <c r="G2631" s="99" t="s">
        <v>46</v>
      </c>
      <c r="H2631" s="5">
        <v>4</v>
      </c>
      <c r="I2631" s="5">
        <v>120</v>
      </c>
      <c r="J2631" s="5">
        <v>120</v>
      </c>
      <c r="K2631" s="4">
        <v>45450</v>
      </c>
      <c r="L2631" s="5">
        <v>6</v>
      </c>
      <c r="M2631" s="5">
        <v>2024</v>
      </c>
      <c r="N2631" s="6">
        <v>440</v>
      </c>
      <c r="P2631" s="6">
        <v>440</v>
      </c>
      <c r="Q2631" s="7">
        <v>4286894.9500000011</v>
      </c>
      <c r="R2631" s="44" t="s">
        <v>84</v>
      </c>
    </row>
    <row r="2632" spans="1:19" ht="15" customHeight="1" x14ac:dyDescent="0.35">
      <c r="A2632" s="4">
        <v>45330</v>
      </c>
      <c r="B2632" s="5">
        <v>2</v>
      </c>
      <c r="C2632" s="5">
        <v>2024</v>
      </c>
      <c r="D2632" s="5" t="s">
        <v>2426</v>
      </c>
      <c r="E2632" s="5" t="s">
        <v>61</v>
      </c>
      <c r="F2632" s="1" t="s">
        <v>62</v>
      </c>
      <c r="G2632" s="99" t="s">
        <v>945</v>
      </c>
      <c r="H2632" s="5">
        <v>1</v>
      </c>
      <c r="I2632" s="5">
        <v>120</v>
      </c>
      <c r="J2632" s="5">
        <v>120</v>
      </c>
      <c r="K2632" s="4">
        <v>45450</v>
      </c>
      <c r="L2632" s="5">
        <v>6</v>
      </c>
      <c r="M2632" s="5">
        <v>2024</v>
      </c>
      <c r="N2632" s="6">
        <v>420</v>
      </c>
      <c r="P2632" s="6">
        <v>420</v>
      </c>
      <c r="Q2632" s="7">
        <v>4287314.9500000011</v>
      </c>
      <c r="R2632" s="44" t="s">
        <v>84</v>
      </c>
    </row>
    <row r="2633" spans="1:19" ht="15" customHeight="1" x14ac:dyDescent="0.35">
      <c r="A2633" s="4">
        <v>45330</v>
      </c>
      <c r="B2633" s="5">
        <v>2</v>
      </c>
      <c r="C2633" s="5">
        <v>2024</v>
      </c>
      <c r="D2633" s="5" t="s">
        <v>2426</v>
      </c>
      <c r="E2633" s="5" t="s">
        <v>61</v>
      </c>
      <c r="F2633" s="1" t="s">
        <v>62</v>
      </c>
      <c r="G2633" s="99" t="s">
        <v>947</v>
      </c>
      <c r="H2633" s="5">
        <v>4</v>
      </c>
      <c r="I2633" s="5">
        <v>120</v>
      </c>
      <c r="J2633" s="5">
        <v>120</v>
      </c>
      <c r="K2633" s="4">
        <v>45450</v>
      </c>
      <c r="L2633" s="5">
        <v>6</v>
      </c>
      <c r="M2633" s="5">
        <v>2024</v>
      </c>
      <c r="N2633" s="6">
        <v>220</v>
      </c>
      <c r="P2633" s="6">
        <v>220</v>
      </c>
      <c r="Q2633" s="7">
        <v>4287534.9500000011</v>
      </c>
      <c r="R2633" s="44" t="s">
        <v>84</v>
      </c>
    </row>
    <row r="2634" spans="1:19" ht="15" customHeight="1" x14ac:dyDescent="0.35">
      <c r="A2634" s="4">
        <v>45337</v>
      </c>
      <c r="B2634" s="5">
        <v>2</v>
      </c>
      <c r="C2634" s="5">
        <v>2024</v>
      </c>
      <c r="D2634" s="5" t="s">
        <v>2427</v>
      </c>
      <c r="E2634" s="5" t="s">
        <v>400</v>
      </c>
      <c r="F2634" s="1" t="s">
        <v>401</v>
      </c>
      <c r="G2634" s="99" t="s">
        <v>720</v>
      </c>
      <c r="H2634" s="5">
        <v>1</v>
      </c>
      <c r="I2634" s="5" t="s">
        <v>5</v>
      </c>
      <c r="J2634" s="5">
        <v>0</v>
      </c>
      <c r="K2634" s="4">
        <v>45337</v>
      </c>
      <c r="L2634" s="5">
        <v>2</v>
      </c>
      <c r="M2634" s="5">
        <v>2024</v>
      </c>
      <c r="N2634" s="6">
        <v>1738</v>
      </c>
      <c r="P2634" s="6">
        <v>1738</v>
      </c>
      <c r="Q2634" s="7">
        <v>4289272.9500000011</v>
      </c>
      <c r="R2634" s="44" t="s">
        <v>84</v>
      </c>
    </row>
    <row r="2635" spans="1:19" ht="15" customHeight="1" x14ac:dyDescent="0.35">
      <c r="A2635" s="4">
        <v>45337</v>
      </c>
      <c r="B2635" s="5">
        <v>2</v>
      </c>
      <c r="C2635" s="5">
        <v>2024</v>
      </c>
      <c r="D2635" s="5" t="s">
        <v>2427</v>
      </c>
      <c r="E2635" s="5" t="s">
        <v>400</v>
      </c>
      <c r="F2635" s="1" t="s">
        <v>401</v>
      </c>
      <c r="G2635" s="99" t="s">
        <v>2212</v>
      </c>
      <c r="H2635" s="5">
        <v>1</v>
      </c>
      <c r="I2635" s="5" t="s">
        <v>5</v>
      </c>
      <c r="J2635" s="5">
        <v>0</v>
      </c>
      <c r="K2635" s="4">
        <v>45337</v>
      </c>
      <c r="L2635" s="5">
        <v>2</v>
      </c>
      <c r="M2635" s="5">
        <v>2024</v>
      </c>
      <c r="N2635" s="6">
        <v>405</v>
      </c>
      <c r="P2635" s="6">
        <v>405</v>
      </c>
      <c r="Q2635" s="7">
        <v>4289677.9500000011</v>
      </c>
      <c r="R2635" s="44" t="s">
        <v>84</v>
      </c>
    </row>
    <row r="2636" spans="1:19" ht="15" customHeight="1" x14ac:dyDescent="0.35">
      <c r="A2636" s="4">
        <v>45337</v>
      </c>
      <c r="B2636" s="5">
        <v>2</v>
      </c>
      <c r="C2636" s="5">
        <v>2024</v>
      </c>
      <c r="D2636" s="5" t="s">
        <v>2427</v>
      </c>
      <c r="E2636" s="5" t="s">
        <v>400</v>
      </c>
      <c r="F2636" s="1" t="s">
        <v>401</v>
      </c>
      <c r="G2636" s="99" t="s">
        <v>792</v>
      </c>
      <c r="H2636" s="5">
        <v>3</v>
      </c>
      <c r="I2636" s="5" t="s">
        <v>5</v>
      </c>
      <c r="J2636" s="5">
        <v>0</v>
      </c>
      <c r="K2636" s="4">
        <v>45337</v>
      </c>
      <c r="L2636" s="5">
        <v>2</v>
      </c>
      <c r="M2636" s="5">
        <v>2024</v>
      </c>
      <c r="N2636" s="6">
        <v>187.5</v>
      </c>
      <c r="P2636" s="6">
        <v>187.5</v>
      </c>
      <c r="Q2636" s="7">
        <v>4289865.4500000011</v>
      </c>
      <c r="R2636" s="44" t="s">
        <v>84</v>
      </c>
    </row>
    <row r="2637" spans="1:19" ht="15" customHeight="1" x14ac:dyDescent="0.35">
      <c r="A2637" s="4">
        <v>45337</v>
      </c>
      <c r="B2637" s="5">
        <v>2</v>
      </c>
      <c r="C2637" s="5">
        <v>2024</v>
      </c>
      <c r="D2637" s="5" t="s">
        <v>2427</v>
      </c>
      <c r="E2637" s="5" t="s">
        <v>400</v>
      </c>
      <c r="F2637" s="1" t="s">
        <v>401</v>
      </c>
      <c r="G2637" s="99" t="s">
        <v>1470</v>
      </c>
      <c r="H2637" s="5">
        <v>1</v>
      </c>
      <c r="I2637" s="5" t="s">
        <v>5</v>
      </c>
      <c r="J2637" s="5">
        <v>0</v>
      </c>
      <c r="K2637" s="4">
        <v>45337</v>
      </c>
      <c r="L2637" s="5">
        <v>2</v>
      </c>
      <c r="M2637" s="5">
        <v>2024</v>
      </c>
      <c r="N2637" s="6">
        <v>390</v>
      </c>
      <c r="P2637" s="6">
        <v>390</v>
      </c>
      <c r="Q2637" s="7">
        <v>4290255.4500000011</v>
      </c>
      <c r="R2637" s="44" t="s">
        <v>84</v>
      </c>
    </row>
    <row r="2638" spans="1:19" ht="15" customHeight="1" x14ac:dyDescent="0.35">
      <c r="A2638" s="4">
        <v>45337</v>
      </c>
      <c r="B2638" s="5">
        <v>2</v>
      </c>
      <c r="C2638" s="5">
        <v>2024</v>
      </c>
      <c r="D2638" s="5" t="s">
        <v>2428</v>
      </c>
      <c r="E2638" s="5" t="s">
        <v>61</v>
      </c>
      <c r="F2638" s="1" t="s">
        <v>62</v>
      </c>
      <c r="G2638" s="99" t="s">
        <v>792</v>
      </c>
      <c r="H2638" s="5">
        <v>5</v>
      </c>
      <c r="I2638" s="5">
        <v>120</v>
      </c>
      <c r="J2638" s="5">
        <v>120</v>
      </c>
      <c r="K2638" s="4">
        <v>45457</v>
      </c>
      <c r="L2638" s="5">
        <v>6</v>
      </c>
      <c r="M2638" s="5">
        <v>2024</v>
      </c>
      <c r="N2638" s="6">
        <v>287.5</v>
      </c>
      <c r="P2638" s="6">
        <v>287.5</v>
      </c>
      <c r="Q2638" s="7">
        <v>4290542.9500000011</v>
      </c>
      <c r="R2638" s="44" t="s">
        <v>84</v>
      </c>
    </row>
    <row r="2639" spans="1:19" ht="15" customHeight="1" x14ac:dyDescent="0.35">
      <c r="A2639" s="4">
        <v>45337</v>
      </c>
      <c r="B2639" s="5">
        <v>2</v>
      </c>
      <c r="C2639" s="5">
        <v>2024</v>
      </c>
      <c r="D2639" s="5" t="s">
        <v>2428</v>
      </c>
      <c r="E2639" s="5" t="s">
        <v>61</v>
      </c>
      <c r="F2639" s="1" t="s">
        <v>62</v>
      </c>
      <c r="G2639" s="99" t="s">
        <v>945</v>
      </c>
      <c r="H2639" s="5">
        <v>1</v>
      </c>
      <c r="I2639" s="5">
        <v>120</v>
      </c>
      <c r="J2639" s="5">
        <v>120</v>
      </c>
      <c r="K2639" s="4">
        <v>45457</v>
      </c>
      <c r="L2639" s="5">
        <v>6</v>
      </c>
      <c r="M2639" s="5">
        <v>2024</v>
      </c>
      <c r="N2639" s="6">
        <v>420</v>
      </c>
      <c r="P2639" s="6">
        <v>420</v>
      </c>
      <c r="Q2639" s="7">
        <v>4290962.9500000011</v>
      </c>
      <c r="R2639" s="44" t="s">
        <v>84</v>
      </c>
    </row>
    <row r="2640" spans="1:19" ht="15" customHeight="1" x14ac:dyDescent="0.35">
      <c r="A2640" s="4">
        <v>45338</v>
      </c>
      <c r="B2640" s="5">
        <v>2</v>
      </c>
      <c r="C2640" s="5">
        <v>2024</v>
      </c>
      <c r="D2640" s="5" t="s">
        <v>2429</v>
      </c>
      <c r="E2640" s="5" t="s">
        <v>475</v>
      </c>
      <c r="F2640" s="1" t="s">
        <v>492</v>
      </c>
      <c r="G2640" s="99" t="s">
        <v>67</v>
      </c>
      <c r="H2640" s="5">
        <v>1</v>
      </c>
      <c r="I2640" s="5" t="s">
        <v>5</v>
      </c>
      <c r="J2640" s="5">
        <v>0</v>
      </c>
      <c r="K2640" s="4">
        <v>45338</v>
      </c>
      <c r="L2640" s="5">
        <v>2</v>
      </c>
      <c r="M2640" s="5">
        <v>2024</v>
      </c>
      <c r="N2640" s="6">
        <v>1738</v>
      </c>
      <c r="P2640" s="6">
        <v>1738</v>
      </c>
      <c r="Q2640" s="7">
        <v>4292700.9500000011</v>
      </c>
      <c r="R2640" s="44" t="s">
        <v>86</v>
      </c>
    </row>
    <row r="2641" spans="1:19" ht="15" customHeight="1" x14ac:dyDescent="0.35">
      <c r="A2641" s="4">
        <v>45338</v>
      </c>
      <c r="B2641" s="5">
        <v>2</v>
      </c>
      <c r="C2641" s="5">
        <v>2024</v>
      </c>
      <c r="D2641" s="5" t="s">
        <v>2429</v>
      </c>
      <c r="E2641" s="5" t="s">
        <v>475</v>
      </c>
      <c r="F2641" s="1" t="s">
        <v>492</v>
      </c>
      <c r="G2641" s="99" t="s">
        <v>2215</v>
      </c>
      <c r="H2641" s="5">
        <v>1</v>
      </c>
      <c r="I2641" s="5" t="s">
        <v>5</v>
      </c>
      <c r="J2641" s="5">
        <v>0</v>
      </c>
      <c r="K2641" s="4">
        <v>45338</v>
      </c>
      <c r="L2641" s="5">
        <v>2</v>
      </c>
      <c r="M2641" s="5">
        <v>2024</v>
      </c>
      <c r="N2641" s="6">
        <v>259.60000000000002</v>
      </c>
      <c r="P2641" s="6">
        <v>259.60000000000002</v>
      </c>
      <c r="Q2641" s="7">
        <v>4292960.5500000007</v>
      </c>
      <c r="R2641" s="44" t="s">
        <v>86</v>
      </c>
    </row>
    <row r="2642" spans="1:19" ht="15" customHeight="1" x14ac:dyDescent="0.35">
      <c r="A2642" s="4">
        <v>45338</v>
      </c>
      <c r="B2642" s="5">
        <v>2</v>
      </c>
      <c r="C2642" s="5">
        <v>2024</v>
      </c>
      <c r="D2642" s="5" t="s">
        <v>2429</v>
      </c>
      <c r="E2642" s="5" t="s">
        <v>475</v>
      </c>
      <c r="F2642" s="1" t="s">
        <v>492</v>
      </c>
      <c r="G2642" s="99" t="s">
        <v>1062</v>
      </c>
      <c r="H2642" s="5">
        <v>1</v>
      </c>
      <c r="I2642" s="5" t="s">
        <v>5</v>
      </c>
      <c r="J2642" s="5">
        <v>0</v>
      </c>
      <c r="K2642" s="4">
        <v>45338</v>
      </c>
      <c r="L2642" s="5">
        <v>2</v>
      </c>
      <c r="M2642" s="5">
        <v>2024</v>
      </c>
      <c r="N2642" s="6">
        <v>95</v>
      </c>
      <c r="P2642" s="6">
        <v>95</v>
      </c>
      <c r="Q2642" s="7">
        <v>4293055.5500000007</v>
      </c>
      <c r="R2642" s="44" t="s">
        <v>86</v>
      </c>
    </row>
    <row r="2643" spans="1:19" ht="15" customHeight="1" x14ac:dyDescent="0.35">
      <c r="A2643" s="4">
        <v>45338</v>
      </c>
      <c r="B2643" s="5">
        <v>2</v>
      </c>
      <c r="C2643" s="5">
        <v>2024</v>
      </c>
      <c r="D2643" s="5" t="s">
        <v>2429</v>
      </c>
      <c r="E2643" s="5" t="s">
        <v>475</v>
      </c>
      <c r="F2643" s="1" t="s">
        <v>492</v>
      </c>
      <c r="G2643" s="99" t="s">
        <v>1111</v>
      </c>
      <c r="H2643" s="5">
        <v>5</v>
      </c>
      <c r="I2643" s="5" t="s">
        <v>5</v>
      </c>
      <c r="J2643" s="5">
        <v>0</v>
      </c>
      <c r="K2643" s="4">
        <v>45338</v>
      </c>
      <c r="L2643" s="5">
        <v>2</v>
      </c>
      <c r="M2643" s="5">
        <v>2024</v>
      </c>
      <c r="N2643" s="6">
        <v>312.5</v>
      </c>
      <c r="P2643" s="6">
        <v>312.5</v>
      </c>
      <c r="Q2643" s="7">
        <v>4293368.0500000007</v>
      </c>
      <c r="R2643" s="44" t="s">
        <v>86</v>
      </c>
    </row>
    <row r="2644" spans="1:19" ht="15" customHeight="1" x14ac:dyDescent="0.35">
      <c r="A2644" s="4">
        <v>45341</v>
      </c>
      <c r="B2644" s="5">
        <v>2</v>
      </c>
      <c r="C2644" s="5">
        <v>2024</v>
      </c>
      <c r="D2644" s="5" t="s">
        <v>2430</v>
      </c>
      <c r="E2644" s="5" t="s">
        <v>2016</v>
      </c>
      <c r="F2644" s="1" t="s">
        <v>2013</v>
      </c>
      <c r="G2644" s="99" t="s">
        <v>1111</v>
      </c>
      <c r="H2644" s="5">
        <v>2</v>
      </c>
      <c r="I2644" s="5" t="s">
        <v>5</v>
      </c>
      <c r="J2644" s="5">
        <v>0</v>
      </c>
      <c r="K2644" s="4">
        <v>45341</v>
      </c>
      <c r="L2644" s="5">
        <v>2</v>
      </c>
      <c r="M2644" s="5">
        <v>2024</v>
      </c>
      <c r="N2644" s="6">
        <v>125</v>
      </c>
      <c r="P2644" s="6">
        <v>125</v>
      </c>
      <c r="Q2644" s="7">
        <v>4293493.0500000007</v>
      </c>
      <c r="R2644" s="44" t="s">
        <v>84</v>
      </c>
    </row>
    <row r="2645" spans="1:19" ht="15" customHeight="1" x14ac:dyDescent="0.35">
      <c r="A2645" s="4">
        <v>45342</v>
      </c>
      <c r="B2645" s="5">
        <v>2</v>
      </c>
      <c r="C2645" s="5">
        <v>2024</v>
      </c>
      <c r="D2645" s="5" t="s">
        <v>2431</v>
      </c>
      <c r="E2645" s="5" t="s">
        <v>2016</v>
      </c>
      <c r="F2645" s="1" t="s">
        <v>2013</v>
      </c>
      <c r="G2645" s="99" t="s">
        <v>1734</v>
      </c>
      <c r="H2645" s="5">
        <v>2</v>
      </c>
      <c r="I2645" s="5" t="s">
        <v>5</v>
      </c>
      <c r="J2645" s="5">
        <v>0</v>
      </c>
      <c r="K2645" s="4">
        <v>45342</v>
      </c>
      <c r="L2645" s="5">
        <v>2</v>
      </c>
      <c r="M2645" s="5">
        <v>2024</v>
      </c>
      <c r="N2645" s="6">
        <v>3212</v>
      </c>
      <c r="P2645" s="6">
        <v>3212</v>
      </c>
      <c r="Q2645" s="7">
        <v>4296705.0500000007</v>
      </c>
      <c r="R2645" s="44" t="s">
        <v>84</v>
      </c>
    </row>
    <row r="2646" spans="1:19" ht="15" customHeight="1" x14ac:dyDescent="0.35">
      <c r="A2646" s="4">
        <v>45342</v>
      </c>
      <c r="B2646" s="5">
        <v>2</v>
      </c>
      <c r="C2646" s="5">
        <v>2024</v>
      </c>
      <c r="D2646" s="5" t="s">
        <v>2431</v>
      </c>
      <c r="E2646" s="5" t="s">
        <v>2016</v>
      </c>
      <c r="F2646" s="1" t="s">
        <v>2013</v>
      </c>
      <c r="G2646" s="99" t="s">
        <v>914</v>
      </c>
      <c r="H2646" s="5">
        <v>15</v>
      </c>
      <c r="I2646" s="5" t="s">
        <v>5</v>
      </c>
      <c r="J2646" s="5">
        <v>0</v>
      </c>
      <c r="K2646" s="4">
        <v>45342</v>
      </c>
      <c r="L2646" s="5">
        <v>2</v>
      </c>
      <c r="M2646" s="5">
        <v>2024</v>
      </c>
      <c r="N2646" s="6">
        <v>2610</v>
      </c>
      <c r="P2646" s="6">
        <v>2610</v>
      </c>
      <c r="Q2646" s="7">
        <v>4299315.0500000007</v>
      </c>
      <c r="R2646" s="44" t="s">
        <v>84</v>
      </c>
    </row>
    <row r="2647" spans="1:19" ht="15" customHeight="1" x14ac:dyDescent="0.35">
      <c r="A2647" s="4">
        <v>45342</v>
      </c>
      <c r="B2647" s="5">
        <v>2</v>
      </c>
      <c r="C2647" s="5">
        <v>2024</v>
      </c>
      <c r="D2647" s="5" t="s">
        <v>2431</v>
      </c>
      <c r="E2647" s="5" t="s">
        <v>2016</v>
      </c>
      <c r="F2647" s="1" t="s">
        <v>2013</v>
      </c>
      <c r="G2647" s="99" t="s">
        <v>1923</v>
      </c>
      <c r="H2647" s="5">
        <v>2</v>
      </c>
      <c r="I2647" s="5" t="s">
        <v>5</v>
      </c>
      <c r="J2647" s="5">
        <v>0</v>
      </c>
      <c r="K2647" s="4">
        <v>45342</v>
      </c>
      <c r="L2647" s="5">
        <v>2</v>
      </c>
      <c r="M2647" s="5">
        <v>2024</v>
      </c>
      <c r="N2647" s="6">
        <v>468</v>
      </c>
      <c r="P2647" s="6">
        <v>468</v>
      </c>
      <c r="Q2647" s="7">
        <v>4299783.0500000007</v>
      </c>
      <c r="R2647" s="44" t="s">
        <v>84</v>
      </c>
    </row>
    <row r="2648" spans="1:19" ht="15" customHeight="1" x14ac:dyDescent="0.35">
      <c r="A2648" s="4">
        <v>45342</v>
      </c>
      <c r="B2648" s="5">
        <v>2</v>
      </c>
      <c r="C2648" s="5">
        <v>2024</v>
      </c>
      <c r="D2648" s="5" t="s">
        <v>2431</v>
      </c>
      <c r="E2648" s="5" t="s">
        <v>2016</v>
      </c>
      <c r="F2648" s="1" t="s">
        <v>2013</v>
      </c>
      <c r="G2648" s="99" t="s">
        <v>1062</v>
      </c>
      <c r="H2648" s="5">
        <v>4</v>
      </c>
      <c r="I2648" s="5" t="s">
        <v>5</v>
      </c>
      <c r="J2648" s="5">
        <v>0</v>
      </c>
      <c r="K2648" s="4">
        <v>45342</v>
      </c>
      <c r="L2648" s="5">
        <v>2</v>
      </c>
      <c r="M2648" s="5">
        <v>2024</v>
      </c>
      <c r="N2648" s="6">
        <v>380</v>
      </c>
      <c r="P2648" s="6">
        <v>380</v>
      </c>
      <c r="Q2648" s="7">
        <v>4300163.0500000007</v>
      </c>
      <c r="R2648" s="44" t="s">
        <v>84</v>
      </c>
    </row>
    <row r="2649" spans="1:19" ht="15" customHeight="1" x14ac:dyDescent="0.35">
      <c r="A2649" s="4">
        <v>45342</v>
      </c>
      <c r="B2649" s="5">
        <v>2</v>
      </c>
      <c r="C2649" s="5">
        <v>2024</v>
      </c>
      <c r="D2649" s="5" t="s">
        <v>2431</v>
      </c>
      <c r="E2649" s="5" t="s">
        <v>2016</v>
      </c>
      <c r="F2649" s="1" t="s">
        <v>2013</v>
      </c>
      <c r="G2649" s="99" t="s">
        <v>2003</v>
      </c>
      <c r="H2649" s="5">
        <v>1</v>
      </c>
      <c r="I2649" s="5" t="s">
        <v>5</v>
      </c>
      <c r="J2649" s="5">
        <v>0</v>
      </c>
      <c r="K2649" s="4">
        <v>45342</v>
      </c>
      <c r="L2649" s="5">
        <v>2</v>
      </c>
      <c r="M2649" s="5">
        <v>2024</v>
      </c>
      <c r="N2649" s="6">
        <v>900</v>
      </c>
      <c r="P2649" s="6">
        <v>900</v>
      </c>
      <c r="Q2649" s="7">
        <v>4301063.0500000007</v>
      </c>
      <c r="R2649" s="44" t="s">
        <v>84</v>
      </c>
    </row>
    <row r="2650" spans="1:19" ht="15" customHeight="1" x14ac:dyDescent="0.35">
      <c r="A2650" s="4">
        <v>45342</v>
      </c>
      <c r="B2650" s="5">
        <v>2</v>
      </c>
      <c r="C2650" s="5">
        <v>2024</v>
      </c>
      <c r="D2650" s="5" t="s">
        <v>2431</v>
      </c>
      <c r="E2650" s="5" t="s">
        <v>2016</v>
      </c>
      <c r="F2650" s="1" t="s">
        <v>2013</v>
      </c>
      <c r="G2650" s="99" t="s">
        <v>46</v>
      </c>
      <c r="H2650" s="5">
        <v>1</v>
      </c>
      <c r="I2650" s="5" t="s">
        <v>5</v>
      </c>
      <c r="J2650" s="5">
        <v>0</v>
      </c>
      <c r="K2650" s="4">
        <v>45342</v>
      </c>
      <c r="L2650" s="5">
        <v>2</v>
      </c>
      <c r="M2650" s="5">
        <v>2024</v>
      </c>
      <c r="N2650" s="6">
        <v>110</v>
      </c>
      <c r="P2650" s="6">
        <v>110</v>
      </c>
      <c r="Q2650" s="7">
        <v>4301173.0500000007</v>
      </c>
      <c r="R2650" s="44" t="s">
        <v>84</v>
      </c>
    </row>
    <row r="2651" spans="1:19" ht="15" customHeight="1" x14ac:dyDescent="0.35">
      <c r="A2651" s="4">
        <v>45342</v>
      </c>
      <c r="B2651" s="5">
        <v>2</v>
      </c>
      <c r="C2651" s="5">
        <v>2024</v>
      </c>
      <c r="D2651" s="5" t="s">
        <v>2432</v>
      </c>
      <c r="E2651" s="5" t="s">
        <v>786</v>
      </c>
      <c r="F2651" s="1" t="s">
        <v>785</v>
      </c>
      <c r="G2651" s="99" t="s">
        <v>1400</v>
      </c>
      <c r="H2651" s="5">
        <v>2</v>
      </c>
      <c r="I2651" s="5" t="s">
        <v>5</v>
      </c>
      <c r="J2651" s="5">
        <v>0</v>
      </c>
      <c r="K2651" s="4">
        <v>45342</v>
      </c>
      <c r="L2651" s="5">
        <v>2</v>
      </c>
      <c r="M2651" s="5">
        <v>2024</v>
      </c>
      <c r="N2651" s="6">
        <v>350</v>
      </c>
      <c r="O2651" s="6">
        <f t="shared" ref="O2651:O2654" si="906">-N2651</f>
        <v>-350</v>
      </c>
      <c r="P2651" s="6">
        <f t="shared" ref="P2651:P2654" si="907">SUM(N2651+O2651)</f>
        <v>0</v>
      </c>
      <c r="Q2651" s="7">
        <v>4301523.0500000007</v>
      </c>
      <c r="R2651" s="44" t="s">
        <v>84</v>
      </c>
      <c r="S2651" s="1" t="s">
        <v>2490</v>
      </c>
    </row>
    <row r="2652" spans="1:19" ht="15" customHeight="1" x14ac:dyDescent="0.35">
      <c r="A2652" s="4">
        <v>45342</v>
      </c>
      <c r="B2652" s="5">
        <v>2</v>
      </c>
      <c r="C2652" s="5">
        <v>2024</v>
      </c>
      <c r="D2652" s="5" t="s">
        <v>2432</v>
      </c>
      <c r="E2652" s="5" t="s">
        <v>786</v>
      </c>
      <c r="F2652" s="1" t="s">
        <v>785</v>
      </c>
      <c r="G2652" s="99" t="s">
        <v>1130</v>
      </c>
      <c r="H2652" s="5">
        <v>1</v>
      </c>
      <c r="I2652" s="5" t="s">
        <v>5</v>
      </c>
      <c r="J2652" s="5">
        <v>0</v>
      </c>
      <c r="K2652" s="4">
        <v>45342</v>
      </c>
      <c r="L2652" s="5">
        <v>2</v>
      </c>
      <c r="M2652" s="5">
        <v>2024</v>
      </c>
      <c r="N2652" s="6">
        <v>50</v>
      </c>
      <c r="O2652" s="6">
        <f t="shared" si="906"/>
        <v>-50</v>
      </c>
      <c r="P2652" s="6">
        <f t="shared" si="907"/>
        <v>0</v>
      </c>
      <c r="Q2652" s="7">
        <v>4301573.0500000007</v>
      </c>
      <c r="R2652" s="44" t="s">
        <v>84</v>
      </c>
      <c r="S2652" s="1" t="s">
        <v>2490</v>
      </c>
    </row>
    <row r="2653" spans="1:19" ht="15" customHeight="1" x14ac:dyDescent="0.35">
      <c r="A2653" s="4">
        <v>45342</v>
      </c>
      <c r="B2653" s="5">
        <v>2</v>
      </c>
      <c r="C2653" s="5">
        <v>2024</v>
      </c>
      <c r="D2653" s="5" t="s">
        <v>2433</v>
      </c>
      <c r="E2653" s="5" t="s">
        <v>2434</v>
      </c>
      <c r="F2653" s="1" t="s">
        <v>2435</v>
      </c>
      <c r="G2653" s="99" t="s">
        <v>2208</v>
      </c>
      <c r="H2653" s="5">
        <v>1</v>
      </c>
      <c r="I2653" s="5" t="s">
        <v>5</v>
      </c>
      <c r="J2653" s="5">
        <v>0</v>
      </c>
      <c r="K2653" s="4">
        <v>45342</v>
      </c>
      <c r="L2653" s="5">
        <v>2</v>
      </c>
      <c r="M2653" s="5">
        <v>2024</v>
      </c>
      <c r="N2653" s="6">
        <v>575</v>
      </c>
      <c r="O2653" s="6">
        <f t="shared" si="906"/>
        <v>-575</v>
      </c>
      <c r="P2653" s="6">
        <f t="shared" si="907"/>
        <v>0</v>
      </c>
      <c r="Q2653" s="7">
        <v>4302148.0500000007</v>
      </c>
      <c r="R2653" s="44" t="s">
        <v>84</v>
      </c>
      <c r="S2653" s="1" t="s">
        <v>2495</v>
      </c>
    </row>
    <row r="2654" spans="1:19" ht="15" customHeight="1" x14ac:dyDescent="0.35">
      <c r="A2654" s="4">
        <v>45342</v>
      </c>
      <c r="B2654" s="5">
        <v>2</v>
      </c>
      <c r="C2654" s="5">
        <v>2024</v>
      </c>
      <c r="D2654" s="5" t="s">
        <v>2433</v>
      </c>
      <c r="E2654" s="5" t="s">
        <v>2434</v>
      </c>
      <c r="F2654" s="1" t="s">
        <v>2435</v>
      </c>
      <c r="G2654" s="99" t="s">
        <v>2436</v>
      </c>
      <c r="H2654" s="5">
        <v>1</v>
      </c>
      <c r="I2654" s="5" t="s">
        <v>5</v>
      </c>
      <c r="J2654" s="5">
        <v>0</v>
      </c>
      <c r="K2654" s="4">
        <v>45342</v>
      </c>
      <c r="L2654" s="5">
        <v>2</v>
      </c>
      <c r="M2654" s="5">
        <v>2024</v>
      </c>
      <c r="N2654" s="6">
        <v>48</v>
      </c>
      <c r="O2654" s="6">
        <f t="shared" si="906"/>
        <v>-48</v>
      </c>
      <c r="P2654" s="6">
        <f t="shared" si="907"/>
        <v>0</v>
      </c>
      <c r="Q2654" s="7">
        <v>4302196.0500000007</v>
      </c>
      <c r="R2654" s="44" t="s">
        <v>84</v>
      </c>
      <c r="S2654" s="1" t="s">
        <v>2495</v>
      </c>
    </row>
    <row r="2655" spans="1:19" ht="15" customHeight="1" x14ac:dyDescent="0.35">
      <c r="A2655" s="4">
        <v>45343</v>
      </c>
      <c r="B2655" s="5">
        <v>2</v>
      </c>
      <c r="C2655" s="5">
        <v>2024</v>
      </c>
      <c r="D2655" s="5" t="s">
        <v>2437</v>
      </c>
      <c r="E2655" s="5" t="s">
        <v>2218</v>
      </c>
      <c r="F2655" s="1" t="s">
        <v>2210</v>
      </c>
      <c r="G2655" s="99" t="s">
        <v>2364</v>
      </c>
      <c r="H2655" s="5">
        <v>1</v>
      </c>
      <c r="I2655" s="5" t="s">
        <v>5</v>
      </c>
      <c r="J2655" s="5">
        <v>0</v>
      </c>
      <c r="K2655" s="4">
        <v>45343</v>
      </c>
      <c r="L2655" s="5">
        <v>2</v>
      </c>
      <c r="M2655" s="5">
        <v>2024</v>
      </c>
      <c r="N2655" s="6">
        <v>1606</v>
      </c>
      <c r="O2655" s="6">
        <f t="shared" ref="O2655:O2656" si="908">-N2655</f>
        <v>-1606</v>
      </c>
      <c r="P2655" s="6">
        <f t="shared" ref="P2655:P2656" si="909">SUM(N2655+O2655)</f>
        <v>0</v>
      </c>
      <c r="Q2655" s="7">
        <v>4303802.0500000007</v>
      </c>
      <c r="R2655" s="44" t="s">
        <v>84</v>
      </c>
      <c r="S2655" s="1" t="s">
        <v>2494</v>
      </c>
    </row>
    <row r="2656" spans="1:19" ht="15" customHeight="1" x14ac:dyDescent="0.35">
      <c r="A2656" s="4">
        <v>45343</v>
      </c>
      <c r="B2656" s="5">
        <v>2</v>
      </c>
      <c r="C2656" s="5">
        <v>2024</v>
      </c>
      <c r="D2656" s="5" t="s">
        <v>2437</v>
      </c>
      <c r="E2656" s="5" t="s">
        <v>2218</v>
      </c>
      <c r="F2656" s="1" t="s">
        <v>2210</v>
      </c>
      <c r="G2656" s="99" t="s">
        <v>2365</v>
      </c>
      <c r="H2656" s="5">
        <v>3</v>
      </c>
      <c r="I2656" s="5" t="s">
        <v>5</v>
      </c>
      <c r="J2656" s="5">
        <v>0</v>
      </c>
      <c r="K2656" s="4">
        <v>45343</v>
      </c>
      <c r="L2656" s="5">
        <v>2</v>
      </c>
      <c r="M2656" s="5">
        <v>2024</v>
      </c>
      <c r="N2656" s="6">
        <v>630</v>
      </c>
      <c r="O2656" s="6">
        <f t="shared" si="908"/>
        <v>-630</v>
      </c>
      <c r="P2656" s="6">
        <f t="shared" si="909"/>
        <v>0</v>
      </c>
      <c r="Q2656" s="7">
        <v>4304432.0500000007</v>
      </c>
      <c r="R2656" s="44" t="s">
        <v>84</v>
      </c>
      <c r="S2656" s="1" t="s">
        <v>2494</v>
      </c>
    </row>
    <row r="2657" spans="1:18" ht="15" customHeight="1" x14ac:dyDescent="0.35">
      <c r="A2657" s="4">
        <v>45344</v>
      </c>
      <c r="B2657" s="5">
        <v>2</v>
      </c>
      <c r="C2657" s="5">
        <v>2024</v>
      </c>
      <c r="D2657" s="5" t="s">
        <v>2438</v>
      </c>
      <c r="E2657" s="5" t="s">
        <v>59</v>
      </c>
      <c r="F2657" s="1" t="s">
        <v>58</v>
      </c>
      <c r="G2657" s="99" t="s">
        <v>95</v>
      </c>
      <c r="H2657" s="5">
        <v>2</v>
      </c>
      <c r="I2657" s="5">
        <v>60</v>
      </c>
      <c r="J2657" s="5">
        <v>60</v>
      </c>
      <c r="K2657" s="4">
        <v>45404</v>
      </c>
      <c r="L2657" s="5">
        <v>4</v>
      </c>
      <c r="M2657" s="5">
        <v>2024</v>
      </c>
      <c r="N2657" s="6">
        <v>3212</v>
      </c>
      <c r="P2657" s="6">
        <v>3212</v>
      </c>
      <c r="Q2657" s="7">
        <v>4307644.0500000007</v>
      </c>
      <c r="R2657" s="44" t="s">
        <v>85</v>
      </c>
    </row>
    <row r="2658" spans="1:18" ht="15" customHeight="1" x14ac:dyDescent="0.35">
      <c r="A2658" s="4">
        <v>45344</v>
      </c>
      <c r="B2658" s="5">
        <v>2</v>
      </c>
      <c r="C2658" s="5">
        <v>2024</v>
      </c>
      <c r="D2658" s="5" t="s">
        <v>2438</v>
      </c>
      <c r="E2658" s="5" t="s">
        <v>59</v>
      </c>
      <c r="F2658" s="1" t="s">
        <v>58</v>
      </c>
      <c r="G2658" s="99" t="s">
        <v>617</v>
      </c>
      <c r="H2658" s="5">
        <v>1</v>
      </c>
      <c r="I2658" s="5">
        <v>60</v>
      </c>
      <c r="J2658" s="5">
        <v>60</v>
      </c>
      <c r="K2658" s="4">
        <v>45404</v>
      </c>
      <c r="L2658" s="5">
        <v>4</v>
      </c>
      <c r="M2658" s="5">
        <v>2024</v>
      </c>
      <c r="N2658" s="6">
        <v>1606</v>
      </c>
      <c r="P2658" s="6">
        <v>1606</v>
      </c>
      <c r="Q2658" s="7">
        <v>4309250.0500000007</v>
      </c>
      <c r="R2658" s="44" t="s">
        <v>85</v>
      </c>
    </row>
    <row r="2659" spans="1:18" ht="15" customHeight="1" x14ac:dyDescent="0.35">
      <c r="A2659" s="4">
        <v>45344</v>
      </c>
      <c r="B2659" s="5">
        <v>2</v>
      </c>
      <c r="C2659" s="5">
        <v>2024</v>
      </c>
      <c r="D2659" s="5" t="s">
        <v>2438</v>
      </c>
      <c r="E2659" s="5" t="s">
        <v>59</v>
      </c>
      <c r="F2659" s="1" t="s">
        <v>58</v>
      </c>
      <c r="G2659" s="99" t="s">
        <v>1412</v>
      </c>
      <c r="H2659" s="5">
        <v>2</v>
      </c>
      <c r="I2659" s="5">
        <v>60</v>
      </c>
      <c r="J2659" s="5">
        <v>60</v>
      </c>
      <c r="K2659" s="4">
        <v>45404</v>
      </c>
      <c r="L2659" s="5">
        <v>4</v>
      </c>
      <c r="M2659" s="5">
        <v>2024</v>
      </c>
      <c r="N2659" s="6">
        <v>626.4</v>
      </c>
      <c r="P2659" s="6">
        <v>626.4</v>
      </c>
      <c r="Q2659" s="7">
        <v>4309876.4500000011</v>
      </c>
      <c r="R2659" s="44" t="s">
        <v>85</v>
      </c>
    </row>
    <row r="2660" spans="1:18" ht="15" customHeight="1" x14ac:dyDescent="0.35">
      <c r="A2660" s="4">
        <v>45344</v>
      </c>
      <c r="B2660" s="5">
        <v>2</v>
      </c>
      <c r="C2660" s="5">
        <v>2024</v>
      </c>
      <c r="D2660" s="5" t="s">
        <v>2438</v>
      </c>
      <c r="E2660" s="5" t="s">
        <v>59</v>
      </c>
      <c r="F2660" s="1" t="s">
        <v>58</v>
      </c>
      <c r="G2660" s="99" t="s">
        <v>46</v>
      </c>
      <c r="H2660" s="5">
        <v>4</v>
      </c>
      <c r="I2660" s="5">
        <v>60</v>
      </c>
      <c r="J2660" s="5">
        <v>60</v>
      </c>
      <c r="K2660" s="4">
        <v>45404</v>
      </c>
      <c r="L2660" s="5">
        <v>4</v>
      </c>
      <c r="M2660" s="5">
        <v>2024</v>
      </c>
      <c r="N2660" s="6">
        <v>440</v>
      </c>
      <c r="P2660" s="6">
        <v>440</v>
      </c>
      <c r="Q2660" s="7">
        <v>4310316.4500000011</v>
      </c>
      <c r="R2660" s="44" t="s">
        <v>85</v>
      </c>
    </row>
    <row r="2661" spans="1:18" ht="15" customHeight="1" x14ac:dyDescent="0.35">
      <c r="A2661" s="4">
        <v>45345</v>
      </c>
      <c r="B2661" s="5">
        <v>2</v>
      </c>
      <c r="C2661" s="5">
        <v>2024</v>
      </c>
      <c r="D2661" s="5" t="s">
        <v>2439</v>
      </c>
      <c r="E2661" s="5" t="s">
        <v>400</v>
      </c>
      <c r="F2661" s="1" t="s">
        <v>401</v>
      </c>
      <c r="G2661" s="99" t="s">
        <v>95</v>
      </c>
      <c r="H2661" s="5">
        <v>1</v>
      </c>
      <c r="I2661" s="5" t="s">
        <v>5</v>
      </c>
      <c r="J2661" s="5">
        <v>0</v>
      </c>
      <c r="K2661" s="4">
        <v>45345</v>
      </c>
      <c r="L2661" s="5">
        <v>2</v>
      </c>
      <c r="M2661" s="5">
        <v>2024</v>
      </c>
      <c r="N2661" s="6">
        <v>1738</v>
      </c>
      <c r="P2661" s="6">
        <v>1738</v>
      </c>
      <c r="Q2661" s="7">
        <v>4312054.4500000011</v>
      </c>
      <c r="R2661" s="44" t="s">
        <v>84</v>
      </c>
    </row>
    <row r="2662" spans="1:18" ht="15" customHeight="1" x14ac:dyDescent="0.35">
      <c r="A2662" s="4">
        <v>45345</v>
      </c>
      <c r="B2662" s="5">
        <v>2</v>
      </c>
      <c r="C2662" s="5">
        <v>2024</v>
      </c>
      <c r="D2662" s="5" t="s">
        <v>2439</v>
      </c>
      <c r="E2662" s="5" t="s">
        <v>400</v>
      </c>
      <c r="F2662" s="1" t="s">
        <v>401</v>
      </c>
      <c r="G2662" s="99" t="s">
        <v>2212</v>
      </c>
      <c r="H2662" s="5">
        <v>1</v>
      </c>
      <c r="I2662" s="5" t="s">
        <v>5</v>
      </c>
      <c r="J2662" s="5">
        <v>0</v>
      </c>
      <c r="K2662" s="4">
        <v>45345</v>
      </c>
      <c r="L2662" s="5">
        <v>2</v>
      </c>
      <c r="M2662" s="5">
        <v>2024</v>
      </c>
      <c r="N2662" s="6">
        <v>405</v>
      </c>
      <c r="P2662" s="6">
        <v>405</v>
      </c>
      <c r="Q2662" s="7">
        <v>4312459.4500000011</v>
      </c>
      <c r="R2662" s="44" t="s">
        <v>84</v>
      </c>
    </row>
    <row r="2663" spans="1:18" ht="15" customHeight="1" x14ac:dyDescent="0.35">
      <c r="A2663" s="4">
        <v>45345</v>
      </c>
      <c r="B2663" s="5">
        <v>2</v>
      </c>
      <c r="C2663" s="5">
        <v>2024</v>
      </c>
      <c r="D2663" s="5" t="s">
        <v>2439</v>
      </c>
      <c r="E2663" s="5" t="s">
        <v>400</v>
      </c>
      <c r="F2663" s="1" t="s">
        <v>401</v>
      </c>
      <c r="G2663" s="99" t="s">
        <v>792</v>
      </c>
      <c r="H2663" s="5">
        <v>3</v>
      </c>
      <c r="I2663" s="5" t="s">
        <v>5</v>
      </c>
      <c r="J2663" s="5">
        <v>0</v>
      </c>
      <c r="K2663" s="4">
        <v>45345</v>
      </c>
      <c r="L2663" s="5">
        <v>2</v>
      </c>
      <c r="M2663" s="5">
        <v>2024</v>
      </c>
      <c r="N2663" s="6">
        <v>187.5</v>
      </c>
      <c r="P2663" s="6">
        <v>187.5</v>
      </c>
      <c r="Q2663" s="7">
        <v>4312646.9500000011</v>
      </c>
      <c r="R2663" s="44" t="s">
        <v>84</v>
      </c>
    </row>
    <row r="2664" spans="1:18" ht="15" customHeight="1" x14ac:dyDescent="0.35">
      <c r="A2664" s="4">
        <v>45345</v>
      </c>
      <c r="B2664" s="5">
        <v>2</v>
      </c>
      <c r="C2664" s="5">
        <v>2024</v>
      </c>
      <c r="D2664" s="5" t="s">
        <v>2439</v>
      </c>
      <c r="E2664" s="5" t="s">
        <v>400</v>
      </c>
      <c r="F2664" s="1" t="s">
        <v>401</v>
      </c>
      <c r="G2664" s="99" t="s">
        <v>945</v>
      </c>
      <c r="H2664" s="5">
        <v>1</v>
      </c>
      <c r="I2664" s="5" t="s">
        <v>5</v>
      </c>
      <c r="J2664" s="5">
        <v>0</v>
      </c>
      <c r="K2664" s="4">
        <v>45345</v>
      </c>
      <c r="L2664" s="5">
        <v>2</v>
      </c>
      <c r="M2664" s="5">
        <v>2024</v>
      </c>
      <c r="N2664" s="6">
        <v>420</v>
      </c>
      <c r="P2664" s="6">
        <v>420</v>
      </c>
      <c r="Q2664" s="7">
        <v>4313066.9500000011</v>
      </c>
      <c r="R2664" s="44" t="s">
        <v>84</v>
      </c>
    </row>
    <row r="2665" spans="1:18" ht="15" customHeight="1" x14ac:dyDescent="0.35">
      <c r="A2665" s="4">
        <v>45345</v>
      </c>
      <c r="B2665" s="5">
        <v>2</v>
      </c>
      <c r="C2665" s="5">
        <v>2024</v>
      </c>
      <c r="D2665" s="5" t="s">
        <v>2439</v>
      </c>
      <c r="E2665" s="5" t="s">
        <v>400</v>
      </c>
      <c r="F2665" s="1" t="s">
        <v>401</v>
      </c>
      <c r="G2665" s="99" t="s">
        <v>2440</v>
      </c>
      <c r="H2665" s="5">
        <v>1</v>
      </c>
      <c r="I2665" s="5" t="s">
        <v>5</v>
      </c>
      <c r="J2665" s="5">
        <v>0</v>
      </c>
      <c r="K2665" s="4">
        <v>45345</v>
      </c>
      <c r="L2665" s="5">
        <v>2</v>
      </c>
      <c r="M2665" s="5">
        <v>2024</v>
      </c>
      <c r="N2665" s="6">
        <v>150</v>
      </c>
      <c r="P2665" s="6">
        <v>150</v>
      </c>
      <c r="Q2665" s="7">
        <v>4313216.9500000011</v>
      </c>
      <c r="R2665" s="44" t="s">
        <v>84</v>
      </c>
    </row>
    <row r="2666" spans="1:18" ht="15" customHeight="1" x14ac:dyDescent="0.35">
      <c r="A2666" s="4">
        <v>45345</v>
      </c>
      <c r="B2666" s="5">
        <v>2</v>
      </c>
      <c r="C2666" s="5">
        <v>2024</v>
      </c>
      <c r="D2666" s="5" t="s">
        <v>2439</v>
      </c>
      <c r="E2666" s="5" t="s">
        <v>400</v>
      </c>
      <c r="F2666" s="1" t="s">
        <v>401</v>
      </c>
      <c r="G2666" s="99" t="s">
        <v>1661</v>
      </c>
      <c r="H2666" s="5">
        <v>1</v>
      </c>
      <c r="I2666" s="5" t="s">
        <v>5</v>
      </c>
      <c r="J2666" s="5">
        <v>0</v>
      </c>
      <c r="K2666" s="4">
        <v>45345</v>
      </c>
      <c r="L2666" s="5">
        <v>2</v>
      </c>
      <c r="M2666" s="5">
        <v>2024</v>
      </c>
      <c r="N2666" s="6">
        <v>160</v>
      </c>
      <c r="P2666" s="6">
        <v>160</v>
      </c>
      <c r="Q2666" s="7">
        <v>4313376.9500000011</v>
      </c>
      <c r="R2666" s="44" t="s">
        <v>84</v>
      </c>
    </row>
    <row r="2667" spans="1:18" ht="15" customHeight="1" x14ac:dyDescent="0.35">
      <c r="A2667" s="4">
        <v>45348</v>
      </c>
      <c r="B2667" s="5">
        <v>2</v>
      </c>
      <c r="C2667" s="5">
        <v>2024</v>
      </c>
      <c r="D2667" s="5" t="s">
        <v>2441</v>
      </c>
      <c r="E2667" s="5" t="s">
        <v>2016</v>
      </c>
      <c r="F2667" s="1" t="s">
        <v>2013</v>
      </c>
      <c r="G2667" s="99" t="s">
        <v>1111</v>
      </c>
      <c r="H2667" s="5">
        <v>7</v>
      </c>
      <c r="I2667" s="5" t="s">
        <v>5</v>
      </c>
      <c r="J2667" s="5">
        <v>0</v>
      </c>
      <c r="K2667" s="4">
        <v>45348</v>
      </c>
      <c r="L2667" s="5">
        <v>2</v>
      </c>
      <c r="M2667" s="5">
        <v>2024</v>
      </c>
      <c r="N2667" s="6">
        <v>437.5</v>
      </c>
      <c r="P2667" s="6">
        <v>437.5</v>
      </c>
      <c r="Q2667" s="7">
        <v>4313814.4500000011</v>
      </c>
      <c r="R2667" s="44" t="s">
        <v>84</v>
      </c>
    </row>
    <row r="2668" spans="1:18" ht="15" customHeight="1" x14ac:dyDescent="0.35">
      <c r="A2668" s="4">
        <v>45348</v>
      </c>
      <c r="B2668" s="5">
        <v>2</v>
      </c>
      <c r="C2668" s="5">
        <v>2024</v>
      </c>
      <c r="D2668" s="5" t="s">
        <v>2442</v>
      </c>
      <c r="E2668" s="5" t="s">
        <v>2016</v>
      </c>
      <c r="F2668" s="1" t="s">
        <v>2013</v>
      </c>
      <c r="G2668" s="99" t="s">
        <v>1734</v>
      </c>
      <c r="H2668" s="5">
        <v>7</v>
      </c>
      <c r="I2668" s="5" t="s">
        <v>5</v>
      </c>
      <c r="J2668" s="5">
        <v>0</v>
      </c>
      <c r="K2668" s="4">
        <v>45348</v>
      </c>
      <c r="L2668" s="5">
        <v>2</v>
      </c>
      <c r="M2668" s="5">
        <v>2024</v>
      </c>
      <c r="N2668" s="6">
        <v>11121</v>
      </c>
      <c r="P2668" s="6">
        <v>11121</v>
      </c>
      <c r="Q2668" s="7">
        <v>4324935.4500000011</v>
      </c>
      <c r="R2668" s="44" t="s">
        <v>84</v>
      </c>
    </row>
    <row r="2669" spans="1:18" ht="15" customHeight="1" x14ac:dyDescent="0.35">
      <c r="A2669" s="4">
        <v>45348</v>
      </c>
      <c r="B2669" s="5">
        <v>2</v>
      </c>
      <c r="C2669" s="5">
        <v>2024</v>
      </c>
      <c r="D2669" s="5" t="s">
        <v>2442</v>
      </c>
      <c r="E2669" s="5" t="s">
        <v>2016</v>
      </c>
      <c r="F2669" s="1" t="s">
        <v>2013</v>
      </c>
      <c r="G2669" s="99" t="s">
        <v>2443</v>
      </c>
      <c r="H2669" s="5">
        <v>19</v>
      </c>
      <c r="I2669" s="5" t="s">
        <v>5</v>
      </c>
      <c r="J2669" s="5">
        <v>0</v>
      </c>
      <c r="K2669" s="4">
        <v>45348</v>
      </c>
      <c r="L2669" s="5">
        <v>2</v>
      </c>
      <c r="M2669" s="5">
        <v>2024</v>
      </c>
      <c r="N2669" s="6">
        <v>4077.4</v>
      </c>
      <c r="P2669" s="6">
        <v>4077.4</v>
      </c>
      <c r="Q2669" s="7">
        <v>4329012.8500000015</v>
      </c>
      <c r="R2669" s="44" t="s">
        <v>84</v>
      </c>
    </row>
    <row r="2670" spans="1:18" ht="15" customHeight="1" x14ac:dyDescent="0.35">
      <c r="A2670" s="4">
        <v>45348</v>
      </c>
      <c r="B2670" s="5">
        <v>2</v>
      </c>
      <c r="C2670" s="5">
        <v>2024</v>
      </c>
      <c r="D2670" s="5" t="s">
        <v>2442</v>
      </c>
      <c r="E2670" s="5" t="s">
        <v>2016</v>
      </c>
      <c r="F2670" s="1" t="s">
        <v>2013</v>
      </c>
      <c r="G2670" s="99" t="s">
        <v>1923</v>
      </c>
      <c r="H2670" s="5">
        <v>10</v>
      </c>
      <c r="I2670" s="5" t="s">
        <v>5</v>
      </c>
      <c r="J2670" s="5">
        <v>0</v>
      </c>
      <c r="K2670" s="4">
        <v>45348</v>
      </c>
      <c r="L2670" s="5">
        <v>2</v>
      </c>
      <c r="M2670" s="5">
        <v>2024</v>
      </c>
      <c r="N2670" s="6">
        <v>2340</v>
      </c>
      <c r="P2670" s="6">
        <v>2340</v>
      </c>
      <c r="Q2670" s="7">
        <v>4331352.8500000015</v>
      </c>
      <c r="R2670" s="44" t="s">
        <v>84</v>
      </c>
    </row>
    <row r="2671" spans="1:18" ht="15" customHeight="1" x14ac:dyDescent="0.35">
      <c r="A2671" s="4">
        <v>45348</v>
      </c>
      <c r="B2671" s="5">
        <v>2</v>
      </c>
      <c r="C2671" s="5">
        <v>2024</v>
      </c>
      <c r="D2671" s="5" t="s">
        <v>2442</v>
      </c>
      <c r="E2671" s="5" t="s">
        <v>2016</v>
      </c>
      <c r="F2671" s="1" t="s">
        <v>2013</v>
      </c>
      <c r="G2671" s="99" t="s">
        <v>1062</v>
      </c>
      <c r="H2671" s="5">
        <v>4</v>
      </c>
      <c r="I2671" s="5" t="s">
        <v>5</v>
      </c>
      <c r="J2671" s="5">
        <v>0</v>
      </c>
      <c r="K2671" s="4">
        <v>45348</v>
      </c>
      <c r="L2671" s="5">
        <v>2</v>
      </c>
      <c r="M2671" s="5">
        <v>2024</v>
      </c>
      <c r="N2671" s="6">
        <v>380</v>
      </c>
      <c r="P2671" s="6">
        <v>380</v>
      </c>
      <c r="Q2671" s="7">
        <v>4331732.8500000015</v>
      </c>
      <c r="R2671" s="44" t="s">
        <v>84</v>
      </c>
    </row>
    <row r="2672" spans="1:18" ht="15" customHeight="1" x14ac:dyDescent="0.35">
      <c r="A2672" s="4">
        <v>45348</v>
      </c>
      <c r="B2672" s="5">
        <v>2</v>
      </c>
      <c r="C2672" s="5">
        <v>2024</v>
      </c>
      <c r="D2672" s="5" t="s">
        <v>2442</v>
      </c>
      <c r="E2672" s="5" t="s">
        <v>2016</v>
      </c>
      <c r="F2672" s="1" t="s">
        <v>2013</v>
      </c>
      <c r="G2672" s="99" t="s">
        <v>2003</v>
      </c>
      <c r="H2672" s="5">
        <v>1</v>
      </c>
      <c r="I2672" s="5" t="s">
        <v>5</v>
      </c>
      <c r="J2672" s="5">
        <v>0</v>
      </c>
      <c r="K2672" s="4">
        <v>45348</v>
      </c>
      <c r="L2672" s="5">
        <v>2</v>
      </c>
      <c r="M2672" s="5">
        <v>2024</v>
      </c>
      <c r="N2672" s="6">
        <v>900</v>
      </c>
      <c r="P2672" s="6">
        <v>900</v>
      </c>
      <c r="Q2672" s="7">
        <v>4332632.8500000015</v>
      </c>
      <c r="R2672" s="44" t="s">
        <v>84</v>
      </c>
    </row>
    <row r="2673" spans="1:19" ht="15" customHeight="1" x14ac:dyDescent="0.35">
      <c r="A2673" s="4">
        <v>45349</v>
      </c>
      <c r="B2673" s="5">
        <v>2</v>
      </c>
      <c r="C2673" s="5">
        <v>2024</v>
      </c>
      <c r="D2673" s="5" t="s">
        <v>2444</v>
      </c>
      <c r="E2673" s="5" t="s">
        <v>786</v>
      </c>
      <c r="F2673" s="1" t="s">
        <v>785</v>
      </c>
      <c r="G2673" s="99" t="s">
        <v>2215</v>
      </c>
      <c r="H2673" s="5">
        <v>2</v>
      </c>
      <c r="I2673" s="5" t="s">
        <v>5</v>
      </c>
      <c r="J2673" s="5">
        <v>0</v>
      </c>
      <c r="K2673" s="4">
        <v>45349</v>
      </c>
      <c r="L2673" s="5">
        <v>2</v>
      </c>
      <c r="M2673" s="5">
        <v>2024</v>
      </c>
      <c r="N2673" s="6">
        <v>567.6</v>
      </c>
      <c r="O2673" s="6">
        <f t="shared" ref="O2673" si="910">-N2673</f>
        <v>-567.6</v>
      </c>
      <c r="P2673" s="6">
        <f t="shared" ref="P2673" si="911">SUM(N2673+O2673)</f>
        <v>0</v>
      </c>
      <c r="Q2673" s="7">
        <v>4333200.4500000011</v>
      </c>
      <c r="R2673" s="44" t="s">
        <v>84</v>
      </c>
      <c r="S2673" s="1" t="s">
        <v>2490</v>
      </c>
    </row>
    <row r="2674" spans="1:19" ht="15" customHeight="1" x14ac:dyDescent="0.35">
      <c r="A2674" s="4">
        <v>45350</v>
      </c>
      <c r="B2674" s="5">
        <v>2</v>
      </c>
      <c r="C2674" s="5">
        <v>2024</v>
      </c>
      <c r="D2674" s="5" t="s">
        <v>2445</v>
      </c>
      <c r="E2674" s="5" t="s">
        <v>2016</v>
      </c>
      <c r="F2674" s="1" t="s">
        <v>2013</v>
      </c>
      <c r="G2674" s="99" t="s">
        <v>1074</v>
      </c>
      <c r="H2674" s="5">
        <v>1</v>
      </c>
      <c r="I2674" s="5" t="s">
        <v>5</v>
      </c>
      <c r="J2674" s="5">
        <v>0</v>
      </c>
      <c r="K2674" s="4">
        <v>45350</v>
      </c>
      <c r="L2674" s="5">
        <v>2</v>
      </c>
      <c r="M2674" s="5">
        <v>2024</v>
      </c>
      <c r="N2674" s="6">
        <v>1000</v>
      </c>
      <c r="P2674" s="6">
        <v>1000</v>
      </c>
      <c r="Q2674" s="7">
        <v>4334200.4500000011</v>
      </c>
      <c r="R2674" s="44" t="s">
        <v>84</v>
      </c>
    </row>
    <row r="2675" spans="1:19" ht="15" customHeight="1" x14ac:dyDescent="0.35">
      <c r="A2675" s="4">
        <v>45352</v>
      </c>
      <c r="B2675" s="5">
        <f t="shared" ref="B2675:B2728" si="912">MONTH(A2675)</f>
        <v>3</v>
      </c>
      <c r="C2675" s="5">
        <f t="shared" ref="C2675:C2728" si="913">YEAR(A2675)</f>
        <v>2024</v>
      </c>
      <c r="D2675" s="5" t="s">
        <v>2496</v>
      </c>
      <c r="E2675" s="5" t="str">
        <f>VLOOKUP(F2675,'[1]Set up'!$A$2:$C$50,2,FALSE)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VLOOKUP(F2675,'[1]Set up'!$A$2:$C$50,3,FALSE)</f>
        <v>Cash</v>
      </c>
      <c r="J2675" s="5">
        <f>VLOOKUP(F2675,'[1]Set up'!$A$2:$D$50,4,FALSE)</f>
        <v>0</v>
      </c>
      <c r="K2675" s="4">
        <f t="shared" ref="K2675:K2728" si="914">A2675+J2675</f>
        <v>45352</v>
      </c>
      <c r="L2675" s="5">
        <f t="shared" ref="L2675:L2728" si="915">MONTH(K2675)</f>
        <v>3</v>
      </c>
      <c r="M2675" s="5">
        <f t="shared" ref="M2675:M2728" si="916">YEAR(K2675)</f>
        <v>2024</v>
      </c>
      <c r="N2675" s="12">
        <v>1738</v>
      </c>
      <c r="O2675" s="12"/>
      <c r="P2675" s="12">
        <f>SUM(N2675+O2675)</f>
        <v>1738</v>
      </c>
      <c r="Q2675" s="7">
        <f t="shared" ref="Q2675:Q2728" si="917">SUM(Q2674+N2675)</f>
        <v>4335938.4500000011</v>
      </c>
      <c r="R2675" s="44" t="str">
        <f>VLOOKUP(F2675,'[1]Set up'!$A$2:$E$50,5,FALSE)</f>
        <v>PD Chq</v>
      </c>
    </row>
    <row r="2676" spans="1:19" ht="15" customHeight="1" x14ac:dyDescent="0.35">
      <c r="A2676" s="4">
        <v>45352</v>
      </c>
      <c r="B2676" s="5">
        <f t="shared" si="912"/>
        <v>3</v>
      </c>
      <c r="C2676" s="5">
        <f t="shared" si="913"/>
        <v>2024</v>
      </c>
      <c r="D2676" s="5" t="s">
        <v>2496</v>
      </c>
      <c r="E2676" s="5" t="str">
        <f>VLOOKUP(F2676,'[1]Set up'!$A$2:$C$50,2,FALSE)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VLOOKUP(F2676,'[1]Set up'!$A$2:$C$50,3,FALSE)</f>
        <v>Cash</v>
      </c>
      <c r="J2676" s="5">
        <f>VLOOKUP(F2676,'[1]Set up'!$A$2:$D$50,4,FALSE)</f>
        <v>0</v>
      </c>
      <c r="K2676" s="4">
        <f t="shared" si="914"/>
        <v>45352</v>
      </c>
      <c r="L2676" s="5">
        <f t="shared" si="915"/>
        <v>3</v>
      </c>
      <c r="M2676" s="5">
        <f t="shared" si="916"/>
        <v>2024</v>
      </c>
      <c r="N2676" s="12">
        <v>555</v>
      </c>
      <c r="O2676" s="12"/>
      <c r="P2676" s="12">
        <f t="shared" ref="P2676:P2728" si="918">SUM(N2676+O2676)</f>
        <v>555</v>
      </c>
      <c r="Q2676" s="7">
        <f t="shared" si="917"/>
        <v>4336493.4500000011</v>
      </c>
      <c r="R2676" s="44" t="str">
        <f>VLOOKUP(F2676,'[1]Set up'!$A$2:$E$50,5,FALSE)</f>
        <v>PD Chq</v>
      </c>
    </row>
    <row r="2677" spans="1:19" ht="15" customHeight="1" x14ac:dyDescent="0.35">
      <c r="A2677" s="4">
        <v>45352</v>
      </c>
      <c r="B2677" s="5">
        <f t="shared" si="912"/>
        <v>3</v>
      </c>
      <c r="C2677" s="5">
        <f t="shared" si="913"/>
        <v>2024</v>
      </c>
      <c r="D2677" s="5" t="s">
        <v>2496</v>
      </c>
      <c r="E2677" s="5" t="str">
        <f>VLOOKUP(F2677,'[1]Set up'!$A$2:$C$50,2,FALSE)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VLOOKUP(F2677,'[1]Set up'!$A$2:$C$50,3,FALSE)</f>
        <v>Cash</v>
      </c>
      <c r="J2677" s="5">
        <f>VLOOKUP(F2677,'[1]Set up'!$A$2:$D$50,4,FALSE)</f>
        <v>0</v>
      </c>
      <c r="K2677" s="4">
        <f t="shared" si="914"/>
        <v>45352</v>
      </c>
      <c r="L2677" s="5">
        <f t="shared" si="915"/>
        <v>3</v>
      </c>
      <c r="M2677" s="5">
        <f t="shared" si="916"/>
        <v>2024</v>
      </c>
      <c r="N2677" s="12">
        <v>95</v>
      </c>
      <c r="O2677" s="12"/>
      <c r="P2677" s="12">
        <f t="shared" si="918"/>
        <v>95</v>
      </c>
      <c r="Q2677" s="7">
        <f t="shared" si="917"/>
        <v>4336588.4500000011</v>
      </c>
      <c r="R2677" s="44" t="str">
        <f>VLOOKUP(F2677,'[1]Set up'!$A$2:$E$50,5,FALSE)</f>
        <v>PD Chq</v>
      </c>
    </row>
    <row r="2678" spans="1:19" ht="15" customHeight="1" x14ac:dyDescent="0.35">
      <c r="A2678" s="4">
        <v>45352</v>
      </c>
      <c r="B2678" s="5">
        <f t="shared" si="912"/>
        <v>3</v>
      </c>
      <c r="C2678" s="5">
        <f t="shared" si="913"/>
        <v>2024</v>
      </c>
      <c r="D2678" s="5" t="s">
        <v>2496</v>
      </c>
      <c r="E2678" s="5" t="str">
        <f>VLOOKUP(F2678,'[1]Set up'!$A$2:$C$50,2,FALSE)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VLOOKUP(F2678,'[1]Set up'!$A$2:$C$50,3,FALSE)</f>
        <v>Cash</v>
      </c>
      <c r="J2678" s="5">
        <f>VLOOKUP(F2678,'[1]Set up'!$A$2:$D$50,4,FALSE)</f>
        <v>0</v>
      </c>
      <c r="K2678" s="4">
        <f t="shared" si="914"/>
        <v>45352</v>
      </c>
      <c r="L2678" s="5">
        <f t="shared" si="915"/>
        <v>3</v>
      </c>
      <c r="M2678" s="5">
        <f t="shared" si="916"/>
        <v>2024</v>
      </c>
      <c r="N2678" s="12">
        <v>225</v>
      </c>
      <c r="O2678" s="12"/>
      <c r="P2678" s="12">
        <f t="shared" si="918"/>
        <v>225</v>
      </c>
      <c r="Q2678" s="7">
        <f t="shared" si="917"/>
        <v>4336813.4500000011</v>
      </c>
      <c r="R2678" s="44" t="str">
        <f>VLOOKUP(F2678,'[1]Set up'!$A$2:$E$50,5,FALSE)</f>
        <v>PD Chq</v>
      </c>
    </row>
    <row r="2679" spans="1:19" ht="15" customHeight="1" x14ac:dyDescent="0.35">
      <c r="A2679" s="4">
        <v>45353</v>
      </c>
      <c r="B2679" s="5">
        <f t="shared" si="912"/>
        <v>3</v>
      </c>
      <c r="C2679" s="5">
        <f t="shared" si="913"/>
        <v>2024</v>
      </c>
      <c r="D2679" s="5" t="s">
        <v>2497</v>
      </c>
      <c r="E2679" s="5" t="str">
        <f>VLOOKUP(F2679,'[1]Set up'!$A$2:$C$50,2,FALSE)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VLOOKUP(F2679,'[1]Set up'!$A$2:$C$50,3,FALSE)</f>
        <v>120</v>
      </c>
      <c r="J2679" s="5">
        <f>VLOOKUP(F2679,'[1]Set up'!$A$2:$D$50,4,FALSE)</f>
        <v>120</v>
      </c>
      <c r="K2679" s="4">
        <f t="shared" si="914"/>
        <v>45473</v>
      </c>
      <c r="L2679" s="5">
        <f t="shared" si="915"/>
        <v>6</v>
      </c>
      <c r="M2679" s="5">
        <f t="shared" si="916"/>
        <v>2024</v>
      </c>
      <c r="N2679" s="12">
        <v>12848</v>
      </c>
      <c r="O2679" s="12"/>
      <c r="P2679" s="12">
        <f t="shared" si="918"/>
        <v>12848</v>
      </c>
      <c r="Q2679" s="7">
        <f t="shared" si="917"/>
        <v>4349661.4500000011</v>
      </c>
      <c r="R2679" s="44" t="str">
        <f>VLOOKUP(F2679,'[1]Set up'!$A$2:$E$50,5,FALSE)</f>
        <v>Trsf</v>
      </c>
    </row>
    <row r="2680" spans="1:19" ht="15" customHeight="1" x14ac:dyDescent="0.35">
      <c r="A2680" s="4">
        <v>45353</v>
      </c>
      <c r="B2680" s="5">
        <f t="shared" si="912"/>
        <v>3</v>
      </c>
      <c r="C2680" s="5">
        <f t="shared" si="913"/>
        <v>2024</v>
      </c>
      <c r="D2680" s="5" t="s">
        <v>2497</v>
      </c>
      <c r="E2680" s="5" t="str">
        <f>VLOOKUP(F2680,'[1]Set up'!$A$2:$C$50,2,FALSE)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VLOOKUP(F2680,'[1]Set up'!$A$2:$C$50,3,FALSE)</f>
        <v>120</v>
      </c>
      <c r="J2680" s="5">
        <f>VLOOKUP(F2680,'[1]Set up'!$A$2:$D$50,4,FALSE)</f>
        <v>120</v>
      </c>
      <c r="K2680" s="4">
        <f t="shared" si="914"/>
        <v>45473</v>
      </c>
      <c r="L2680" s="5">
        <f t="shared" si="915"/>
        <v>6</v>
      </c>
      <c r="M2680" s="5">
        <f t="shared" si="916"/>
        <v>2024</v>
      </c>
      <c r="N2680" s="12">
        <v>870</v>
      </c>
      <c r="O2680" s="12"/>
      <c r="P2680" s="12">
        <f t="shared" si="918"/>
        <v>870</v>
      </c>
      <c r="Q2680" s="7">
        <f t="shared" si="917"/>
        <v>4350531.4500000011</v>
      </c>
      <c r="R2680" s="44" t="str">
        <f>VLOOKUP(F2680,'[1]Set up'!$A$2:$E$50,5,FALSE)</f>
        <v>Trsf</v>
      </c>
    </row>
    <row r="2681" spans="1:19" ht="15" customHeight="1" x14ac:dyDescent="0.35">
      <c r="A2681" s="4">
        <v>45353</v>
      </c>
      <c r="B2681" s="5">
        <f t="shared" si="912"/>
        <v>3</v>
      </c>
      <c r="C2681" s="5">
        <f t="shared" si="913"/>
        <v>2024</v>
      </c>
      <c r="D2681" s="5" t="s">
        <v>2497</v>
      </c>
      <c r="E2681" s="5" t="str">
        <f>VLOOKUP(F2681,'[1]Set up'!$A$2:$C$50,2,FALSE)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VLOOKUP(F2681,'[1]Set up'!$A$2:$C$50,3,FALSE)</f>
        <v>120</v>
      </c>
      <c r="J2681" s="5">
        <f>VLOOKUP(F2681,'[1]Set up'!$A$2:$D$50,4,FALSE)</f>
        <v>120</v>
      </c>
      <c r="K2681" s="4">
        <f t="shared" si="914"/>
        <v>45473</v>
      </c>
      <c r="L2681" s="5">
        <f t="shared" si="915"/>
        <v>6</v>
      </c>
      <c r="M2681" s="5">
        <f t="shared" si="916"/>
        <v>2024</v>
      </c>
      <c r="N2681" s="12">
        <v>575</v>
      </c>
      <c r="O2681" s="12"/>
      <c r="P2681" s="12">
        <f t="shared" si="918"/>
        <v>575</v>
      </c>
      <c r="Q2681" s="7">
        <f t="shared" si="917"/>
        <v>4351106.4500000011</v>
      </c>
      <c r="R2681" s="44" t="str">
        <f>VLOOKUP(F2681,'[1]Set up'!$A$2:$E$50,5,FALSE)</f>
        <v>Trsf</v>
      </c>
    </row>
    <row r="2682" spans="1:19" ht="15" customHeight="1" x14ac:dyDescent="0.35">
      <c r="A2682" s="4">
        <v>45353</v>
      </c>
      <c r="B2682" s="5">
        <f t="shared" si="912"/>
        <v>3</v>
      </c>
      <c r="C2682" s="5">
        <f t="shared" si="913"/>
        <v>2024</v>
      </c>
      <c r="D2682" s="5" t="s">
        <v>2497</v>
      </c>
      <c r="E2682" s="5" t="str">
        <f>VLOOKUP(F2682,'[1]Set up'!$A$2:$C$50,2,FALSE)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VLOOKUP(F2682,'[1]Set up'!$A$2:$C$50,3,FALSE)</f>
        <v>120</v>
      </c>
      <c r="J2682" s="5">
        <f>VLOOKUP(F2682,'[1]Set up'!$A$2:$D$50,4,FALSE)</f>
        <v>120</v>
      </c>
      <c r="K2682" s="4">
        <f t="shared" si="914"/>
        <v>45473</v>
      </c>
      <c r="L2682" s="5">
        <f t="shared" si="915"/>
        <v>6</v>
      </c>
      <c r="M2682" s="5">
        <f t="shared" si="916"/>
        <v>2024</v>
      </c>
      <c r="N2682" s="12">
        <v>440</v>
      </c>
      <c r="O2682" s="12"/>
      <c r="P2682" s="12">
        <f t="shared" si="918"/>
        <v>440</v>
      </c>
      <c r="Q2682" s="7">
        <f t="shared" si="917"/>
        <v>4351546.4500000011</v>
      </c>
      <c r="R2682" s="44" t="str">
        <f>VLOOKUP(F2682,'[1]Set up'!$A$2:$E$50,5,FALSE)</f>
        <v>Trsf</v>
      </c>
    </row>
    <row r="2683" spans="1:19" ht="15" customHeight="1" x14ac:dyDescent="0.35">
      <c r="A2683" s="4">
        <v>45353</v>
      </c>
      <c r="B2683" s="5">
        <f t="shared" si="912"/>
        <v>3</v>
      </c>
      <c r="C2683" s="5">
        <f t="shared" si="913"/>
        <v>2024</v>
      </c>
      <c r="D2683" s="5" t="s">
        <v>2497</v>
      </c>
      <c r="E2683" s="5" t="str">
        <f>VLOOKUP(F2683,'[1]Set up'!$A$2:$C$50,2,FALSE)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VLOOKUP(F2683,'[1]Set up'!$A$2:$C$50,3,FALSE)</f>
        <v>120</v>
      </c>
      <c r="J2683" s="5">
        <f>VLOOKUP(F2683,'[1]Set up'!$A$2:$D$50,4,FALSE)</f>
        <v>120</v>
      </c>
      <c r="K2683" s="4">
        <f t="shared" si="914"/>
        <v>45473</v>
      </c>
      <c r="L2683" s="5">
        <f t="shared" si="915"/>
        <v>6</v>
      </c>
      <c r="M2683" s="5">
        <f t="shared" si="916"/>
        <v>2024</v>
      </c>
      <c r="N2683" s="12">
        <v>420</v>
      </c>
      <c r="O2683" s="12"/>
      <c r="P2683" s="12">
        <f t="shared" si="918"/>
        <v>420</v>
      </c>
      <c r="Q2683" s="7">
        <f t="shared" si="917"/>
        <v>4351966.4500000011</v>
      </c>
      <c r="R2683" s="44" t="str">
        <f>VLOOKUP(F2683,'[1]Set up'!$A$2:$E$50,5,FALSE)</f>
        <v>Trsf</v>
      </c>
    </row>
    <row r="2684" spans="1:19" ht="15" customHeight="1" x14ac:dyDescent="0.35">
      <c r="A2684" s="4">
        <v>45353</v>
      </c>
      <c r="B2684" s="5">
        <f t="shared" si="912"/>
        <v>3</v>
      </c>
      <c r="C2684" s="5">
        <f t="shared" si="913"/>
        <v>2024</v>
      </c>
      <c r="D2684" s="5" t="s">
        <v>2497</v>
      </c>
      <c r="E2684" s="5" t="str">
        <f>VLOOKUP(F2684,'[1]Set up'!$A$2:$C$50,2,FALSE)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VLOOKUP(F2684,'[1]Set up'!$A$2:$C$50,3,FALSE)</f>
        <v>120</v>
      </c>
      <c r="J2684" s="5">
        <f>VLOOKUP(F2684,'[1]Set up'!$A$2:$D$50,4,FALSE)</f>
        <v>120</v>
      </c>
      <c r="K2684" s="4">
        <f t="shared" si="914"/>
        <v>45473</v>
      </c>
      <c r="L2684" s="5">
        <f t="shared" si="915"/>
        <v>6</v>
      </c>
      <c r="M2684" s="5">
        <f t="shared" si="916"/>
        <v>2024</v>
      </c>
      <c r="N2684" s="12">
        <v>395</v>
      </c>
      <c r="O2684" s="12"/>
      <c r="P2684" s="12">
        <f t="shared" si="918"/>
        <v>395</v>
      </c>
      <c r="Q2684" s="7">
        <f t="shared" si="917"/>
        <v>4352361.4500000011</v>
      </c>
      <c r="R2684" s="44" t="str">
        <f>VLOOKUP(F2684,'[1]Set up'!$A$2:$E$50,5,FALSE)</f>
        <v>Trsf</v>
      </c>
    </row>
    <row r="2685" spans="1:19" ht="15" customHeight="1" x14ac:dyDescent="0.35">
      <c r="A2685" s="4">
        <v>45353</v>
      </c>
      <c r="B2685" s="5">
        <f t="shared" si="912"/>
        <v>3</v>
      </c>
      <c r="C2685" s="5">
        <f t="shared" si="913"/>
        <v>2024</v>
      </c>
      <c r="D2685" s="5" t="s">
        <v>2498</v>
      </c>
      <c r="E2685" s="5" t="str">
        <f>VLOOKUP(F2685,'[1]Set up'!$A$2:$C$50,2,FALSE)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VLOOKUP(F2685,'[1]Set up'!$A$2:$C$50,3,FALSE)</f>
        <v>Cash</v>
      </c>
      <c r="J2685" s="5">
        <f>VLOOKUP(F2685,'[1]Set up'!$A$2:$D$50,4,FALSE)</f>
        <v>0</v>
      </c>
      <c r="K2685" s="4">
        <f t="shared" si="914"/>
        <v>45353</v>
      </c>
      <c r="L2685" s="5">
        <f t="shared" si="915"/>
        <v>3</v>
      </c>
      <c r="M2685" s="5">
        <f t="shared" si="916"/>
        <v>2024</v>
      </c>
      <c r="N2685" s="12">
        <v>1279.8</v>
      </c>
      <c r="O2685" s="6">
        <f t="shared" ref="O2685" si="919">-N2685</f>
        <v>-1279.8</v>
      </c>
      <c r="P2685" s="12">
        <f t="shared" si="918"/>
        <v>0</v>
      </c>
      <c r="Q2685" s="7">
        <f t="shared" si="917"/>
        <v>4353641.2500000009</v>
      </c>
      <c r="R2685" s="44" t="str">
        <f>VLOOKUP(F2685,'[1]Set up'!$A$2:$E$50,5,FALSE)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912"/>
        <v>3</v>
      </c>
      <c r="C2686" s="5">
        <f t="shared" si="913"/>
        <v>2024</v>
      </c>
      <c r="D2686" s="5" t="s">
        <v>2499</v>
      </c>
      <c r="E2686" s="5" t="str">
        <f>VLOOKUP(F2686,'[1]Set up'!$A$2:$C$50,2,FALSE)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VLOOKUP(F2686,'[1]Set up'!$A$2:$C$50,3,FALSE)</f>
        <v>Cash</v>
      </c>
      <c r="J2686" s="5">
        <f>VLOOKUP(F2686,'[1]Set up'!$A$2:$D$50,4,FALSE)</f>
        <v>0</v>
      </c>
      <c r="K2686" s="4">
        <f t="shared" si="914"/>
        <v>45356</v>
      </c>
      <c r="L2686" s="5">
        <f t="shared" si="915"/>
        <v>3</v>
      </c>
      <c r="M2686" s="5">
        <f t="shared" si="916"/>
        <v>2024</v>
      </c>
      <c r="N2686" s="12">
        <v>625</v>
      </c>
      <c r="O2686" s="12"/>
      <c r="P2686" s="12">
        <f t="shared" si="918"/>
        <v>625</v>
      </c>
      <c r="Q2686" s="7">
        <f t="shared" si="917"/>
        <v>4354266.2500000009</v>
      </c>
      <c r="R2686" s="44" t="str">
        <f>VLOOKUP(F2686,'[1]Set up'!$A$2:$E$50,5,FALSE)</f>
        <v>Trsf</v>
      </c>
    </row>
    <row r="2687" spans="1:19" ht="15" customHeight="1" x14ac:dyDescent="0.35">
      <c r="A2687" s="4">
        <v>45356</v>
      </c>
      <c r="B2687" s="5">
        <f t="shared" si="912"/>
        <v>3</v>
      </c>
      <c r="C2687" s="5">
        <f t="shared" si="913"/>
        <v>2024</v>
      </c>
      <c r="D2687" s="5" t="s">
        <v>2500</v>
      </c>
      <c r="E2687" s="5" t="str">
        <f>VLOOKUP(F2687,'[1]Set up'!$A$2:$C$50,2,FALSE)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VLOOKUP(F2687,'[1]Set up'!$A$2:$C$50,3,FALSE)</f>
        <v>Cash</v>
      </c>
      <c r="J2687" s="5">
        <f>VLOOKUP(F2687,'[1]Set up'!$A$2:$D$50,4,FALSE)</f>
        <v>0</v>
      </c>
      <c r="K2687" s="4">
        <f t="shared" si="914"/>
        <v>45356</v>
      </c>
      <c r="L2687" s="5">
        <f t="shared" si="915"/>
        <v>3</v>
      </c>
      <c r="M2687" s="5">
        <f t="shared" si="916"/>
        <v>2024</v>
      </c>
      <c r="N2687" s="12">
        <v>16060</v>
      </c>
      <c r="O2687" s="12"/>
      <c r="P2687" s="12">
        <f t="shared" si="918"/>
        <v>16060</v>
      </c>
      <c r="Q2687" s="7">
        <f t="shared" si="917"/>
        <v>4370326.2500000009</v>
      </c>
      <c r="R2687" s="44" t="str">
        <f>VLOOKUP(F2687,'[1]Set up'!$A$2:$E$50,5,FALSE)</f>
        <v>Trsf</v>
      </c>
    </row>
    <row r="2688" spans="1:19" ht="15" customHeight="1" x14ac:dyDescent="0.35">
      <c r="A2688" s="4">
        <v>45356</v>
      </c>
      <c r="B2688" s="5">
        <f t="shared" si="912"/>
        <v>3</v>
      </c>
      <c r="C2688" s="5">
        <f t="shared" si="913"/>
        <v>2024</v>
      </c>
      <c r="D2688" s="5" t="s">
        <v>2500</v>
      </c>
      <c r="E2688" s="5" t="str">
        <f>VLOOKUP(F2688,'[1]Set up'!$A$2:$C$50,2,FALSE)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VLOOKUP(F2688,'[1]Set up'!$A$2:$C$50,3,FALSE)</f>
        <v>Cash</v>
      </c>
      <c r="J2688" s="5">
        <f>VLOOKUP(F2688,'[1]Set up'!$A$2:$D$50,4,FALSE)</f>
        <v>0</v>
      </c>
      <c r="K2688" s="4">
        <f t="shared" si="914"/>
        <v>45356</v>
      </c>
      <c r="L2688" s="5">
        <f t="shared" si="915"/>
        <v>3</v>
      </c>
      <c r="M2688" s="5">
        <f t="shared" si="916"/>
        <v>2024</v>
      </c>
      <c r="N2688" s="12">
        <v>3480</v>
      </c>
      <c r="O2688" s="12"/>
      <c r="P2688" s="12">
        <f t="shared" si="918"/>
        <v>3480</v>
      </c>
      <c r="Q2688" s="7">
        <f t="shared" si="917"/>
        <v>4373806.2500000009</v>
      </c>
      <c r="R2688" s="44" t="str">
        <f>VLOOKUP(F2688,'[1]Set up'!$A$2:$E$50,5,FALSE)</f>
        <v>Trsf</v>
      </c>
    </row>
    <row r="2689" spans="1:19" ht="15" customHeight="1" x14ac:dyDescent="0.35">
      <c r="A2689" s="4">
        <v>45356</v>
      </c>
      <c r="B2689" s="5">
        <f t="shared" si="912"/>
        <v>3</v>
      </c>
      <c r="C2689" s="5">
        <f t="shared" si="913"/>
        <v>2024</v>
      </c>
      <c r="D2689" s="5" t="s">
        <v>2500</v>
      </c>
      <c r="E2689" s="5" t="str">
        <f>VLOOKUP(F2689,'[1]Set up'!$A$2:$C$50,2,FALSE)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VLOOKUP(F2689,'[1]Set up'!$A$2:$C$50,3,FALSE)</f>
        <v>Cash</v>
      </c>
      <c r="J2689" s="5">
        <f>VLOOKUP(F2689,'[1]Set up'!$A$2:$D$50,4,FALSE)</f>
        <v>0</v>
      </c>
      <c r="K2689" s="4">
        <f t="shared" si="914"/>
        <v>45356</v>
      </c>
      <c r="L2689" s="5">
        <f t="shared" si="915"/>
        <v>3</v>
      </c>
      <c r="M2689" s="5">
        <f t="shared" si="916"/>
        <v>2024</v>
      </c>
      <c r="N2689" s="12">
        <v>2146</v>
      </c>
      <c r="O2689" s="12"/>
      <c r="P2689" s="12">
        <f t="shared" si="918"/>
        <v>2146</v>
      </c>
      <c r="Q2689" s="7">
        <f t="shared" si="917"/>
        <v>4375952.2500000009</v>
      </c>
      <c r="R2689" s="44" t="str">
        <f>VLOOKUP(F2689,'[1]Set up'!$A$2:$E$50,5,FALSE)</f>
        <v>Trsf</v>
      </c>
    </row>
    <row r="2690" spans="1:19" ht="15" customHeight="1" x14ac:dyDescent="0.35">
      <c r="A2690" s="4">
        <v>45356</v>
      </c>
      <c r="B2690" s="5">
        <f t="shared" si="912"/>
        <v>3</v>
      </c>
      <c r="C2690" s="5">
        <f t="shared" si="913"/>
        <v>2024</v>
      </c>
      <c r="D2690" s="5" t="s">
        <v>2500</v>
      </c>
      <c r="E2690" s="5" t="str">
        <f>VLOOKUP(F2690,'[1]Set up'!$A$2:$C$50,2,FALSE)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VLOOKUP(F2690,'[1]Set up'!$A$2:$C$50,3,FALSE)</f>
        <v>Cash</v>
      </c>
      <c r="J2690" s="5">
        <f>VLOOKUP(F2690,'[1]Set up'!$A$2:$D$50,4,FALSE)</f>
        <v>0</v>
      </c>
      <c r="K2690" s="4">
        <f t="shared" si="914"/>
        <v>45356</v>
      </c>
      <c r="L2690" s="5">
        <f t="shared" si="915"/>
        <v>3</v>
      </c>
      <c r="M2690" s="5">
        <f t="shared" si="916"/>
        <v>2024</v>
      </c>
      <c r="N2690" s="12">
        <v>3510</v>
      </c>
      <c r="O2690" s="12"/>
      <c r="P2690" s="12">
        <f t="shared" si="918"/>
        <v>3510</v>
      </c>
      <c r="Q2690" s="7">
        <f t="shared" si="917"/>
        <v>4379462.2500000009</v>
      </c>
      <c r="R2690" s="44" t="str">
        <f>VLOOKUP(F2690,'[1]Set up'!$A$2:$E$50,5,FALSE)</f>
        <v>Trsf</v>
      </c>
    </row>
    <row r="2691" spans="1:19" ht="15" customHeight="1" x14ac:dyDescent="0.35">
      <c r="A2691" s="4">
        <v>45356</v>
      </c>
      <c r="B2691" s="5">
        <f t="shared" si="912"/>
        <v>3</v>
      </c>
      <c r="C2691" s="5">
        <f t="shared" si="913"/>
        <v>2024</v>
      </c>
      <c r="D2691" s="5" t="s">
        <v>2500</v>
      </c>
      <c r="E2691" s="5" t="str">
        <f>VLOOKUP(F2691,'[1]Set up'!$A$2:$C$50,2,FALSE)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VLOOKUP(F2691,'[1]Set up'!$A$2:$C$50,3,FALSE)</f>
        <v>Cash</v>
      </c>
      <c r="J2691" s="5">
        <f>VLOOKUP(F2691,'[1]Set up'!$A$2:$D$50,4,FALSE)</f>
        <v>0</v>
      </c>
      <c r="K2691" s="4">
        <f t="shared" si="914"/>
        <v>45356</v>
      </c>
      <c r="L2691" s="5">
        <f t="shared" si="915"/>
        <v>3</v>
      </c>
      <c r="M2691" s="5">
        <f t="shared" si="916"/>
        <v>2024</v>
      </c>
      <c r="N2691" s="12">
        <v>380</v>
      </c>
      <c r="O2691" s="12"/>
      <c r="P2691" s="12">
        <f t="shared" si="918"/>
        <v>380</v>
      </c>
      <c r="Q2691" s="7">
        <f t="shared" si="917"/>
        <v>4379842.2500000009</v>
      </c>
      <c r="R2691" s="44" t="str">
        <f>VLOOKUP(F2691,'[1]Set up'!$A$2:$E$50,5,FALSE)</f>
        <v>Trsf</v>
      </c>
    </row>
    <row r="2692" spans="1:19" ht="15" customHeight="1" x14ac:dyDescent="0.35">
      <c r="A2692" s="4">
        <v>45355</v>
      </c>
      <c r="B2692" s="5">
        <f t="shared" si="912"/>
        <v>3</v>
      </c>
      <c r="C2692" s="5">
        <f t="shared" si="913"/>
        <v>2024</v>
      </c>
      <c r="D2692" s="5" t="s">
        <v>2501</v>
      </c>
      <c r="E2692" s="5" t="str">
        <f>VLOOKUP(F2692,'[1]Set up'!$A$2:$C$50,2,FALSE)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VLOOKUP(F2692,'[1]Set up'!$A$2:$C$50,3,FALSE)</f>
        <v>60</v>
      </c>
      <c r="J2692" s="5">
        <f>VLOOKUP(F2692,'[1]Set up'!$A$2:$D$50,4,FALSE)</f>
        <v>60</v>
      </c>
      <c r="K2692" s="4">
        <f t="shared" si="914"/>
        <v>45415</v>
      </c>
      <c r="L2692" s="5">
        <f t="shared" si="915"/>
        <v>5</v>
      </c>
      <c r="M2692" s="5">
        <f t="shared" si="916"/>
        <v>2024</v>
      </c>
      <c r="N2692" s="12">
        <v>3212</v>
      </c>
      <c r="O2692" s="12"/>
      <c r="P2692" s="12">
        <f t="shared" si="918"/>
        <v>3212</v>
      </c>
      <c r="Q2692" s="7">
        <f t="shared" si="917"/>
        <v>4383054.2500000009</v>
      </c>
      <c r="R2692" s="44" t="str">
        <f>VLOOKUP(F2692,'[1]Set up'!$A$2:$E$50,5,FALSE)</f>
        <v>Chq</v>
      </c>
    </row>
    <row r="2693" spans="1:19" ht="15" customHeight="1" x14ac:dyDescent="0.35">
      <c r="A2693" s="4">
        <v>45356</v>
      </c>
      <c r="B2693" s="5">
        <f t="shared" si="912"/>
        <v>3</v>
      </c>
      <c r="C2693" s="5">
        <f t="shared" si="913"/>
        <v>2024</v>
      </c>
      <c r="D2693" s="5" t="s">
        <v>2502</v>
      </c>
      <c r="E2693" s="5" t="str">
        <f>VLOOKUP(F2693,'[1]Set up'!$A$2:$C$50,2,FALSE)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VLOOKUP(F2693,'[1]Set up'!$A$2:$C$50,3,FALSE)</f>
        <v>Cash</v>
      </c>
      <c r="J2693" s="5">
        <f>VLOOKUP(F2693,'[1]Set up'!$A$2:$D$50,4,FALSE)</f>
        <v>0</v>
      </c>
      <c r="K2693" s="4">
        <f t="shared" si="914"/>
        <v>45356</v>
      </c>
      <c r="L2693" s="5">
        <f t="shared" si="915"/>
        <v>3</v>
      </c>
      <c r="M2693" s="5">
        <f t="shared" si="916"/>
        <v>2024</v>
      </c>
      <c r="N2693" s="12">
        <v>1628</v>
      </c>
      <c r="O2693" s="6">
        <f t="shared" ref="O2693:O2694" si="920">-N2693</f>
        <v>-1628</v>
      </c>
      <c r="P2693" s="12">
        <f t="shared" si="918"/>
        <v>0</v>
      </c>
      <c r="Q2693" s="7">
        <f t="shared" si="917"/>
        <v>4384682.2500000009</v>
      </c>
      <c r="R2693" s="44" t="str">
        <f>VLOOKUP(F2693,'[1]Set up'!$A$2:$E$50,5,FALSE)</f>
        <v>Trsf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912"/>
        <v>3</v>
      </c>
      <c r="C2694" s="5">
        <f t="shared" si="913"/>
        <v>2024</v>
      </c>
      <c r="D2694" s="5" t="s">
        <v>2502</v>
      </c>
      <c r="E2694" s="5" t="str">
        <f>VLOOKUP(F2694,'[1]Set up'!$A$2:$C$50,2,FALSE)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VLOOKUP(F2694,'[1]Set up'!$A$2:$C$50,3,FALSE)</f>
        <v>Cash</v>
      </c>
      <c r="J2694" s="5">
        <f>VLOOKUP(F2694,'[1]Set up'!$A$2:$D$50,4,FALSE)</f>
        <v>0</v>
      </c>
      <c r="K2694" s="4">
        <f t="shared" si="914"/>
        <v>45356</v>
      </c>
      <c r="L2694" s="5">
        <f t="shared" si="915"/>
        <v>3</v>
      </c>
      <c r="M2694" s="5">
        <f t="shared" si="916"/>
        <v>2024</v>
      </c>
      <c r="N2694" s="12">
        <v>630</v>
      </c>
      <c r="O2694" s="6">
        <f t="shared" si="920"/>
        <v>-630</v>
      </c>
      <c r="P2694" s="12">
        <f t="shared" si="918"/>
        <v>0</v>
      </c>
      <c r="Q2694" s="7">
        <f t="shared" si="917"/>
        <v>4385312.2500000009</v>
      </c>
      <c r="R2694" s="44" t="str">
        <f>VLOOKUP(F2694,'[1]Set up'!$A$2:$E$50,5,FALSE)</f>
        <v>Trsf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912"/>
        <v>3</v>
      </c>
      <c r="C2695" s="5">
        <f t="shared" si="913"/>
        <v>2024</v>
      </c>
      <c r="D2695" s="5" t="s">
        <v>2503</v>
      </c>
      <c r="E2695" s="5" t="str">
        <f>VLOOKUP(F2695,'[1]Set up'!$A$2:$C$50,2,FALSE)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VLOOKUP(F2695,'[1]Set up'!$A$2:$C$50,3,FALSE)</f>
        <v>Cash</v>
      </c>
      <c r="J2695" s="5">
        <f>VLOOKUP(F2695,'[1]Set up'!$A$2:$D$50,4,FALSE)</f>
        <v>0</v>
      </c>
      <c r="K2695" s="4">
        <f t="shared" si="914"/>
        <v>45356</v>
      </c>
      <c r="L2695" s="5">
        <f t="shared" si="915"/>
        <v>3</v>
      </c>
      <c r="M2695" s="5">
        <f t="shared" si="916"/>
        <v>2024</v>
      </c>
      <c r="N2695" s="12">
        <v>1738</v>
      </c>
      <c r="O2695" s="12"/>
      <c r="P2695" s="12">
        <f t="shared" si="918"/>
        <v>1738</v>
      </c>
      <c r="Q2695" s="7">
        <f t="shared" si="917"/>
        <v>4387050.2500000009</v>
      </c>
      <c r="R2695" s="44" t="str">
        <f>VLOOKUP(F2695,'[1]Set up'!$A$2:$E$50,5,FALSE)</f>
        <v>Trsf</v>
      </c>
    </row>
    <row r="2696" spans="1:19" ht="15" customHeight="1" x14ac:dyDescent="0.35">
      <c r="A2696" s="4">
        <v>45356</v>
      </c>
      <c r="B2696" s="5">
        <f t="shared" si="912"/>
        <v>3</v>
      </c>
      <c r="C2696" s="5">
        <f t="shared" si="913"/>
        <v>2024</v>
      </c>
      <c r="D2696" s="5" t="s">
        <v>2503</v>
      </c>
      <c r="E2696" s="5" t="str">
        <f>VLOOKUP(F2696,'[1]Set up'!$A$2:$C$50,2,FALSE)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VLOOKUP(F2696,'[1]Set up'!$A$2:$C$50,3,FALSE)</f>
        <v>Cash</v>
      </c>
      <c r="J2696" s="5">
        <f>VLOOKUP(F2696,'[1]Set up'!$A$2:$D$50,4,FALSE)</f>
        <v>0</v>
      </c>
      <c r="K2696" s="4">
        <f t="shared" si="914"/>
        <v>45356</v>
      </c>
      <c r="L2696" s="5">
        <f t="shared" si="915"/>
        <v>3</v>
      </c>
      <c r="M2696" s="5">
        <f t="shared" si="916"/>
        <v>2024</v>
      </c>
      <c r="N2696" s="12">
        <v>110</v>
      </c>
      <c r="O2696" s="12"/>
      <c r="P2696" s="12">
        <f t="shared" si="918"/>
        <v>110</v>
      </c>
      <c r="Q2696" s="7">
        <f t="shared" si="917"/>
        <v>4387160.2500000009</v>
      </c>
      <c r="R2696" s="44" t="str">
        <f>VLOOKUP(F2696,'[1]Set up'!$A$2:$E$50,5,FALSE)</f>
        <v>Trsf</v>
      </c>
    </row>
    <row r="2697" spans="1:19" ht="15" customHeight="1" x14ac:dyDescent="0.35">
      <c r="A2697" s="4">
        <v>45358</v>
      </c>
      <c r="B2697" s="5">
        <f t="shared" si="912"/>
        <v>3</v>
      </c>
      <c r="C2697" s="5">
        <f t="shared" si="913"/>
        <v>2024</v>
      </c>
      <c r="D2697" s="5" t="s">
        <v>2504</v>
      </c>
      <c r="E2697" s="5" t="str">
        <f>VLOOKUP(F2697,'[1]Set up'!$A$2:$C$50,2,FALSE)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VLOOKUP(F2697,'[1]Set up'!$A$2:$C$50,3,FALSE)</f>
        <v>Cash</v>
      </c>
      <c r="J2697" s="5">
        <f>VLOOKUP(F2697,'[1]Set up'!$A$2:$D$50,4,FALSE)</f>
        <v>0</v>
      </c>
      <c r="K2697" s="4">
        <f t="shared" si="914"/>
        <v>45358</v>
      </c>
      <c r="L2697" s="5">
        <f t="shared" si="915"/>
        <v>3</v>
      </c>
      <c r="M2697" s="5">
        <f t="shared" si="916"/>
        <v>2024</v>
      </c>
      <c r="N2697" s="12">
        <v>1738</v>
      </c>
      <c r="O2697" s="6">
        <f t="shared" ref="O2697:O2699" si="921">-N2697</f>
        <v>-1738</v>
      </c>
      <c r="P2697" s="12">
        <f t="shared" si="918"/>
        <v>0</v>
      </c>
      <c r="Q2697" s="7">
        <f t="shared" si="917"/>
        <v>4388898.2500000009</v>
      </c>
      <c r="R2697" s="44" t="str">
        <f>VLOOKUP(F2697,'[1]Set up'!$A$2:$E$50,5,FALSE)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912"/>
        <v>3</v>
      </c>
      <c r="C2698" s="5">
        <f t="shared" si="913"/>
        <v>2024</v>
      </c>
      <c r="D2698" s="5" t="s">
        <v>2504</v>
      </c>
      <c r="E2698" s="5" t="str">
        <f>VLOOKUP(F2698,'[1]Set up'!$A$2:$C$50,2,FALSE)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VLOOKUP(F2698,'[1]Set up'!$A$2:$C$50,3,FALSE)</f>
        <v>Cash</v>
      </c>
      <c r="J2698" s="5">
        <f>VLOOKUP(F2698,'[1]Set up'!$A$2:$D$50,4,FALSE)</f>
        <v>0</v>
      </c>
      <c r="K2698" s="4">
        <f t="shared" si="914"/>
        <v>45358</v>
      </c>
      <c r="L2698" s="5">
        <f t="shared" si="915"/>
        <v>3</v>
      </c>
      <c r="M2698" s="5">
        <f t="shared" si="916"/>
        <v>2024</v>
      </c>
      <c r="N2698" s="12">
        <v>110</v>
      </c>
      <c r="O2698" s="6">
        <f t="shared" si="921"/>
        <v>-110</v>
      </c>
      <c r="P2698" s="12">
        <f t="shared" si="918"/>
        <v>0</v>
      </c>
      <c r="Q2698" s="7">
        <f t="shared" si="917"/>
        <v>4389008.2500000009</v>
      </c>
      <c r="R2698" s="44" t="str">
        <f>VLOOKUP(F2698,'[1]Set up'!$A$2:$E$50,5,FALSE)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912"/>
        <v>3</v>
      </c>
      <c r="C2699" s="5">
        <f t="shared" si="913"/>
        <v>2024</v>
      </c>
      <c r="D2699" s="5" t="s">
        <v>2504</v>
      </c>
      <c r="E2699" s="5" t="str">
        <f>VLOOKUP(F2699,'[1]Set up'!$A$2:$C$50,2,FALSE)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VLOOKUP(F2699,'[1]Set up'!$A$2:$C$50,3,FALSE)</f>
        <v>Cash</v>
      </c>
      <c r="J2699" s="5">
        <f>VLOOKUP(F2699,'[1]Set up'!$A$2:$D$50,4,FALSE)</f>
        <v>0</v>
      </c>
      <c r="K2699" s="4">
        <f t="shared" si="914"/>
        <v>45358</v>
      </c>
      <c r="L2699" s="5">
        <f t="shared" si="915"/>
        <v>3</v>
      </c>
      <c r="M2699" s="5">
        <f t="shared" si="916"/>
        <v>2024</v>
      </c>
      <c r="N2699" s="12">
        <v>125</v>
      </c>
      <c r="O2699" s="6">
        <f t="shared" si="921"/>
        <v>-125</v>
      </c>
      <c r="P2699" s="12">
        <f t="shared" si="918"/>
        <v>0</v>
      </c>
      <c r="Q2699" s="7">
        <f t="shared" si="917"/>
        <v>4389133.2500000009</v>
      </c>
      <c r="R2699" s="44" t="str">
        <f>VLOOKUP(F2699,'[1]Set up'!$A$2:$E$50,5,FALSE)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912"/>
        <v>3</v>
      </c>
      <c r="C2700" s="5">
        <f t="shared" si="913"/>
        <v>2024</v>
      </c>
      <c r="D2700" s="5" t="s">
        <v>2505</v>
      </c>
      <c r="E2700" s="5" t="str">
        <f>VLOOKUP(F2700,'[1]Set up'!$A$2:$C$50,2,FALSE)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VLOOKUP(F2700,'[1]Set up'!$A$2:$C$50,3,FALSE)</f>
        <v>45</v>
      </c>
      <c r="J2700" s="5">
        <f>VLOOKUP(F2700,'[1]Set up'!$A$2:$D$50,4,FALSE)</f>
        <v>45</v>
      </c>
      <c r="K2700" s="4">
        <f t="shared" si="914"/>
        <v>45408</v>
      </c>
      <c r="L2700" s="5">
        <f t="shared" si="915"/>
        <v>4</v>
      </c>
      <c r="M2700" s="5">
        <f t="shared" si="916"/>
        <v>2024</v>
      </c>
      <c r="N2700" s="12">
        <v>1738</v>
      </c>
      <c r="O2700" s="12"/>
      <c r="P2700" s="12">
        <f t="shared" si="918"/>
        <v>1738</v>
      </c>
      <c r="Q2700" s="7">
        <f t="shared" si="917"/>
        <v>4390871.2500000009</v>
      </c>
      <c r="R2700" s="44" t="str">
        <f>VLOOKUP(F2700,'[1]Set up'!$A$2:$E$50,5,FALSE)</f>
        <v>PD Chq</v>
      </c>
    </row>
    <row r="2701" spans="1:19" ht="15" customHeight="1" x14ac:dyDescent="0.35">
      <c r="A2701" s="4">
        <v>45363</v>
      </c>
      <c r="B2701" s="5">
        <f t="shared" si="912"/>
        <v>3</v>
      </c>
      <c r="C2701" s="5">
        <f t="shared" si="913"/>
        <v>2024</v>
      </c>
      <c r="D2701" s="5" t="s">
        <v>2505</v>
      </c>
      <c r="E2701" s="5" t="str">
        <f>VLOOKUP(F2701,'[1]Set up'!$A$2:$C$50,2,FALSE)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VLOOKUP(F2701,'[1]Set up'!$A$2:$C$50,3,FALSE)</f>
        <v>45</v>
      </c>
      <c r="J2701" s="5">
        <f>VLOOKUP(F2701,'[1]Set up'!$A$2:$D$50,4,FALSE)</f>
        <v>45</v>
      </c>
      <c r="K2701" s="4">
        <f t="shared" si="914"/>
        <v>45408</v>
      </c>
      <c r="L2701" s="5">
        <f t="shared" si="915"/>
        <v>4</v>
      </c>
      <c r="M2701" s="5">
        <f t="shared" si="916"/>
        <v>2024</v>
      </c>
      <c r="N2701" s="12">
        <v>220</v>
      </c>
      <c r="O2701" s="12"/>
      <c r="P2701" s="12">
        <f t="shared" si="918"/>
        <v>220</v>
      </c>
      <c r="Q2701" s="7">
        <f t="shared" si="917"/>
        <v>4391091.2500000009</v>
      </c>
      <c r="R2701" s="44" t="str">
        <f>VLOOKUP(F2701,'[1]Set up'!$A$2:$E$50,5,FALSE)</f>
        <v>PD Chq</v>
      </c>
    </row>
    <row r="2702" spans="1:19" ht="15" customHeight="1" x14ac:dyDescent="0.35">
      <c r="A2702" s="4">
        <v>45363</v>
      </c>
      <c r="B2702" s="5">
        <f t="shared" si="912"/>
        <v>3</v>
      </c>
      <c r="C2702" s="5">
        <f t="shared" si="913"/>
        <v>2024</v>
      </c>
      <c r="D2702" s="5" t="s">
        <v>2505</v>
      </c>
      <c r="E2702" s="5" t="str">
        <f>VLOOKUP(F2702,'[1]Set up'!$A$2:$C$50,2,FALSE)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VLOOKUP(F2702,'[1]Set up'!$A$2:$C$50,3,FALSE)</f>
        <v>45</v>
      </c>
      <c r="J2702" s="5">
        <f>VLOOKUP(F2702,'[1]Set up'!$A$2:$D$50,4,FALSE)</f>
        <v>45</v>
      </c>
      <c r="K2702" s="4">
        <f t="shared" si="914"/>
        <v>45408</v>
      </c>
      <c r="L2702" s="5">
        <f t="shared" si="915"/>
        <v>4</v>
      </c>
      <c r="M2702" s="5">
        <f t="shared" si="916"/>
        <v>2024</v>
      </c>
      <c r="N2702" s="12">
        <v>60</v>
      </c>
      <c r="O2702" s="12"/>
      <c r="P2702" s="12">
        <f t="shared" si="918"/>
        <v>60</v>
      </c>
      <c r="Q2702" s="7">
        <f t="shared" si="917"/>
        <v>4391151.2500000009</v>
      </c>
      <c r="R2702" s="44" t="str">
        <f>VLOOKUP(F2702,'[1]Set up'!$A$2:$E$50,5,FALSE)</f>
        <v>PD Chq</v>
      </c>
    </row>
    <row r="2703" spans="1:19" ht="15" customHeight="1" x14ac:dyDescent="0.35">
      <c r="A2703" s="4">
        <v>45364</v>
      </c>
      <c r="B2703" s="5">
        <f t="shared" si="912"/>
        <v>3</v>
      </c>
      <c r="C2703" s="5">
        <f t="shared" si="913"/>
        <v>2024</v>
      </c>
      <c r="D2703" s="5" t="s">
        <v>2506</v>
      </c>
      <c r="E2703" s="5" t="str">
        <f>VLOOKUP(F2703,'[1]Set up'!$A$2:$C$50,2,FALSE)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VLOOKUP(F2703,'[1]Set up'!$A$2:$C$50,3,FALSE)</f>
        <v>120</v>
      </c>
      <c r="J2703" s="5">
        <f>VLOOKUP(F2703,'[1]Set up'!$A$2:$D$50,4,FALSE)</f>
        <v>120</v>
      </c>
      <c r="K2703" s="4">
        <f t="shared" si="914"/>
        <v>45484</v>
      </c>
      <c r="L2703" s="5">
        <f t="shared" si="915"/>
        <v>7</v>
      </c>
      <c r="M2703" s="5">
        <f t="shared" si="916"/>
        <v>2024</v>
      </c>
      <c r="N2703" s="12">
        <v>12848</v>
      </c>
      <c r="O2703" s="12"/>
      <c r="P2703" s="12">
        <f t="shared" si="918"/>
        <v>12848</v>
      </c>
      <c r="Q2703" s="7">
        <f t="shared" si="917"/>
        <v>4403999.2500000009</v>
      </c>
      <c r="R2703" s="44" t="str">
        <f>VLOOKUP(F2703,'[1]Set up'!$A$2:$E$50,5,FALSE)</f>
        <v>Trsf</v>
      </c>
    </row>
    <row r="2704" spans="1:19" ht="15" customHeight="1" x14ac:dyDescent="0.35">
      <c r="A2704" s="4">
        <v>45364</v>
      </c>
      <c r="B2704" s="5">
        <f t="shared" si="912"/>
        <v>3</v>
      </c>
      <c r="C2704" s="5">
        <f t="shared" si="913"/>
        <v>2024</v>
      </c>
      <c r="D2704" s="5" t="s">
        <v>2506</v>
      </c>
      <c r="E2704" s="5" t="str">
        <f>VLOOKUP(F2704,'[1]Set up'!$A$2:$C$50,2,FALSE)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VLOOKUP(F2704,'[1]Set up'!$A$2:$C$50,3,FALSE)</f>
        <v>120</v>
      </c>
      <c r="J2704" s="5">
        <f>VLOOKUP(F2704,'[1]Set up'!$A$2:$D$50,4,FALSE)</f>
        <v>120</v>
      </c>
      <c r="K2704" s="4">
        <f t="shared" si="914"/>
        <v>45484</v>
      </c>
      <c r="L2704" s="5">
        <f t="shared" si="915"/>
        <v>7</v>
      </c>
      <c r="M2704" s="5">
        <f t="shared" si="916"/>
        <v>2024</v>
      </c>
      <c r="N2704" s="12">
        <v>1073</v>
      </c>
      <c r="O2704" s="12"/>
      <c r="P2704" s="12">
        <f t="shared" si="918"/>
        <v>1073</v>
      </c>
      <c r="Q2704" s="7">
        <f t="shared" si="917"/>
        <v>4405072.2500000009</v>
      </c>
      <c r="R2704" s="44" t="str">
        <f>VLOOKUP(F2704,'[1]Set up'!$A$2:$E$50,5,FALSE)</f>
        <v>Trsf</v>
      </c>
    </row>
    <row r="2705" spans="1:19" ht="15" customHeight="1" x14ac:dyDescent="0.35">
      <c r="A2705" s="4">
        <v>45364</v>
      </c>
      <c r="B2705" s="5">
        <f t="shared" si="912"/>
        <v>3</v>
      </c>
      <c r="C2705" s="5">
        <f t="shared" si="913"/>
        <v>2024</v>
      </c>
      <c r="D2705" s="5" t="s">
        <v>2506</v>
      </c>
      <c r="E2705" s="5" t="str">
        <f>VLOOKUP(F2705,'[1]Set up'!$A$2:$C$50,2,FALSE)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VLOOKUP(F2705,'[1]Set up'!$A$2:$C$50,3,FALSE)</f>
        <v>120</v>
      </c>
      <c r="J2705" s="5">
        <f>VLOOKUP(F2705,'[1]Set up'!$A$2:$D$50,4,FALSE)</f>
        <v>120</v>
      </c>
      <c r="K2705" s="4">
        <f t="shared" si="914"/>
        <v>45484</v>
      </c>
      <c r="L2705" s="5">
        <f t="shared" si="915"/>
        <v>7</v>
      </c>
      <c r="M2705" s="5">
        <f t="shared" si="916"/>
        <v>2024</v>
      </c>
      <c r="N2705" s="12">
        <v>287.5</v>
      </c>
      <c r="O2705" s="12"/>
      <c r="P2705" s="12">
        <f t="shared" si="918"/>
        <v>287.5</v>
      </c>
      <c r="Q2705" s="7">
        <f t="shared" si="917"/>
        <v>4405359.7500000009</v>
      </c>
      <c r="R2705" s="44" t="str">
        <f>VLOOKUP(F2705,'[1]Set up'!$A$2:$E$50,5,FALSE)</f>
        <v>Trsf</v>
      </c>
    </row>
    <row r="2706" spans="1:19" ht="15" customHeight="1" x14ac:dyDescent="0.35">
      <c r="A2706" s="4">
        <v>45364</v>
      </c>
      <c r="B2706" s="5">
        <f t="shared" si="912"/>
        <v>3</v>
      </c>
      <c r="C2706" s="5">
        <f t="shared" si="913"/>
        <v>2024</v>
      </c>
      <c r="D2706" s="5" t="s">
        <v>2506</v>
      </c>
      <c r="E2706" s="5" t="str">
        <f>VLOOKUP(F2706,'[1]Set up'!$A$2:$C$50,2,FALSE)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VLOOKUP(F2706,'[1]Set up'!$A$2:$C$50,3,FALSE)</f>
        <v>120</v>
      </c>
      <c r="J2706" s="5">
        <f>VLOOKUP(F2706,'[1]Set up'!$A$2:$D$50,4,FALSE)</f>
        <v>120</v>
      </c>
      <c r="K2706" s="4">
        <f t="shared" si="914"/>
        <v>45484</v>
      </c>
      <c r="L2706" s="5">
        <f t="shared" si="915"/>
        <v>7</v>
      </c>
      <c r="M2706" s="5">
        <f t="shared" si="916"/>
        <v>2024</v>
      </c>
      <c r="N2706" s="12">
        <v>440</v>
      </c>
      <c r="O2706" s="12"/>
      <c r="P2706" s="12">
        <f t="shared" si="918"/>
        <v>440</v>
      </c>
      <c r="Q2706" s="7">
        <f t="shared" si="917"/>
        <v>4405799.7500000009</v>
      </c>
      <c r="R2706" s="44" t="str">
        <f>VLOOKUP(F2706,'[1]Set up'!$A$2:$E$50,5,FALSE)</f>
        <v>Trsf</v>
      </c>
    </row>
    <row r="2707" spans="1:19" ht="15" customHeight="1" x14ac:dyDescent="0.35">
      <c r="A2707" s="4">
        <v>45364</v>
      </c>
      <c r="B2707" s="5">
        <f t="shared" si="912"/>
        <v>3</v>
      </c>
      <c r="C2707" s="5">
        <f t="shared" si="913"/>
        <v>2024</v>
      </c>
      <c r="D2707" s="5" t="s">
        <v>2506</v>
      </c>
      <c r="E2707" s="5" t="str">
        <f>VLOOKUP(F2707,'[1]Set up'!$A$2:$C$50,2,FALSE)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VLOOKUP(F2707,'[1]Set up'!$A$2:$C$50,3,FALSE)</f>
        <v>120</v>
      </c>
      <c r="J2707" s="5">
        <f>VLOOKUP(F2707,'[1]Set up'!$A$2:$D$50,4,FALSE)</f>
        <v>120</v>
      </c>
      <c r="K2707" s="4">
        <f t="shared" si="914"/>
        <v>45484</v>
      </c>
      <c r="L2707" s="5">
        <f t="shared" si="915"/>
        <v>7</v>
      </c>
      <c r="M2707" s="5">
        <f t="shared" si="916"/>
        <v>2024</v>
      </c>
      <c r="N2707" s="12">
        <v>420</v>
      </c>
      <c r="O2707" s="12"/>
      <c r="P2707" s="12">
        <f t="shared" si="918"/>
        <v>420</v>
      </c>
      <c r="Q2707" s="7">
        <f t="shared" si="917"/>
        <v>4406219.7500000009</v>
      </c>
      <c r="R2707" s="44" t="str">
        <f>VLOOKUP(F2707,'[1]Set up'!$A$2:$E$50,5,FALSE)</f>
        <v>Trsf</v>
      </c>
    </row>
    <row r="2708" spans="1:19" ht="15" customHeight="1" x14ac:dyDescent="0.35">
      <c r="A2708" s="4">
        <v>45364</v>
      </c>
      <c r="B2708" s="5">
        <f t="shared" si="912"/>
        <v>3</v>
      </c>
      <c r="C2708" s="5">
        <f t="shared" si="913"/>
        <v>2024</v>
      </c>
      <c r="D2708" s="5" t="s">
        <v>2508</v>
      </c>
      <c r="E2708" s="5" t="str">
        <f>VLOOKUP(F2708,'[1]Set up'!$A$2:$C$50,2,FALSE)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VLOOKUP(F2708,'[1]Set up'!$A$2:$C$50,3,FALSE)</f>
        <v>Cash</v>
      </c>
      <c r="J2708" s="5">
        <f>VLOOKUP(F2708,'[1]Set up'!$A$2:$D$50,4,FALSE)</f>
        <v>0</v>
      </c>
      <c r="K2708" s="4">
        <f t="shared" si="914"/>
        <v>45364</v>
      </c>
      <c r="L2708" s="5">
        <f t="shared" si="915"/>
        <v>3</v>
      </c>
      <c r="M2708" s="5">
        <f t="shared" si="916"/>
        <v>2024</v>
      </c>
      <c r="N2708" s="12">
        <v>625</v>
      </c>
      <c r="O2708" s="12"/>
      <c r="P2708" s="12">
        <f t="shared" si="918"/>
        <v>625</v>
      </c>
      <c r="Q2708" s="7">
        <f t="shared" si="917"/>
        <v>4406844.7500000009</v>
      </c>
      <c r="R2708" s="44" t="str">
        <f>VLOOKUP(F2708,'[1]Set up'!$A$2:$E$50,5,FALSE)</f>
        <v>Trsf</v>
      </c>
    </row>
    <row r="2709" spans="1:19" ht="15" customHeight="1" x14ac:dyDescent="0.35">
      <c r="A2709" s="4">
        <v>45364</v>
      </c>
      <c r="B2709" s="5">
        <f t="shared" si="912"/>
        <v>3</v>
      </c>
      <c r="C2709" s="5">
        <f t="shared" si="913"/>
        <v>2024</v>
      </c>
      <c r="D2709" s="5" t="s">
        <v>2509</v>
      </c>
      <c r="E2709" s="5" t="str">
        <f>VLOOKUP(F2709,'[1]Set up'!$A$2:$C$50,2,FALSE)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VLOOKUP(F2709,'[1]Set up'!$A$2:$C$50,3,FALSE)</f>
        <v>Cash</v>
      </c>
      <c r="J2709" s="5">
        <f>VLOOKUP(F2709,'[1]Set up'!$A$2:$D$50,4,FALSE)</f>
        <v>0</v>
      </c>
      <c r="K2709" s="4">
        <f t="shared" si="914"/>
        <v>45364</v>
      </c>
      <c r="L2709" s="5">
        <f t="shared" si="915"/>
        <v>3</v>
      </c>
      <c r="M2709" s="5">
        <f t="shared" si="916"/>
        <v>2024</v>
      </c>
      <c r="N2709" s="12">
        <v>16060</v>
      </c>
      <c r="O2709" s="12"/>
      <c r="P2709" s="12">
        <f t="shared" si="918"/>
        <v>16060</v>
      </c>
      <c r="Q2709" s="7">
        <f t="shared" si="917"/>
        <v>4422904.7500000009</v>
      </c>
      <c r="R2709" s="44" t="str">
        <f>VLOOKUP(F2709,'[1]Set up'!$A$2:$E$50,5,FALSE)</f>
        <v>Trsf</v>
      </c>
    </row>
    <row r="2710" spans="1:19" ht="15" customHeight="1" x14ac:dyDescent="0.35">
      <c r="A2710" s="4">
        <v>45364</v>
      </c>
      <c r="B2710" s="5">
        <f t="shared" si="912"/>
        <v>3</v>
      </c>
      <c r="C2710" s="5">
        <f t="shared" si="913"/>
        <v>2024</v>
      </c>
      <c r="D2710" s="5" t="s">
        <v>2509</v>
      </c>
      <c r="E2710" s="5" t="str">
        <f>VLOOKUP(F2710,'[1]Set up'!$A$2:$C$50,2,FALSE)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VLOOKUP(F2710,'[1]Set up'!$A$2:$C$50,3,FALSE)</f>
        <v>Cash</v>
      </c>
      <c r="J2710" s="5">
        <f>VLOOKUP(F2710,'[1]Set up'!$A$2:$D$50,4,FALSE)</f>
        <v>0</v>
      </c>
      <c r="K2710" s="4">
        <f t="shared" si="914"/>
        <v>45364</v>
      </c>
      <c r="L2710" s="5">
        <f t="shared" si="915"/>
        <v>3</v>
      </c>
      <c r="M2710" s="5">
        <f t="shared" si="916"/>
        <v>2024</v>
      </c>
      <c r="N2710" s="12">
        <v>5220</v>
      </c>
      <c r="O2710" s="12"/>
      <c r="P2710" s="12">
        <f t="shared" si="918"/>
        <v>5220</v>
      </c>
      <c r="Q2710" s="7">
        <f t="shared" si="917"/>
        <v>4428124.7500000009</v>
      </c>
      <c r="R2710" s="44" t="str">
        <f>VLOOKUP(F2710,'[1]Set up'!$A$2:$E$50,5,FALSE)</f>
        <v>Trsf</v>
      </c>
    </row>
    <row r="2711" spans="1:19" ht="15" customHeight="1" x14ac:dyDescent="0.35">
      <c r="A2711" s="4">
        <v>45364</v>
      </c>
      <c r="B2711" s="5">
        <f t="shared" si="912"/>
        <v>3</v>
      </c>
      <c r="C2711" s="5">
        <f t="shared" si="913"/>
        <v>2024</v>
      </c>
      <c r="D2711" s="5" t="s">
        <v>2509</v>
      </c>
      <c r="E2711" s="5" t="str">
        <f>VLOOKUP(F2711,'[1]Set up'!$A$2:$C$50,2,FALSE)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VLOOKUP(F2711,'[1]Set up'!$A$2:$C$50,3,FALSE)</f>
        <v>Cash</v>
      </c>
      <c r="J2711" s="5">
        <f>VLOOKUP(F2711,'[1]Set up'!$A$2:$D$50,4,FALSE)</f>
        <v>0</v>
      </c>
      <c r="K2711" s="4">
        <f t="shared" si="914"/>
        <v>45364</v>
      </c>
      <c r="L2711" s="5">
        <f t="shared" si="915"/>
        <v>3</v>
      </c>
      <c r="M2711" s="5">
        <f t="shared" si="916"/>
        <v>2024</v>
      </c>
      <c r="N2711" s="12">
        <v>3510</v>
      </c>
      <c r="O2711" s="12"/>
      <c r="P2711" s="12">
        <f t="shared" si="918"/>
        <v>3510</v>
      </c>
      <c r="Q2711" s="7">
        <f t="shared" si="917"/>
        <v>4431634.7500000009</v>
      </c>
      <c r="R2711" s="44" t="str">
        <f>VLOOKUP(F2711,'[1]Set up'!$A$2:$E$50,5,FALSE)</f>
        <v>Trsf</v>
      </c>
    </row>
    <row r="2712" spans="1:19" ht="15" customHeight="1" x14ac:dyDescent="0.35">
      <c r="A2712" s="4">
        <v>45364</v>
      </c>
      <c r="B2712" s="5">
        <f t="shared" si="912"/>
        <v>3</v>
      </c>
      <c r="C2712" s="5">
        <f t="shared" si="913"/>
        <v>2024</v>
      </c>
      <c r="D2712" s="5" t="s">
        <v>2509</v>
      </c>
      <c r="E2712" s="5" t="str">
        <f>VLOOKUP(F2712,'[1]Set up'!$A$2:$C$50,2,FALSE)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VLOOKUP(F2712,'[1]Set up'!$A$2:$C$50,3,FALSE)</f>
        <v>Cash</v>
      </c>
      <c r="J2712" s="5">
        <f>VLOOKUP(F2712,'[1]Set up'!$A$2:$D$50,4,FALSE)</f>
        <v>0</v>
      </c>
      <c r="K2712" s="4">
        <f t="shared" si="914"/>
        <v>45364</v>
      </c>
      <c r="L2712" s="5">
        <f t="shared" si="915"/>
        <v>3</v>
      </c>
      <c r="M2712" s="5">
        <f t="shared" si="916"/>
        <v>2024</v>
      </c>
      <c r="N2712" s="12">
        <v>1000</v>
      </c>
      <c r="O2712" s="12"/>
      <c r="P2712" s="12">
        <f t="shared" si="918"/>
        <v>1000</v>
      </c>
      <c r="Q2712" s="7">
        <f t="shared" si="917"/>
        <v>4432634.7500000009</v>
      </c>
      <c r="R2712" s="44" t="str">
        <f>VLOOKUP(F2712,'[1]Set up'!$A$2:$E$50,5,FALSE)</f>
        <v>Trsf</v>
      </c>
    </row>
    <row r="2713" spans="1:19" ht="15" customHeight="1" x14ac:dyDescent="0.35">
      <c r="A2713" s="4">
        <v>45364</v>
      </c>
      <c r="B2713" s="5">
        <f t="shared" si="912"/>
        <v>3</v>
      </c>
      <c r="C2713" s="5">
        <f t="shared" si="913"/>
        <v>2024</v>
      </c>
      <c r="D2713" s="5" t="s">
        <v>2509</v>
      </c>
      <c r="E2713" s="5" t="str">
        <f>VLOOKUP(F2713,'[1]Set up'!$A$2:$C$50,2,FALSE)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VLOOKUP(F2713,'[1]Set up'!$A$2:$C$50,3,FALSE)</f>
        <v>Cash</v>
      </c>
      <c r="J2713" s="5">
        <f>VLOOKUP(F2713,'[1]Set up'!$A$2:$D$50,4,FALSE)</f>
        <v>0</v>
      </c>
      <c r="K2713" s="4">
        <f t="shared" si="914"/>
        <v>45364</v>
      </c>
      <c r="L2713" s="5">
        <f t="shared" si="915"/>
        <v>3</v>
      </c>
      <c r="M2713" s="5">
        <f t="shared" si="916"/>
        <v>2024</v>
      </c>
      <c r="N2713" s="12">
        <v>360</v>
      </c>
      <c r="O2713" s="12"/>
      <c r="P2713" s="12">
        <f t="shared" si="918"/>
        <v>360</v>
      </c>
      <c r="Q2713" s="7">
        <f t="shared" si="917"/>
        <v>4432994.7500000009</v>
      </c>
      <c r="R2713" s="44" t="str">
        <f>VLOOKUP(F2713,'[1]Set up'!$A$2:$E$50,5,FALSE)</f>
        <v>Trsf</v>
      </c>
    </row>
    <row r="2714" spans="1:19" ht="15" customHeight="1" x14ac:dyDescent="0.35">
      <c r="A2714" s="4">
        <v>45364</v>
      </c>
      <c r="B2714" s="5">
        <f t="shared" si="912"/>
        <v>3</v>
      </c>
      <c r="C2714" s="5">
        <f t="shared" si="913"/>
        <v>2024</v>
      </c>
      <c r="D2714" s="5" t="s">
        <v>2509</v>
      </c>
      <c r="E2714" s="5" t="str">
        <f>VLOOKUP(F2714,'[1]Set up'!$A$2:$C$50,2,FALSE)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VLOOKUP(F2714,'[1]Set up'!$A$2:$C$50,3,FALSE)</f>
        <v>Cash</v>
      </c>
      <c r="J2714" s="5">
        <f>VLOOKUP(F2714,'[1]Set up'!$A$2:$D$50,4,FALSE)</f>
        <v>0</v>
      </c>
      <c r="K2714" s="4">
        <f t="shared" si="914"/>
        <v>45364</v>
      </c>
      <c r="L2714" s="5">
        <f t="shared" si="915"/>
        <v>3</v>
      </c>
      <c r="M2714" s="5">
        <f t="shared" si="916"/>
        <v>2024</v>
      </c>
      <c r="N2714" s="12">
        <v>380</v>
      </c>
      <c r="O2714" s="12"/>
      <c r="P2714" s="12">
        <f t="shared" si="918"/>
        <v>380</v>
      </c>
      <c r="Q2714" s="7">
        <f t="shared" si="917"/>
        <v>4433374.7500000009</v>
      </c>
      <c r="R2714" s="44" t="str">
        <f>VLOOKUP(F2714,'[1]Set up'!$A$2:$E$50,5,FALSE)</f>
        <v>Trsf</v>
      </c>
    </row>
    <row r="2715" spans="1:19" ht="15" customHeight="1" x14ac:dyDescent="0.35">
      <c r="A2715" s="4">
        <v>45367</v>
      </c>
      <c r="B2715" s="5">
        <f t="shared" si="912"/>
        <v>3</v>
      </c>
      <c r="C2715" s="5">
        <f t="shared" si="913"/>
        <v>2024</v>
      </c>
      <c r="D2715" s="5" t="s">
        <v>2511</v>
      </c>
      <c r="E2715" s="5" t="str">
        <f>VLOOKUP(F2715,'[1]Set up'!$A$2:$C$50,2,FALSE)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VLOOKUP(F2715,'[1]Set up'!$A$2:$C$50,3,FALSE)</f>
        <v>Cash</v>
      </c>
      <c r="J2715" s="5">
        <f>VLOOKUP(F2715,'[1]Set up'!$A$2:$D$50,4,FALSE)</f>
        <v>0</v>
      </c>
      <c r="K2715" s="4">
        <f t="shared" si="914"/>
        <v>45367</v>
      </c>
      <c r="L2715" s="5">
        <f t="shared" si="915"/>
        <v>3</v>
      </c>
      <c r="M2715" s="5">
        <f t="shared" si="916"/>
        <v>2024</v>
      </c>
      <c r="N2715" s="12">
        <v>3212</v>
      </c>
      <c r="O2715" s="6">
        <f t="shared" ref="O2715:O2717" si="922">-N2715</f>
        <v>-3212</v>
      </c>
      <c r="P2715" s="12">
        <f t="shared" si="918"/>
        <v>0</v>
      </c>
      <c r="Q2715" s="7">
        <f t="shared" si="917"/>
        <v>4436586.7500000009</v>
      </c>
      <c r="R2715" s="44" t="str">
        <f>VLOOKUP(F2715,'[1]Set up'!$A$2:$E$50,5,FALSE)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912"/>
        <v>3</v>
      </c>
      <c r="C2716" s="5">
        <f t="shared" si="913"/>
        <v>2024</v>
      </c>
      <c r="D2716" s="5" t="s">
        <v>2511</v>
      </c>
      <c r="E2716" s="5" t="str">
        <f>VLOOKUP(F2716,'[1]Set up'!$A$2:$C$50,2,FALSE)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VLOOKUP(F2716,'[1]Set up'!$A$2:$C$50,3,FALSE)</f>
        <v>Cash</v>
      </c>
      <c r="J2716" s="5">
        <f>VLOOKUP(F2716,'[1]Set up'!$A$2:$D$50,4,FALSE)</f>
        <v>0</v>
      </c>
      <c r="K2716" s="4">
        <f t="shared" si="914"/>
        <v>45367</v>
      </c>
      <c r="L2716" s="5">
        <f t="shared" si="915"/>
        <v>3</v>
      </c>
      <c r="M2716" s="5">
        <f t="shared" si="916"/>
        <v>2024</v>
      </c>
      <c r="N2716" s="12">
        <v>828</v>
      </c>
      <c r="O2716" s="6">
        <f t="shared" si="922"/>
        <v>-828</v>
      </c>
      <c r="P2716" s="12">
        <f t="shared" si="918"/>
        <v>0</v>
      </c>
      <c r="Q2716" s="7">
        <f t="shared" si="917"/>
        <v>4437414.7500000009</v>
      </c>
      <c r="R2716" s="44" t="str">
        <f>VLOOKUP(F2716,'[1]Set up'!$A$2:$E$50,5,FALSE)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912"/>
        <v>3</v>
      </c>
      <c r="C2717" s="5">
        <f t="shared" si="913"/>
        <v>2024</v>
      </c>
      <c r="D2717" s="5" t="s">
        <v>2511</v>
      </c>
      <c r="E2717" s="5" t="str">
        <f>VLOOKUP(F2717,'[1]Set up'!$A$2:$C$50,2,FALSE)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VLOOKUP(F2717,'[1]Set up'!$A$2:$C$50,3,FALSE)</f>
        <v>Cash</v>
      </c>
      <c r="J2717" s="5">
        <f>VLOOKUP(F2717,'[1]Set up'!$A$2:$D$50,4,FALSE)</f>
        <v>0</v>
      </c>
      <c r="K2717" s="4">
        <f t="shared" si="914"/>
        <v>45367</v>
      </c>
      <c r="L2717" s="5">
        <f t="shared" si="915"/>
        <v>3</v>
      </c>
      <c r="M2717" s="5">
        <f t="shared" si="916"/>
        <v>2024</v>
      </c>
      <c r="N2717" s="12">
        <v>567.6</v>
      </c>
      <c r="O2717" s="6">
        <f t="shared" si="922"/>
        <v>-567.6</v>
      </c>
      <c r="P2717" s="12">
        <f t="shared" si="918"/>
        <v>0</v>
      </c>
      <c r="Q2717" s="7">
        <f t="shared" si="917"/>
        <v>4437982.3500000006</v>
      </c>
      <c r="R2717" s="44" t="str">
        <f>VLOOKUP(F2717,'[1]Set up'!$A$2:$E$50,5,FALSE)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912"/>
        <v>3</v>
      </c>
      <c r="C2718" s="5">
        <f t="shared" si="913"/>
        <v>2024</v>
      </c>
      <c r="D2718" s="5" t="s">
        <v>2511</v>
      </c>
      <c r="E2718" s="5" t="str">
        <f>VLOOKUP(F2718,'[1]Set up'!$A$2:$C$50,2,FALSE)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VLOOKUP(F2718,'[1]Set up'!$A$2:$C$50,3,FALSE)</f>
        <v>Cash</v>
      </c>
      <c r="J2718" s="5">
        <f>VLOOKUP(F2718,'[1]Set up'!$A$2:$D$50,4,FALSE)</f>
        <v>0</v>
      </c>
      <c r="K2718" s="4">
        <f t="shared" si="914"/>
        <v>45367</v>
      </c>
      <c r="L2718" s="5">
        <f t="shared" si="915"/>
        <v>3</v>
      </c>
      <c r="M2718" s="5">
        <f t="shared" si="916"/>
        <v>2024</v>
      </c>
      <c r="N2718" s="12">
        <v>110</v>
      </c>
      <c r="O2718" s="6">
        <f t="shared" ref="O2718:O2719" si="923">-N2718</f>
        <v>-110</v>
      </c>
      <c r="P2718" s="12">
        <f t="shared" si="918"/>
        <v>0</v>
      </c>
      <c r="Q2718" s="7">
        <f t="shared" si="917"/>
        <v>4438092.3500000006</v>
      </c>
      <c r="R2718" s="44" t="str">
        <f>VLOOKUP(F2718,'[1]Set up'!$A$2:$E$50,5,FALSE)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912"/>
        <v>3</v>
      </c>
      <c r="C2719" s="5">
        <f t="shared" si="913"/>
        <v>2024</v>
      </c>
      <c r="D2719" s="5" t="s">
        <v>2511</v>
      </c>
      <c r="E2719" s="5" t="str">
        <f>VLOOKUP(F2719,'[1]Set up'!$A$2:$C$50,2,FALSE)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VLOOKUP(F2719,'[1]Set up'!$A$2:$C$50,3,FALSE)</f>
        <v>Cash</v>
      </c>
      <c r="J2719" s="5">
        <f>VLOOKUP(F2719,'[1]Set up'!$A$2:$D$50,4,FALSE)</f>
        <v>0</v>
      </c>
      <c r="K2719" s="4">
        <f t="shared" si="914"/>
        <v>45367</v>
      </c>
      <c r="L2719" s="5">
        <f t="shared" si="915"/>
        <v>3</v>
      </c>
      <c r="M2719" s="5">
        <f t="shared" si="916"/>
        <v>2024</v>
      </c>
      <c r="N2719" s="12">
        <v>160</v>
      </c>
      <c r="O2719" s="6">
        <f t="shared" si="923"/>
        <v>-160</v>
      </c>
      <c r="P2719" s="12">
        <f t="shared" si="918"/>
        <v>0</v>
      </c>
      <c r="Q2719" s="7">
        <f t="shared" si="917"/>
        <v>4438252.3500000006</v>
      </c>
      <c r="R2719" s="44" t="str">
        <f>VLOOKUP(F2719,'[1]Set up'!$A$2:$E$50,5,FALSE)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si="912"/>
        <v>3</v>
      </c>
      <c r="C2720" s="5">
        <f t="shared" si="913"/>
        <v>2024</v>
      </c>
      <c r="D2720" s="5" t="s">
        <v>2512</v>
      </c>
      <c r="E2720" s="5" t="str">
        <f>VLOOKUP(F2720,'[1]Set up'!$A$2:$C$50,2,FALSE)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VLOOKUP(F2720,'[1]Set up'!$A$2:$C$50,3,FALSE)</f>
        <v>Cash</v>
      </c>
      <c r="J2720" s="5">
        <f>VLOOKUP(F2720,'[1]Set up'!$A$2:$D$50,4,FALSE)</f>
        <v>0</v>
      </c>
      <c r="K2720" s="4">
        <f t="shared" si="914"/>
        <v>45367</v>
      </c>
      <c r="L2720" s="5">
        <f t="shared" si="915"/>
        <v>3</v>
      </c>
      <c r="M2720" s="5">
        <f t="shared" si="916"/>
        <v>2024</v>
      </c>
      <c r="N2720" s="12">
        <v>200</v>
      </c>
      <c r="O2720" s="6">
        <f t="shared" ref="O2720" si="924">-N2720</f>
        <v>-200</v>
      </c>
      <c r="P2720" s="12">
        <f t="shared" si="918"/>
        <v>0</v>
      </c>
      <c r="Q2720" s="7">
        <f t="shared" si="917"/>
        <v>4438452.3500000006</v>
      </c>
      <c r="R2720" s="44" t="str">
        <f>VLOOKUP(F2720,'[1]Set up'!$A$2:$E$50,5,FALSE)</f>
        <v>Trsf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912"/>
        <v>3</v>
      </c>
      <c r="C2721" s="5">
        <f t="shared" si="913"/>
        <v>2024</v>
      </c>
      <c r="D2721" s="5" t="s">
        <v>2514</v>
      </c>
      <c r="E2721" s="5" t="str">
        <f>VLOOKUP(F2721,'[1]Set up'!$A$2:$C$50,2,FALSE)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VLOOKUP(F2721,'[1]Set up'!$A$2:$C$50,3,FALSE)</f>
        <v>Cash</v>
      </c>
      <c r="J2721" s="5">
        <f>VLOOKUP(F2721,'[1]Set up'!$A$2:$D$50,4,FALSE)</f>
        <v>0</v>
      </c>
      <c r="K2721" s="4">
        <f t="shared" si="914"/>
        <v>45367</v>
      </c>
      <c r="L2721" s="5">
        <f t="shared" si="915"/>
        <v>3</v>
      </c>
      <c r="M2721" s="5">
        <f t="shared" si="916"/>
        <v>2024</v>
      </c>
      <c r="N2721" s="12">
        <v>1738</v>
      </c>
      <c r="O2721" s="12"/>
      <c r="P2721" s="12">
        <f t="shared" si="918"/>
        <v>1738</v>
      </c>
      <c r="Q2721" s="7">
        <f t="shared" si="917"/>
        <v>4440190.3500000006</v>
      </c>
      <c r="R2721" s="44" t="str">
        <f>VLOOKUP(F2721,'[1]Set up'!$A$2:$E$50,5,FALSE)</f>
        <v>Trsf</v>
      </c>
    </row>
    <row r="2722" spans="1:18" ht="15" customHeight="1" x14ac:dyDescent="0.35">
      <c r="A2722" s="4">
        <v>45367</v>
      </c>
      <c r="B2722" s="5">
        <f t="shared" si="912"/>
        <v>3</v>
      </c>
      <c r="C2722" s="5">
        <f t="shared" si="913"/>
        <v>2024</v>
      </c>
      <c r="D2722" s="5" t="s">
        <v>2514</v>
      </c>
      <c r="E2722" s="5" t="str">
        <f>VLOOKUP(F2722,'[1]Set up'!$A$2:$C$50,2,FALSE)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VLOOKUP(F2722,'[1]Set up'!$A$2:$C$50,3,FALSE)</f>
        <v>Cash</v>
      </c>
      <c r="J2722" s="5">
        <f>VLOOKUP(F2722,'[1]Set up'!$A$2:$D$50,4,FALSE)</f>
        <v>0</v>
      </c>
      <c r="K2722" s="4">
        <f t="shared" si="914"/>
        <v>45367</v>
      </c>
      <c r="L2722" s="5">
        <f t="shared" si="915"/>
        <v>3</v>
      </c>
      <c r="M2722" s="5">
        <f t="shared" si="916"/>
        <v>2024</v>
      </c>
      <c r="N2722" s="12">
        <v>405</v>
      </c>
      <c r="O2722" s="12"/>
      <c r="P2722" s="12">
        <f t="shared" si="918"/>
        <v>405</v>
      </c>
      <c r="Q2722" s="7">
        <f t="shared" si="917"/>
        <v>4440595.3500000006</v>
      </c>
      <c r="R2722" s="44" t="str">
        <f>VLOOKUP(F2722,'[1]Set up'!$A$2:$E$50,5,FALSE)</f>
        <v>Trsf</v>
      </c>
    </row>
    <row r="2723" spans="1:18" ht="15" customHeight="1" x14ac:dyDescent="0.35">
      <c r="A2723" s="4">
        <v>45367</v>
      </c>
      <c r="B2723" s="5">
        <f t="shared" si="912"/>
        <v>3</v>
      </c>
      <c r="C2723" s="5">
        <f t="shared" si="913"/>
        <v>2024</v>
      </c>
      <c r="D2723" s="5" t="s">
        <v>2514</v>
      </c>
      <c r="E2723" s="5" t="str">
        <f>VLOOKUP(F2723,'[1]Set up'!$A$2:$C$50,2,FALSE)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VLOOKUP(F2723,'[1]Set up'!$A$2:$C$50,3,FALSE)</f>
        <v>Cash</v>
      </c>
      <c r="J2723" s="5">
        <f>VLOOKUP(F2723,'[1]Set up'!$A$2:$D$50,4,FALSE)</f>
        <v>0</v>
      </c>
      <c r="K2723" s="4">
        <f t="shared" si="914"/>
        <v>45367</v>
      </c>
      <c r="L2723" s="5">
        <f t="shared" si="915"/>
        <v>3</v>
      </c>
      <c r="M2723" s="5">
        <f t="shared" si="916"/>
        <v>2024</v>
      </c>
      <c r="N2723" s="12">
        <v>187.5</v>
      </c>
      <c r="O2723" s="12"/>
      <c r="P2723" s="12">
        <f t="shared" si="918"/>
        <v>187.5</v>
      </c>
      <c r="Q2723" s="7">
        <f t="shared" si="917"/>
        <v>4440782.8500000006</v>
      </c>
      <c r="R2723" s="44" t="str">
        <f>VLOOKUP(F2723,'[1]Set up'!$A$2:$E$50,5,FALSE)</f>
        <v>Trsf</v>
      </c>
    </row>
    <row r="2724" spans="1:18" ht="15" customHeight="1" x14ac:dyDescent="0.35">
      <c r="A2724" s="4">
        <v>45367</v>
      </c>
      <c r="B2724" s="5">
        <f t="shared" si="912"/>
        <v>3</v>
      </c>
      <c r="C2724" s="5">
        <f t="shared" si="913"/>
        <v>2024</v>
      </c>
      <c r="D2724" s="5" t="s">
        <v>2514</v>
      </c>
      <c r="E2724" s="5" t="str">
        <f>VLOOKUP(F2724,'[1]Set up'!$A$2:$C$50,2,FALSE)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VLOOKUP(F2724,'[1]Set up'!$A$2:$C$50,3,FALSE)</f>
        <v>Cash</v>
      </c>
      <c r="J2724" s="5">
        <f>VLOOKUP(F2724,'[1]Set up'!$A$2:$D$50,4,FALSE)</f>
        <v>0</v>
      </c>
      <c r="K2724" s="4">
        <f t="shared" si="914"/>
        <v>45367</v>
      </c>
      <c r="L2724" s="5">
        <f t="shared" si="915"/>
        <v>3</v>
      </c>
      <c r="M2724" s="5">
        <f t="shared" si="916"/>
        <v>2024</v>
      </c>
      <c r="N2724" s="12">
        <v>110</v>
      </c>
      <c r="O2724" s="12"/>
      <c r="P2724" s="12">
        <f t="shared" si="918"/>
        <v>110</v>
      </c>
      <c r="Q2724" s="7">
        <f t="shared" si="917"/>
        <v>4440892.8500000006</v>
      </c>
      <c r="R2724" s="44" t="str">
        <f>VLOOKUP(F2724,'[1]Set up'!$A$2:$E$50,5,FALSE)</f>
        <v>Trsf</v>
      </c>
    </row>
    <row r="2725" spans="1:18" ht="15" customHeight="1" x14ac:dyDescent="0.35">
      <c r="A2725" s="4">
        <v>45367</v>
      </c>
      <c r="B2725" s="5">
        <f t="shared" si="912"/>
        <v>3</v>
      </c>
      <c r="C2725" s="5">
        <f t="shared" si="913"/>
        <v>2024</v>
      </c>
      <c r="D2725" s="5" t="s">
        <v>2514</v>
      </c>
      <c r="E2725" s="5" t="str">
        <f>VLOOKUP(F2725,'[1]Set up'!$A$2:$C$50,2,FALSE)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VLOOKUP(F2725,'[1]Set up'!$A$2:$C$50,3,FALSE)</f>
        <v>Cash</v>
      </c>
      <c r="J2725" s="5">
        <f>VLOOKUP(F2725,'[1]Set up'!$A$2:$D$50,4,FALSE)</f>
        <v>0</v>
      </c>
      <c r="K2725" s="4">
        <f t="shared" si="914"/>
        <v>45367</v>
      </c>
      <c r="L2725" s="5">
        <f t="shared" si="915"/>
        <v>3</v>
      </c>
      <c r="M2725" s="5">
        <f t="shared" si="916"/>
        <v>2024</v>
      </c>
      <c r="N2725" s="12">
        <v>390</v>
      </c>
      <c r="O2725" s="12"/>
      <c r="P2725" s="12">
        <f t="shared" si="918"/>
        <v>390</v>
      </c>
      <c r="Q2725" s="7">
        <f t="shared" si="917"/>
        <v>4441282.8500000006</v>
      </c>
      <c r="R2725" s="44" t="str">
        <f>VLOOKUP(F2725,'[1]Set up'!$A$2:$E$50,5,FALSE)</f>
        <v>Trsf</v>
      </c>
    </row>
    <row r="2726" spans="1:18" ht="15" customHeight="1" x14ac:dyDescent="0.35">
      <c r="A2726" s="4">
        <v>45367</v>
      </c>
      <c r="B2726" s="5">
        <f t="shared" si="912"/>
        <v>3</v>
      </c>
      <c r="C2726" s="5">
        <f t="shared" si="913"/>
        <v>2024</v>
      </c>
      <c r="D2726" s="5" t="s">
        <v>2514</v>
      </c>
      <c r="E2726" s="5" t="str">
        <f>VLOOKUP(F2726,'[1]Set up'!$A$2:$C$50,2,FALSE)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VLOOKUP(F2726,'[1]Set up'!$A$2:$C$50,3,FALSE)</f>
        <v>Cash</v>
      </c>
      <c r="J2726" s="5">
        <f>VLOOKUP(F2726,'[1]Set up'!$A$2:$D$50,4,FALSE)</f>
        <v>0</v>
      </c>
      <c r="K2726" s="4">
        <f t="shared" si="914"/>
        <v>45367</v>
      </c>
      <c r="L2726" s="5">
        <f t="shared" si="915"/>
        <v>3</v>
      </c>
      <c r="M2726" s="5">
        <f t="shared" si="916"/>
        <v>2024</v>
      </c>
      <c r="N2726" s="12">
        <v>283.8</v>
      </c>
      <c r="O2726" s="12"/>
      <c r="P2726" s="12">
        <f t="shared" si="918"/>
        <v>283.8</v>
      </c>
      <c r="Q2726" s="7">
        <f t="shared" si="917"/>
        <v>4441566.6500000004</v>
      </c>
      <c r="R2726" s="44" t="str">
        <f>VLOOKUP(F2726,'[1]Set up'!$A$2:$E$50,5,FALSE)</f>
        <v>Trsf</v>
      </c>
    </row>
    <row r="2727" spans="1:18" ht="15" customHeight="1" x14ac:dyDescent="0.35">
      <c r="A2727" s="4">
        <v>45367</v>
      </c>
      <c r="B2727" s="5">
        <f t="shared" si="912"/>
        <v>3</v>
      </c>
      <c r="C2727" s="5">
        <f t="shared" si="913"/>
        <v>2024</v>
      </c>
      <c r="D2727" s="5" t="s">
        <v>2514</v>
      </c>
      <c r="E2727" s="5" t="str">
        <f>VLOOKUP(F2727,'[1]Set up'!$A$2:$C$50,2,FALSE)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VLOOKUP(F2727,'[1]Set up'!$A$2:$C$50,3,FALSE)</f>
        <v>Cash</v>
      </c>
      <c r="J2727" s="5">
        <f>VLOOKUP(F2727,'[1]Set up'!$A$2:$D$50,4,FALSE)</f>
        <v>0</v>
      </c>
      <c r="K2727" s="4">
        <f t="shared" si="914"/>
        <v>45367</v>
      </c>
      <c r="L2727" s="5">
        <f t="shared" si="915"/>
        <v>3</v>
      </c>
      <c r="M2727" s="5">
        <f t="shared" si="916"/>
        <v>2024</v>
      </c>
      <c r="N2727" s="12">
        <v>260</v>
      </c>
      <c r="O2727" s="12"/>
      <c r="P2727" s="12">
        <f t="shared" si="918"/>
        <v>260</v>
      </c>
      <c r="Q2727" s="7">
        <f t="shared" si="917"/>
        <v>4441826.6500000004</v>
      </c>
      <c r="R2727" s="44" t="str">
        <f>VLOOKUP(F2727,'[1]Set up'!$A$2:$E$50,5,FALSE)</f>
        <v>Trsf</v>
      </c>
    </row>
    <row r="2728" spans="1:18" ht="15" customHeight="1" x14ac:dyDescent="0.35">
      <c r="A2728" s="4">
        <v>45367</v>
      </c>
      <c r="B2728" s="5">
        <f t="shared" si="912"/>
        <v>3</v>
      </c>
      <c r="C2728" s="5">
        <f t="shared" si="913"/>
        <v>2024</v>
      </c>
      <c r="D2728" s="5" t="s">
        <v>2514</v>
      </c>
      <c r="E2728" s="5" t="str">
        <f>VLOOKUP(F2728,'[1]Set up'!$A$2:$C$50,2,FALSE)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VLOOKUP(F2728,'[1]Set up'!$A$2:$C$50,3,FALSE)</f>
        <v>Cash</v>
      </c>
      <c r="J2728" s="5">
        <f>VLOOKUP(F2728,'[1]Set up'!$A$2:$D$50,4,FALSE)</f>
        <v>0</v>
      </c>
      <c r="K2728" s="4">
        <f t="shared" si="914"/>
        <v>45367</v>
      </c>
      <c r="L2728" s="5">
        <f t="shared" si="915"/>
        <v>3</v>
      </c>
      <c r="M2728" s="5">
        <f t="shared" si="916"/>
        <v>2024</v>
      </c>
      <c r="N2728" s="12">
        <v>120</v>
      </c>
      <c r="O2728" s="12"/>
      <c r="P2728" s="12">
        <f t="shared" si="918"/>
        <v>120</v>
      </c>
      <c r="Q2728" s="7">
        <f t="shared" si="917"/>
        <v>4441946.6500000004</v>
      </c>
      <c r="R2728" s="44" t="str">
        <f>VLOOKUP(F2728,'[1]Set up'!$A$2:$E$50,5,FALSE)</f>
        <v>Trsf</v>
      </c>
    </row>
    <row r="2729" spans="1:18" ht="15" customHeight="1" x14ac:dyDescent="0.35">
      <c r="A2729" s="4">
        <v>45367</v>
      </c>
      <c r="B2729" s="5">
        <f>MONTH(A2729)</f>
        <v>3</v>
      </c>
      <c r="C2729" s="5">
        <f>YEAR(A2729)</f>
        <v>2024</v>
      </c>
      <c r="D2729" s="5" t="s">
        <v>2516</v>
      </c>
      <c r="E2729" s="5" t="str">
        <f>VLOOKUP(F2729,'[1]Set up'!$A$2:$C$50,2,FALSE)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VLOOKUP(F2729,'[1]Set up'!$A$2:$C$50,3,FALSE)</f>
        <v>Cash</v>
      </c>
      <c r="J2729" s="5">
        <f>VLOOKUP(F2729,'[1]Set up'!$A$2:$D$50,4,FALSE)</f>
        <v>0</v>
      </c>
      <c r="K2729" s="4">
        <f>A2729+J2729</f>
        <v>45367</v>
      </c>
      <c r="L2729" s="5">
        <f>MONTH(K2729)</f>
        <v>3</v>
      </c>
      <c r="M2729" s="5">
        <f>YEAR(K2729)</f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VLOOKUP(F2729,'[1]Set up'!$A$2:$E$50,5,FALSE)</f>
        <v>Trsf</v>
      </c>
    </row>
    <row r="2730" spans="1:18" ht="15" customHeight="1" x14ac:dyDescent="0.35">
      <c r="A2730" s="4">
        <v>45367</v>
      </c>
      <c r="B2730" s="5">
        <f t="shared" ref="B2730:B2768" si="925">MONTH(A2730)</f>
        <v>3</v>
      </c>
      <c r="C2730" s="5">
        <f t="shared" ref="C2730:C2768" si="926">YEAR(A2730)</f>
        <v>2024</v>
      </c>
      <c r="D2730" s="5" t="s">
        <v>2517</v>
      </c>
      <c r="E2730" s="5" t="str">
        <f>VLOOKUP(F2730,'[1]Set up'!$A$2:$C$50,2,FALSE)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VLOOKUP(F2730,'[1]Set up'!$A$2:$C$50,3,FALSE)</f>
        <v>Cash</v>
      </c>
      <c r="J2730" s="5">
        <f>VLOOKUP(F2730,'[1]Set up'!$A$2:$D$50,4,FALSE)</f>
        <v>0</v>
      </c>
      <c r="K2730" s="4">
        <f t="shared" ref="K2730:K2768" si="927">A2730+J2730</f>
        <v>45367</v>
      </c>
      <c r="L2730" s="5">
        <f t="shared" ref="L2730:L2768" si="928">MONTH(K2730)</f>
        <v>3</v>
      </c>
      <c r="M2730" s="5">
        <f t="shared" ref="M2730:M2768" si="929">YEAR(K2730)</f>
        <v>2024</v>
      </c>
      <c r="N2730" s="12">
        <v>4818</v>
      </c>
      <c r="O2730" s="12"/>
      <c r="P2730" s="12">
        <f t="shared" ref="P2730:P2772" si="930">SUM(N2730+O2730)</f>
        <v>4818</v>
      </c>
      <c r="Q2730" s="7">
        <f t="shared" ref="Q2730:Q2768" si="931">SUM(Q2729+N2730)</f>
        <v>4446952.1500000004</v>
      </c>
      <c r="R2730" s="44" t="str">
        <f>VLOOKUP(F2730,'[1]Set up'!$A$2:$E$50,5,FALSE)</f>
        <v>Trsf</v>
      </c>
    </row>
    <row r="2731" spans="1:18" ht="15" customHeight="1" x14ac:dyDescent="0.35">
      <c r="A2731" s="4">
        <v>45367</v>
      </c>
      <c r="B2731" s="5">
        <f t="shared" si="925"/>
        <v>3</v>
      </c>
      <c r="C2731" s="5">
        <f t="shared" si="926"/>
        <v>2024</v>
      </c>
      <c r="D2731" s="5" t="s">
        <v>2517</v>
      </c>
      <c r="E2731" s="5" t="str">
        <f>VLOOKUP(F2731,'[1]Set up'!$A$2:$C$50,2,FALSE)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VLOOKUP(F2731,'[1]Set up'!$A$2:$C$50,3,FALSE)</f>
        <v>Cash</v>
      </c>
      <c r="J2731" s="5">
        <f>VLOOKUP(F2731,'[1]Set up'!$A$2:$D$50,4,FALSE)</f>
        <v>0</v>
      </c>
      <c r="K2731" s="4">
        <f t="shared" si="927"/>
        <v>45367</v>
      </c>
      <c r="L2731" s="5">
        <f t="shared" si="928"/>
        <v>3</v>
      </c>
      <c r="M2731" s="5">
        <f t="shared" si="929"/>
        <v>2024</v>
      </c>
      <c r="N2731" s="12">
        <v>1931.4</v>
      </c>
      <c r="O2731" s="12"/>
      <c r="P2731" s="12">
        <f t="shared" si="930"/>
        <v>1931.4</v>
      </c>
      <c r="Q2731" s="7">
        <f t="shared" si="931"/>
        <v>4448883.5500000007</v>
      </c>
      <c r="R2731" s="44" t="str">
        <f>VLOOKUP(F2731,'[1]Set up'!$A$2:$E$50,5,FALSE)</f>
        <v>Trsf</v>
      </c>
    </row>
    <row r="2732" spans="1:18" ht="15" customHeight="1" x14ac:dyDescent="0.35">
      <c r="A2732" s="4">
        <v>45367</v>
      </c>
      <c r="B2732" s="5">
        <f t="shared" si="925"/>
        <v>3</v>
      </c>
      <c r="C2732" s="5">
        <f t="shared" si="926"/>
        <v>2024</v>
      </c>
      <c r="D2732" s="5" t="s">
        <v>2517</v>
      </c>
      <c r="E2732" s="5" t="str">
        <f>VLOOKUP(F2732,'[1]Set up'!$A$2:$C$50,2,FALSE)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VLOOKUP(F2732,'[1]Set up'!$A$2:$C$50,3,FALSE)</f>
        <v>Cash</v>
      </c>
      <c r="J2732" s="5">
        <f>VLOOKUP(F2732,'[1]Set up'!$A$2:$D$50,4,FALSE)</f>
        <v>0</v>
      </c>
      <c r="K2732" s="4">
        <f t="shared" si="927"/>
        <v>45367</v>
      </c>
      <c r="L2732" s="5">
        <f t="shared" si="928"/>
        <v>3</v>
      </c>
      <c r="M2732" s="5">
        <f t="shared" si="929"/>
        <v>2024</v>
      </c>
      <c r="N2732" s="12">
        <v>1170</v>
      </c>
      <c r="O2732" s="12"/>
      <c r="P2732" s="12">
        <f t="shared" si="930"/>
        <v>1170</v>
      </c>
      <c r="Q2732" s="7">
        <f t="shared" si="931"/>
        <v>4450053.5500000007</v>
      </c>
      <c r="R2732" s="44" t="str">
        <f>VLOOKUP(F2732,'[1]Set up'!$A$2:$E$50,5,FALSE)</f>
        <v>Trsf</v>
      </c>
    </row>
    <row r="2733" spans="1:18" ht="15" customHeight="1" x14ac:dyDescent="0.35">
      <c r="A2733" s="4">
        <v>45367</v>
      </c>
      <c r="B2733" s="5">
        <f t="shared" si="925"/>
        <v>3</v>
      </c>
      <c r="C2733" s="5">
        <f t="shared" si="926"/>
        <v>2024</v>
      </c>
      <c r="D2733" s="5" t="s">
        <v>2517</v>
      </c>
      <c r="E2733" s="5" t="str">
        <f>VLOOKUP(F2733,'[1]Set up'!$A$2:$C$50,2,FALSE)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VLOOKUP(F2733,'[1]Set up'!$A$2:$C$50,3,FALSE)</f>
        <v>Cash</v>
      </c>
      <c r="J2733" s="5">
        <f>VLOOKUP(F2733,'[1]Set up'!$A$2:$D$50,4,FALSE)</f>
        <v>0</v>
      </c>
      <c r="K2733" s="4">
        <f t="shared" si="927"/>
        <v>45367</v>
      </c>
      <c r="L2733" s="5">
        <f t="shared" si="928"/>
        <v>3</v>
      </c>
      <c r="M2733" s="5">
        <f t="shared" si="929"/>
        <v>2024</v>
      </c>
      <c r="N2733" s="12">
        <v>1000</v>
      </c>
      <c r="O2733" s="12"/>
      <c r="P2733" s="12">
        <f t="shared" si="930"/>
        <v>1000</v>
      </c>
      <c r="Q2733" s="7">
        <f t="shared" si="931"/>
        <v>4451053.5500000007</v>
      </c>
      <c r="R2733" s="44" t="str">
        <f>VLOOKUP(F2733,'[1]Set up'!$A$2:$E$50,5,FALSE)</f>
        <v>Trsf</v>
      </c>
    </row>
    <row r="2734" spans="1:18" ht="15" customHeight="1" x14ac:dyDescent="0.35">
      <c r="A2734" s="4">
        <v>45367</v>
      </c>
      <c r="B2734" s="5">
        <f t="shared" si="925"/>
        <v>3</v>
      </c>
      <c r="C2734" s="5">
        <f t="shared" si="926"/>
        <v>2024</v>
      </c>
      <c r="D2734" s="5" t="s">
        <v>2517</v>
      </c>
      <c r="E2734" s="5" t="str">
        <f>VLOOKUP(F2734,'[1]Set up'!$A$2:$C$50,2,FALSE)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VLOOKUP(F2734,'[1]Set up'!$A$2:$C$50,3,FALSE)</f>
        <v>Cash</v>
      </c>
      <c r="J2734" s="5">
        <f>VLOOKUP(F2734,'[1]Set up'!$A$2:$D$50,4,FALSE)</f>
        <v>0</v>
      </c>
      <c r="K2734" s="4">
        <f t="shared" si="927"/>
        <v>45367</v>
      </c>
      <c r="L2734" s="5">
        <f t="shared" si="928"/>
        <v>3</v>
      </c>
      <c r="M2734" s="5">
        <f t="shared" si="929"/>
        <v>2024</v>
      </c>
      <c r="N2734" s="12">
        <v>380</v>
      </c>
      <c r="O2734" s="12"/>
      <c r="P2734" s="12">
        <f t="shared" si="930"/>
        <v>380</v>
      </c>
      <c r="Q2734" s="7">
        <f t="shared" si="931"/>
        <v>4451433.5500000007</v>
      </c>
      <c r="R2734" s="44" t="str">
        <f>VLOOKUP(F2734,'[1]Set up'!$A$2:$E$50,5,FALSE)</f>
        <v>Trsf</v>
      </c>
    </row>
    <row r="2735" spans="1:18" ht="15" customHeight="1" x14ac:dyDescent="0.35">
      <c r="A2735" s="4">
        <v>45370</v>
      </c>
      <c r="B2735" s="5">
        <f t="shared" si="925"/>
        <v>3</v>
      </c>
      <c r="C2735" s="5">
        <f t="shared" si="926"/>
        <v>2024</v>
      </c>
      <c r="D2735" s="5" t="s">
        <v>2518</v>
      </c>
      <c r="E2735" s="5" t="str">
        <f>VLOOKUP(F2735,'[1]Set up'!$A$2:$C$50,2,FALSE)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VLOOKUP(F2735,'[1]Set up'!$A$2:$C$50,3,FALSE)</f>
        <v>Cash</v>
      </c>
      <c r="J2735" s="5">
        <f>VLOOKUP(F2735,'[1]Set up'!$A$2:$D$50,4,FALSE)</f>
        <v>0</v>
      </c>
      <c r="K2735" s="4">
        <f t="shared" si="927"/>
        <v>45370</v>
      </c>
      <c r="L2735" s="5">
        <f t="shared" si="928"/>
        <v>3</v>
      </c>
      <c r="M2735" s="5">
        <f t="shared" si="929"/>
        <v>2024</v>
      </c>
      <c r="N2735" s="12">
        <v>125</v>
      </c>
      <c r="O2735" s="12"/>
      <c r="P2735" s="12">
        <f t="shared" si="930"/>
        <v>125</v>
      </c>
      <c r="Q2735" s="7">
        <f t="shared" si="931"/>
        <v>4451558.5500000007</v>
      </c>
      <c r="R2735" s="44" t="str">
        <f>VLOOKUP(F2735,'[1]Set up'!$A$2:$E$50,5,FALSE)</f>
        <v>Trsf</v>
      </c>
    </row>
    <row r="2736" spans="1:18" ht="15" customHeight="1" x14ac:dyDescent="0.35">
      <c r="A2736" s="4">
        <v>45370</v>
      </c>
      <c r="B2736" s="5">
        <f t="shared" si="925"/>
        <v>3</v>
      </c>
      <c r="C2736" s="5">
        <f t="shared" si="926"/>
        <v>2024</v>
      </c>
      <c r="D2736" s="5" t="s">
        <v>2519</v>
      </c>
      <c r="E2736" s="5" t="str">
        <f>VLOOKUP(F2736,'[1]Set up'!$A$2:$C$50,2,FALSE)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VLOOKUP(F2736,'[1]Set up'!$A$2:$C$50,3,FALSE)</f>
        <v>Cash</v>
      </c>
      <c r="J2736" s="5">
        <f>VLOOKUP(F2736,'[1]Set up'!$A$2:$D$50,4,FALSE)</f>
        <v>0</v>
      </c>
      <c r="K2736" s="4">
        <f t="shared" si="927"/>
        <v>45370</v>
      </c>
      <c r="L2736" s="5">
        <f t="shared" si="928"/>
        <v>3</v>
      </c>
      <c r="M2736" s="5">
        <f t="shared" si="929"/>
        <v>2024</v>
      </c>
      <c r="N2736" s="12">
        <v>3212</v>
      </c>
      <c r="O2736" s="12"/>
      <c r="P2736" s="12">
        <f t="shared" si="930"/>
        <v>3212</v>
      </c>
      <c r="Q2736" s="7">
        <f t="shared" si="931"/>
        <v>4454770.5500000007</v>
      </c>
      <c r="R2736" s="44" t="str">
        <f>VLOOKUP(F2736,'[1]Set up'!$A$2:$E$50,5,FALSE)</f>
        <v>Trsf</v>
      </c>
    </row>
    <row r="2737" spans="1:19" ht="15" customHeight="1" x14ac:dyDescent="0.35">
      <c r="A2737" s="4">
        <v>45370</v>
      </c>
      <c r="B2737" s="5">
        <f t="shared" si="925"/>
        <v>3</v>
      </c>
      <c r="C2737" s="5">
        <f t="shared" si="926"/>
        <v>2024</v>
      </c>
      <c r="D2737" s="5" t="s">
        <v>2519</v>
      </c>
      <c r="E2737" s="5" t="str">
        <f>VLOOKUP(F2737,'[1]Set up'!$A$2:$C$50,2,FALSE)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VLOOKUP(F2737,'[1]Set up'!$A$2:$C$50,3,FALSE)</f>
        <v>Cash</v>
      </c>
      <c r="J2737" s="5">
        <f>VLOOKUP(F2737,'[1]Set up'!$A$2:$D$50,4,FALSE)</f>
        <v>0</v>
      </c>
      <c r="K2737" s="4">
        <f t="shared" si="927"/>
        <v>45370</v>
      </c>
      <c r="L2737" s="5">
        <f t="shared" si="928"/>
        <v>3</v>
      </c>
      <c r="M2737" s="5">
        <f t="shared" si="929"/>
        <v>2024</v>
      </c>
      <c r="N2737" s="12">
        <v>1073</v>
      </c>
      <c r="O2737" s="12"/>
      <c r="P2737" s="12">
        <f t="shared" si="930"/>
        <v>1073</v>
      </c>
      <c r="Q2737" s="7">
        <f t="shared" si="931"/>
        <v>4455843.5500000007</v>
      </c>
      <c r="R2737" s="44" t="str">
        <f>VLOOKUP(F2737,'[1]Set up'!$A$2:$E$50,5,FALSE)</f>
        <v>Trsf</v>
      </c>
    </row>
    <row r="2738" spans="1:19" ht="15" customHeight="1" x14ac:dyDescent="0.35">
      <c r="A2738" s="4">
        <v>45370</v>
      </c>
      <c r="B2738" s="5">
        <f t="shared" si="925"/>
        <v>3</v>
      </c>
      <c r="C2738" s="5">
        <f t="shared" si="926"/>
        <v>2024</v>
      </c>
      <c r="D2738" s="5" t="s">
        <v>2519</v>
      </c>
      <c r="E2738" s="5" t="str">
        <f>VLOOKUP(F2738,'[1]Set up'!$A$2:$C$50,2,FALSE)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VLOOKUP(F2738,'[1]Set up'!$A$2:$C$50,3,FALSE)</f>
        <v>Cash</v>
      </c>
      <c r="J2738" s="5">
        <f>VLOOKUP(F2738,'[1]Set up'!$A$2:$D$50,4,FALSE)</f>
        <v>0</v>
      </c>
      <c r="K2738" s="4">
        <f t="shared" si="927"/>
        <v>45370</v>
      </c>
      <c r="L2738" s="5">
        <f t="shared" si="928"/>
        <v>3</v>
      </c>
      <c r="M2738" s="5">
        <f t="shared" si="929"/>
        <v>2024</v>
      </c>
      <c r="N2738" s="12">
        <v>702</v>
      </c>
      <c r="O2738" s="12"/>
      <c r="P2738" s="12">
        <f t="shared" si="930"/>
        <v>702</v>
      </c>
      <c r="Q2738" s="7">
        <f t="shared" si="931"/>
        <v>4456545.5500000007</v>
      </c>
      <c r="R2738" s="44" t="str">
        <f>VLOOKUP(F2738,'[1]Set up'!$A$2:$E$50,5,FALSE)</f>
        <v>Trsf</v>
      </c>
    </row>
    <row r="2739" spans="1:19" ht="15" customHeight="1" x14ac:dyDescent="0.35">
      <c r="A2739" s="4">
        <v>45370</v>
      </c>
      <c r="B2739" s="5">
        <f t="shared" si="925"/>
        <v>3</v>
      </c>
      <c r="C2739" s="5">
        <f t="shared" si="926"/>
        <v>2024</v>
      </c>
      <c r="D2739" s="5" t="s">
        <v>2519</v>
      </c>
      <c r="E2739" s="5" t="str">
        <f>VLOOKUP(F2739,'[1]Set up'!$A$2:$C$50,2,FALSE)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VLOOKUP(F2739,'[1]Set up'!$A$2:$C$50,3,FALSE)</f>
        <v>Cash</v>
      </c>
      <c r="J2739" s="5">
        <f>VLOOKUP(F2739,'[1]Set up'!$A$2:$D$50,4,FALSE)</f>
        <v>0</v>
      </c>
      <c r="K2739" s="4">
        <f t="shared" si="927"/>
        <v>45370</v>
      </c>
      <c r="L2739" s="5">
        <f t="shared" si="928"/>
        <v>3</v>
      </c>
      <c r="M2739" s="5">
        <f t="shared" si="929"/>
        <v>2024</v>
      </c>
      <c r="N2739" s="12">
        <v>1000</v>
      </c>
      <c r="O2739" s="12"/>
      <c r="P2739" s="12">
        <f t="shared" si="930"/>
        <v>1000</v>
      </c>
      <c r="Q2739" s="7">
        <f t="shared" si="931"/>
        <v>4457545.5500000007</v>
      </c>
      <c r="R2739" s="44" t="str">
        <f>VLOOKUP(F2739,'[1]Set up'!$A$2:$E$50,5,FALSE)</f>
        <v>Trsf</v>
      </c>
    </row>
    <row r="2740" spans="1:19" ht="15" customHeight="1" x14ac:dyDescent="0.35">
      <c r="A2740" s="4">
        <v>45371</v>
      </c>
      <c r="B2740" s="5">
        <f t="shared" si="925"/>
        <v>3</v>
      </c>
      <c r="C2740" s="5">
        <f t="shared" si="926"/>
        <v>2024</v>
      </c>
      <c r="D2740" s="5" t="s">
        <v>2520</v>
      </c>
      <c r="E2740" s="5" t="str">
        <f>VLOOKUP(F2740,'[1]Set up'!$A$2:$C$50,2,FALSE)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VLOOKUP(F2740,'[1]Set up'!$A$2:$C$50,3,FALSE)</f>
        <v>30</v>
      </c>
      <c r="J2740" s="5">
        <f>VLOOKUP(F2740,'[1]Set up'!$A$2:$D$50,4,FALSE)</f>
        <v>30</v>
      </c>
      <c r="K2740" s="4">
        <f t="shared" si="927"/>
        <v>45401</v>
      </c>
      <c r="L2740" s="5">
        <f t="shared" si="928"/>
        <v>4</v>
      </c>
      <c r="M2740" s="5">
        <f t="shared" si="929"/>
        <v>2024</v>
      </c>
      <c r="N2740" s="12">
        <v>5214</v>
      </c>
      <c r="O2740" s="12"/>
      <c r="P2740" s="12">
        <f t="shared" si="930"/>
        <v>5214</v>
      </c>
      <c r="Q2740" s="7">
        <f t="shared" si="931"/>
        <v>4462759.5500000007</v>
      </c>
      <c r="R2740" s="44" t="str">
        <f>VLOOKUP(F2740,'[1]Set up'!$A$2:$E$50,5,FALSE)</f>
        <v>Chq</v>
      </c>
    </row>
    <row r="2741" spans="1:19" ht="15" customHeight="1" x14ac:dyDescent="0.35">
      <c r="A2741" s="4">
        <v>45371</v>
      </c>
      <c r="B2741" s="5">
        <f t="shared" si="925"/>
        <v>3</v>
      </c>
      <c r="C2741" s="5">
        <f t="shared" si="926"/>
        <v>2024</v>
      </c>
      <c r="D2741" s="5" t="s">
        <v>2520</v>
      </c>
      <c r="E2741" s="5" t="str">
        <f>VLOOKUP(F2741,'[1]Set up'!$A$2:$C$50,2,FALSE)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VLOOKUP(F2741,'[1]Set up'!$A$2:$C$50,3,FALSE)</f>
        <v>30</v>
      </c>
      <c r="J2741" s="5">
        <f>VLOOKUP(F2741,'[1]Set up'!$A$2:$D$50,4,FALSE)</f>
        <v>30</v>
      </c>
      <c r="K2741" s="4">
        <f t="shared" si="927"/>
        <v>45401</v>
      </c>
      <c r="L2741" s="5">
        <f t="shared" si="928"/>
        <v>4</v>
      </c>
      <c r="M2741" s="5">
        <f t="shared" si="929"/>
        <v>2024</v>
      </c>
      <c r="N2741" s="12">
        <v>1263.5999999999999</v>
      </c>
      <c r="O2741" s="12"/>
      <c r="P2741" s="12">
        <f t="shared" si="930"/>
        <v>1263.5999999999999</v>
      </c>
      <c r="Q2741" s="7">
        <f t="shared" si="931"/>
        <v>4464023.1500000004</v>
      </c>
      <c r="R2741" s="44" t="str">
        <f>VLOOKUP(F2741,'[1]Set up'!$A$2:$E$50,5,FALSE)</f>
        <v>Chq</v>
      </c>
    </row>
    <row r="2742" spans="1:19" ht="15" customHeight="1" x14ac:dyDescent="0.35">
      <c r="A2742" s="4">
        <v>45371</v>
      </c>
      <c r="B2742" s="5">
        <f t="shared" si="925"/>
        <v>3</v>
      </c>
      <c r="C2742" s="5">
        <f t="shared" si="926"/>
        <v>2024</v>
      </c>
      <c r="D2742" s="5" t="s">
        <v>2520</v>
      </c>
      <c r="E2742" s="5" t="str">
        <f>VLOOKUP(F2742,'[1]Set up'!$A$2:$C$50,2,FALSE)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VLOOKUP(F2742,'[1]Set up'!$A$2:$C$50,3,FALSE)</f>
        <v>30</v>
      </c>
      <c r="J2742" s="5">
        <f>VLOOKUP(F2742,'[1]Set up'!$A$2:$D$50,4,FALSE)</f>
        <v>30</v>
      </c>
      <c r="K2742" s="4">
        <f t="shared" si="927"/>
        <v>45401</v>
      </c>
      <c r="L2742" s="5">
        <f t="shared" si="928"/>
        <v>4</v>
      </c>
      <c r="M2742" s="5">
        <f t="shared" si="929"/>
        <v>2024</v>
      </c>
      <c r="N2742" s="12">
        <v>240</v>
      </c>
      <c r="O2742" s="12"/>
      <c r="P2742" s="12">
        <f t="shared" si="930"/>
        <v>240</v>
      </c>
      <c r="Q2742" s="7">
        <f t="shared" si="931"/>
        <v>4464263.1500000004</v>
      </c>
      <c r="R2742" s="44" t="str">
        <f>VLOOKUP(F2742,'[1]Set up'!$A$2:$E$50,5,FALSE)</f>
        <v>Chq</v>
      </c>
    </row>
    <row r="2743" spans="1:19" ht="15" customHeight="1" x14ac:dyDescent="0.35">
      <c r="A2743" s="4">
        <v>45371</v>
      </c>
      <c r="B2743" s="5">
        <f t="shared" si="925"/>
        <v>3</v>
      </c>
      <c r="C2743" s="5">
        <f t="shared" si="926"/>
        <v>2024</v>
      </c>
      <c r="D2743" s="5" t="s">
        <v>2520</v>
      </c>
      <c r="E2743" s="5" t="str">
        <f>VLOOKUP(F2743,'[1]Set up'!$A$2:$C$50,2,FALSE)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VLOOKUP(F2743,'[1]Set up'!$A$2:$C$50,3,FALSE)</f>
        <v>30</v>
      </c>
      <c r="J2743" s="5">
        <f>VLOOKUP(F2743,'[1]Set up'!$A$2:$D$50,4,FALSE)</f>
        <v>30</v>
      </c>
      <c r="K2743" s="4">
        <f t="shared" si="927"/>
        <v>45401</v>
      </c>
      <c r="L2743" s="5">
        <f t="shared" si="928"/>
        <v>4</v>
      </c>
      <c r="M2743" s="5">
        <f t="shared" si="929"/>
        <v>2024</v>
      </c>
      <c r="N2743" s="12">
        <v>572</v>
      </c>
      <c r="O2743" s="12"/>
      <c r="P2743" s="12">
        <f t="shared" si="930"/>
        <v>572</v>
      </c>
      <c r="Q2743" s="7">
        <f t="shared" si="931"/>
        <v>4464835.1500000004</v>
      </c>
      <c r="R2743" s="44" t="str">
        <f>VLOOKUP(F2743,'[1]Set up'!$A$2:$E$50,5,FALSE)</f>
        <v>Chq</v>
      </c>
    </row>
    <row r="2744" spans="1:19" ht="15" customHeight="1" x14ac:dyDescent="0.35">
      <c r="A2744" s="4">
        <v>45371</v>
      </c>
      <c r="B2744" s="5">
        <f t="shared" si="925"/>
        <v>3</v>
      </c>
      <c r="C2744" s="5">
        <f t="shared" si="926"/>
        <v>2024</v>
      </c>
      <c r="D2744" s="5" t="s">
        <v>2520</v>
      </c>
      <c r="E2744" s="5" t="str">
        <f>VLOOKUP(F2744,'[1]Set up'!$A$2:$C$50,2,FALSE)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VLOOKUP(F2744,'[1]Set up'!$A$2:$C$50,3,FALSE)</f>
        <v>30</v>
      </c>
      <c r="J2744" s="5">
        <f>VLOOKUP(F2744,'[1]Set up'!$A$2:$D$50,4,FALSE)</f>
        <v>30</v>
      </c>
      <c r="K2744" s="4">
        <f t="shared" si="927"/>
        <v>45401</v>
      </c>
      <c r="L2744" s="5">
        <f t="shared" si="928"/>
        <v>4</v>
      </c>
      <c r="M2744" s="5">
        <f t="shared" si="929"/>
        <v>2024</v>
      </c>
      <c r="N2744" s="12">
        <v>190</v>
      </c>
      <c r="O2744" s="12"/>
      <c r="P2744" s="12">
        <f t="shared" si="930"/>
        <v>190</v>
      </c>
      <c r="Q2744" s="7">
        <f t="shared" si="931"/>
        <v>4465025.1500000004</v>
      </c>
      <c r="R2744" s="44" t="str">
        <f>VLOOKUP(F2744,'[1]Set up'!$A$2:$E$50,5,FALSE)</f>
        <v>Chq</v>
      </c>
    </row>
    <row r="2745" spans="1:19" ht="15" customHeight="1" x14ac:dyDescent="0.35">
      <c r="A2745" s="4">
        <v>45372</v>
      </c>
      <c r="B2745" s="5">
        <f t="shared" si="925"/>
        <v>3</v>
      </c>
      <c r="C2745" s="5">
        <f t="shared" si="926"/>
        <v>2024</v>
      </c>
      <c r="D2745" s="5" t="s">
        <v>2521</v>
      </c>
      <c r="E2745" s="5" t="str">
        <f>VLOOKUP(F2751,'[1]Set up'!$A$2:$C$50,2,FALSE)</f>
        <v>C00000010</v>
      </c>
      <c r="F2745" s="1" t="s">
        <v>62</v>
      </c>
      <c r="G2745" s="89" t="s">
        <v>1179</v>
      </c>
      <c r="H2745" s="106">
        <v>6</v>
      </c>
      <c r="I2745" s="5">
        <f>VLOOKUP(F2751,'[1]Set up'!$A$2:$C$50,3,FALSE)</f>
        <v>120</v>
      </c>
      <c r="J2745" s="5">
        <f>VLOOKUP(F2751,'[1]Set up'!$A$2:$D$50,4,FALSE)</f>
        <v>120</v>
      </c>
      <c r="K2745" s="4">
        <f t="shared" si="927"/>
        <v>45492</v>
      </c>
      <c r="L2745" s="5">
        <f t="shared" si="928"/>
        <v>7</v>
      </c>
      <c r="M2745" s="5">
        <f t="shared" si="929"/>
        <v>2024</v>
      </c>
      <c r="N2745" s="12">
        <v>9636</v>
      </c>
      <c r="O2745" s="12"/>
      <c r="P2745" s="12">
        <f t="shared" si="930"/>
        <v>9636</v>
      </c>
      <c r="Q2745" s="7">
        <f t="shared" si="931"/>
        <v>4474661.1500000004</v>
      </c>
      <c r="R2745" s="44" t="str">
        <f>VLOOKUP(F2745,'[1]Set up'!$A$2:$E$50,5,FALSE)</f>
        <v>Trsf</v>
      </c>
    </row>
    <row r="2746" spans="1:19" ht="15" customHeight="1" x14ac:dyDescent="0.35">
      <c r="A2746" s="4">
        <v>45372</v>
      </c>
      <c r="B2746" s="5">
        <f t="shared" si="925"/>
        <v>3</v>
      </c>
      <c r="C2746" s="5">
        <f t="shared" si="926"/>
        <v>2024</v>
      </c>
      <c r="D2746" s="5" t="s">
        <v>2521</v>
      </c>
      <c r="E2746" s="5" t="str">
        <f>VLOOKUP(F2746,'[1]Set up'!$A$2:$C$50,2,FALSE)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VLOOKUP(F2746,'[1]Set up'!$A$2:$C$50,3,FALSE)</f>
        <v>120</v>
      </c>
      <c r="J2746" s="5">
        <f>VLOOKUP(F2746,'[1]Set up'!$A$2:$D$50,4,FALSE)</f>
        <v>120</v>
      </c>
      <c r="K2746" s="4">
        <f t="shared" si="927"/>
        <v>45492</v>
      </c>
      <c r="L2746" s="5">
        <f t="shared" si="928"/>
        <v>7</v>
      </c>
      <c r="M2746" s="5">
        <f t="shared" si="929"/>
        <v>2024</v>
      </c>
      <c r="N2746" s="12">
        <v>1740</v>
      </c>
      <c r="O2746" s="12"/>
      <c r="P2746" s="12">
        <f t="shared" si="930"/>
        <v>1740</v>
      </c>
      <c r="Q2746" s="7">
        <f t="shared" si="931"/>
        <v>4476401.1500000004</v>
      </c>
      <c r="R2746" s="44" t="str">
        <f>VLOOKUP(F2746,'[1]Set up'!$A$2:$E$50,5,FALSE)</f>
        <v>Trsf</v>
      </c>
    </row>
    <row r="2747" spans="1:19" ht="15" customHeight="1" x14ac:dyDescent="0.35">
      <c r="A2747" s="4">
        <v>45372</v>
      </c>
      <c r="B2747" s="5">
        <f t="shared" si="925"/>
        <v>3</v>
      </c>
      <c r="C2747" s="5">
        <f t="shared" si="926"/>
        <v>2024</v>
      </c>
      <c r="D2747" s="5" t="s">
        <v>2521</v>
      </c>
      <c r="E2747" s="5" t="str">
        <f>VLOOKUP(F2747,'[1]Set up'!$A$2:$C$50,2,FALSE)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VLOOKUP(F2747,'[1]Set up'!$A$2:$C$50,3,FALSE)</f>
        <v>120</v>
      </c>
      <c r="J2747" s="5">
        <f>VLOOKUP(F2747,'[1]Set up'!$A$2:$D$50,4,FALSE)</f>
        <v>120</v>
      </c>
      <c r="K2747" s="4">
        <f t="shared" si="927"/>
        <v>45492</v>
      </c>
      <c r="L2747" s="5">
        <f t="shared" si="928"/>
        <v>7</v>
      </c>
      <c r="M2747" s="5">
        <f t="shared" si="929"/>
        <v>2024</v>
      </c>
      <c r="N2747" s="12">
        <v>575</v>
      </c>
      <c r="O2747" s="12"/>
      <c r="P2747" s="12">
        <f t="shared" si="930"/>
        <v>575</v>
      </c>
      <c r="Q2747" s="7">
        <f t="shared" si="931"/>
        <v>4476976.1500000004</v>
      </c>
      <c r="R2747" s="44" t="str">
        <f>VLOOKUP(F2747,'[1]Set up'!$A$2:$E$50,5,FALSE)</f>
        <v>Trsf</v>
      </c>
    </row>
    <row r="2748" spans="1:19" ht="15" customHeight="1" x14ac:dyDescent="0.35">
      <c r="A2748" s="4">
        <v>45372</v>
      </c>
      <c r="B2748" s="5">
        <f t="shared" si="925"/>
        <v>3</v>
      </c>
      <c r="C2748" s="5">
        <f t="shared" si="926"/>
        <v>2024</v>
      </c>
      <c r="D2748" s="5" t="s">
        <v>2521</v>
      </c>
      <c r="E2748" s="5" t="str">
        <f>VLOOKUP(F2748,'[1]Set up'!$A$2:$C$50,2,FALSE)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VLOOKUP(F2748,'[1]Set up'!$A$2:$C$50,3,FALSE)</f>
        <v>120</v>
      </c>
      <c r="J2748" s="5">
        <f>VLOOKUP(F2748,'[1]Set up'!$A$2:$D$50,4,FALSE)</f>
        <v>120</v>
      </c>
      <c r="K2748" s="4">
        <f t="shared" si="927"/>
        <v>45492</v>
      </c>
      <c r="L2748" s="5">
        <f t="shared" si="928"/>
        <v>7</v>
      </c>
      <c r="M2748" s="5">
        <f t="shared" si="929"/>
        <v>2024</v>
      </c>
      <c r="N2748" s="12">
        <v>880</v>
      </c>
      <c r="O2748" s="12"/>
      <c r="P2748" s="12">
        <f t="shared" si="930"/>
        <v>880</v>
      </c>
      <c r="Q2748" s="7">
        <f t="shared" si="931"/>
        <v>4477856.1500000004</v>
      </c>
      <c r="R2748" s="44" t="str">
        <f>VLOOKUP(F2748,'[1]Set up'!$A$2:$E$50,5,FALSE)</f>
        <v>Trsf</v>
      </c>
    </row>
    <row r="2749" spans="1:19" ht="15" customHeight="1" x14ac:dyDescent="0.35">
      <c r="A2749" s="4">
        <v>45372</v>
      </c>
      <c r="B2749" s="5">
        <f t="shared" si="925"/>
        <v>3</v>
      </c>
      <c r="C2749" s="5">
        <f t="shared" si="926"/>
        <v>2024</v>
      </c>
      <c r="D2749" s="5" t="s">
        <v>2521</v>
      </c>
      <c r="E2749" s="5" t="str">
        <f>VLOOKUP(F2749,'[1]Set up'!$A$2:$C$50,2,FALSE)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VLOOKUP(F2749,'[1]Set up'!$A$2:$C$50,3,FALSE)</f>
        <v>120</v>
      </c>
      <c r="J2749" s="5">
        <f>VLOOKUP(F2749,'[1]Set up'!$A$2:$D$50,4,FALSE)</f>
        <v>120</v>
      </c>
      <c r="K2749" s="4">
        <f t="shared" si="927"/>
        <v>45492</v>
      </c>
      <c r="L2749" s="5">
        <f t="shared" si="928"/>
        <v>7</v>
      </c>
      <c r="M2749" s="5">
        <f t="shared" si="929"/>
        <v>2024</v>
      </c>
      <c r="N2749" s="12">
        <v>420</v>
      </c>
      <c r="O2749" s="12"/>
      <c r="P2749" s="12">
        <f t="shared" si="930"/>
        <v>420</v>
      </c>
      <c r="Q2749" s="7">
        <f t="shared" si="931"/>
        <v>4478276.1500000004</v>
      </c>
      <c r="R2749" s="44" t="str">
        <f>VLOOKUP(F2749,'[1]Set up'!$A$2:$E$50,5,FALSE)</f>
        <v>Trsf</v>
      </c>
    </row>
    <row r="2750" spans="1:19" ht="15" customHeight="1" x14ac:dyDescent="0.35">
      <c r="A2750" s="4">
        <v>45372</v>
      </c>
      <c r="B2750" s="5">
        <f t="shared" si="925"/>
        <v>3</v>
      </c>
      <c r="C2750" s="5">
        <f t="shared" si="926"/>
        <v>2024</v>
      </c>
      <c r="D2750" s="5" t="s">
        <v>2521</v>
      </c>
      <c r="E2750" s="5" t="str">
        <f>VLOOKUP(F2750,'[1]Set up'!$A$2:$C$50,2,FALSE)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VLOOKUP(F2750,'[1]Set up'!$A$2:$C$50,3,FALSE)</f>
        <v>120</v>
      </c>
      <c r="J2750" s="5">
        <f>VLOOKUP(F2750,'[1]Set up'!$A$2:$D$50,4,FALSE)</f>
        <v>120</v>
      </c>
      <c r="K2750" s="4">
        <f t="shared" si="927"/>
        <v>45492</v>
      </c>
      <c r="L2750" s="5">
        <f t="shared" si="928"/>
        <v>7</v>
      </c>
      <c r="M2750" s="5">
        <f t="shared" si="929"/>
        <v>2024</v>
      </c>
      <c r="N2750" s="12">
        <v>395</v>
      </c>
      <c r="O2750" s="12"/>
      <c r="P2750" s="12">
        <f t="shared" si="930"/>
        <v>395</v>
      </c>
      <c r="Q2750" s="7">
        <f t="shared" si="931"/>
        <v>4478671.1500000004</v>
      </c>
      <c r="R2750" s="44" t="str">
        <f>VLOOKUP(F2750,'[1]Set up'!$A$2:$E$50,5,FALSE)</f>
        <v>Trsf</v>
      </c>
    </row>
    <row r="2751" spans="1:19" ht="15" customHeight="1" x14ac:dyDescent="0.35">
      <c r="A2751" s="4">
        <v>45372</v>
      </c>
      <c r="B2751" s="5">
        <f t="shared" si="925"/>
        <v>3</v>
      </c>
      <c r="C2751" s="5">
        <f t="shared" si="926"/>
        <v>2024</v>
      </c>
      <c r="D2751" s="5" t="s">
        <v>2521</v>
      </c>
      <c r="E2751" s="5" t="str">
        <f>VLOOKUP(F2751,'[1]Set up'!$A$2:$C$50,2,FALSE)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VLOOKUP(F2751,'[1]Set up'!$A$2:$C$50,3,FALSE)</f>
        <v>120</v>
      </c>
      <c r="J2751" s="5">
        <f>VLOOKUP(F2751,'[1]Set up'!$A$2:$D$50,4,FALSE)</f>
        <v>120</v>
      </c>
      <c r="K2751" s="4">
        <f t="shared" si="927"/>
        <v>45492</v>
      </c>
      <c r="L2751" s="5">
        <f t="shared" si="928"/>
        <v>7</v>
      </c>
      <c r="M2751" s="5">
        <f t="shared" si="929"/>
        <v>2024</v>
      </c>
      <c r="N2751" s="12">
        <v>1550</v>
      </c>
      <c r="O2751" s="12"/>
      <c r="P2751" s="12">
        <f t="shared" si="930"/>
        <v>1550</v>
      </c>
      <c r="Q2751" s="7">
        <f t="shared" si="931"/>
        <v>4480221.1500000004</v>
      </c>
      <c r="R2751" s="44" t="str">
        <f>VLOOKUP(F2751,'[1]Set up'!$A$2:$E$50,5,FALSE)</f>
        <v>Trsf</v>
      </c>
    </row>
    <row r="2752" spans="1:19" ht="15" customHeight="1" x14ac:dyDescent="0.35">
      <c r="A2752" s="4">
        <v>45373</v>
      </c>
      <c r="B2752" s="5">
        <f t="shared" si="925"/>
        <v>3</v>
      </c>
      <c r="C2752" s="5">
        <f t="shared" si="926"/>
        <v>2024</v>
      </c>
      <c r="D2752" s="5" t="s">
        <v>2524</v>
      </c>
      <c r="E2752" s="5" t="str">
        <f>VLOOKUP(F2752,'[1]Set up'!$A$2:$C$50,2,FALSE)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VLOOKUP(F2752,'[1]Set up'!$A$2:$C$50,3,FALSE)</f>
        <v>Cash</v>
      </c>
      <c r="J2752" s="5">
        <f>VLOOKUP(F2752,'[1]Set up'!$A$2:$D$50,4,FALSE)</f>
        <v>0</v>
      </c>
      <c r="K2752" s="4">
        <f t="shared" si="927"/>
        <v>45373</v>
      </c>
      <c r="L2752" s="5">
        <f t="shared" si="928"/>
        <v>3</v>
      </c>
      <c r="M2752" s="5">
        <f t="shared" si="929"/>
        <v>2024</v>
      </c>
      <c r="N2752" s="12">
        <v>1628</v>
      </c>
      <c r="O2752" s="12">
        <f>-1500-128</f>
        <v>-1628</v>
      </c>
      <c r="P2752" s="12">
        <f t="shared" si="930"/>
        <v>0</v>
      </c>
      <c r="Q2752" s="7">
        <f t="shared" si="931"/>
        <v>4481849.1500000004</v>
      </c>
      <c r="R2752" s="44" t="str">
        <f>VLOOKUP(F2752,'[1]Set up'!$A$2:$E$50,5,FALSE)</f>
        <v>Trsf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925"/>
        <v>3</v>
      </c>
      <c r="C2753" s="5">
        <f t="shared" si="926"/>
        <v>2024</v>
      </c>
      <c r="D2753" s="5" t="s">
        <v>2524</v>
      </c>
      <c r="E2753" s="5" t="str">
        <f>VLOOKUP(F2753,'[1]Set up'!$A$2:$C$50,2,FALSE)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VLOOKUP(F2753,'[1]Set up'!$A$2:$C$50,3,FALSE)</f>
        <v>Cash</v>
      </c>
      <c r="J2753" s="5">
        <f>VLOOKUP(F2753,'[1]Set up'!$A$2:$D$50,4,FALSE)</f>
        <v>0</v>
      </c>
      <c r="K2753" s="4">
        <f t="shared" si="927"/>
        <v>45373</v>
      </c>
      <c r="L2753" s="5">
        <f t="shared" si="928"/>
        <v>3</v>
      </c>
      <c r="M2753" s="5">
        <f t="shared" si="929"/>
        <v>2024</v>
      </c>
      <c r="N2753" s="12">
        <v>420</v>
      </c>
      <c r="O2753" s="6">
        <f t="shared" ref="O2753:O2755" si="932">-N2753</f>
        <v>-420</v>
      </c>
      <c r="P2753" s="12">
        <f t="shared" si="930"/>
        <v>0</v>
      </c>
      <c r="Q2753" s="7">
        <f t="shared" si="931"/>
        <v>4482269.1500000004</v>
      </c>
      <c r="R2753" s="44" t="str">
        <f>VLOOKUP(F2753,'[1]Set up'!$A$2:$E$50,5,FALSE)</f>
        <v>Trsf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925"/>
        <v>3</v>
      </c>
      <c r="C2754" s="5">
        <f t="shared" si="926"/>
        <v>2024</v>
      </c>
      <c r="D2754" s="5" t="s">
        <v>2524</v>
      </c>
      <c r="E2754" s="5" t="str">
        <f>VLOOKUP(F2754,'[1]Set up'!$A$2:$C$50,2,FALSE)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VLOOKUP(F2754,'[1]Set up'!$A$2:$C$50,3,FALSE)</f>
        <v>Cash</v>
      </c>
      <c r="J2754" s="5">
        <f>VLOOKUP(F2754,'[1]Set up'!$A$2:$D$50,4,FALSE)</f>
        <v>0</v>
      </c>
      <c r="K2754" s="4">
        <f t="shared" si="927"/>
        <v>45373</v>
      </c>
      <c r="L2754" s="5">
        <f t="shared" si="928"/>
        <v>3</v>
      </c>
      <c r="M2754" s="5">
        <f t="shared" si="929"/>
        <v>2024</v>
      </c>
      <c r="N2754" s="12">
        <v>280</v>
      </c>
      <c r="O2754" s="6">
        <f t="shared" si="932"/>
        <v>-280</v>
      </c>
      <c r="P2754" s="12">
        <f t="shared" si="930"/>
        <v>0</v>
      </c>
      <c r="Q2754" s="7">
        <f t="shared" si="931"/>
        <v>4482549.1500000004</v>
      </c>
      <c r="R2754" s="44" t="str">
        <f>VLOOKUP(F2754,'[1]Set up'!$A$2:$E$50,5,FALSE)</f>
        <v>Trsf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925"/>
        <v>3</v>
      </c>
      <c r="C2755" s="5">
        <f t="shared" si="926"/>
        <v>2024</v>
      </c>
      <c r="D2755" s="5" t="s">
        <v>2524</v>
      </c>
      <c r="E2755" s="5" t="str">
        <f>VLOOKUP(F2755,'[1]Set up'!$A$2:$C$50,2,FALSE)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VLOOKUP(F2755,'[1]Set up'!$A$2:$C$50,3,FALSE)</f>
        <v>Cash</v>
      </c>
      <c r="J2755" s="5">
        <f>VLOOKUP(F2755,'[1]Set up'!$A$2:$D$50,4,FALSE)</f>
        <v>0</v>
      </c>
      <c r="K2755" s="4">
        <f t="shared" si="927"/>
        <v>45373</v>
      </c>
      <c r="L2755" s="5">
        <f t="shared" si="928"/>
        <v>3</v>
      </c>
      <c r="M2755" s="5">
        <f t="shared" si="929"/>
        <v>2024</v>
      </c>
      <c r="N2755" s="12">
        <v>110</v>
      </c>
      <c r="O2755" s="6">
        <f t="shared" si="932"/>
        <v>-110</v>
      </c>
      <c r="P2755" s="12">
        <f t="shared" si="930"/>
        <v>0</v>
      </c>
      <c r="Q2755" s="7">
        <f t="shared" si="931"/>
        <v>4482659.1500000004</v>
      </c>
      <c r="R2755" s="44" t="str">
        <f>VLOOKUP(F2755,'[1]Set up'!$A$2:$E$50,5,FALSE)</f>
        <v>Trsf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925"/>
        <v>3</v>
      </c>
      <c r="C2756" s="5">
        <f t="shared" si="926"/>
        <v>2024</v>
      </c>
      <c r="D2756" s="5" t="s">
        <v>2525</v>
      </c>
      <c r="E2756" s="5" t="str">
        <f>VLOOKUP(F2756,'[1]Set up'!$A$2:$C$50,2,FALSE)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VLOOKUP(F2756,'[1]Set up'!$A$2:$C$50,3,FALSE)</f>
        <v>Cash</v>
      </c>
      <c r="J2756" s="5">
        <f>VLOOKUP(F2756,'[1]Set up'!$A$2:$D$50,4,FALSE)</f>
        <v>0</v>
      </c>
      <c r="K2756" s="4">
        <f t="shared" si="927"/>
        <v>45379</v>
      </c>
      <c r="L2756" s="5">
        <f t="shared" si="928"/>
        <v>3</v>
      </c>
      <c r="M2756" s="5">
        <f t="shared" si="929"/>
        <v>2024</v>
      </c>
      <c r="N2756" s="98">
        <v>1738</v>
      </c>
      <c r="O2756" s="12"/>
      <c r="P2756" s="12">
        <f t="shared" si="930"/>
        <v>1738</v>
      </c>
      <c r="Q2756" s="7">
        <f t="shared" si="931"/>
        <v>4484397.1500000004</v>
      </c>
      <c r="R2756" s="44" t="str">
        <f>VLOOKUP(F2756,'[1]Set up'!$A$2:$E$50,5,FALSE)</f>
        <v>Trsf</v>
      </c>
    </row>
    <row r="2757" spans="1:19" ht="15" customHeight="1" x14ac:dyDescent="0.35">
      <c r="A2757" s="4">
        <v>45379</v>
      </c>
      <c r="B2757" s="5">
        <f t="shared" si="925"/>
        <v>3</v>
      </c>
      <c r="C2757" s="5">
        <f t="shared" si="926"/>
        <v>2024</v>
      </c>
      <c r="D2757" s="5" t="s">
        <v>2525</v>
      </c>
      <c r="E2757" s="5" t="str">
        <f>VLOOKUP(F2757,'[1]Set up'!$A$2:$C$50,2,FALSE)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VLOOKUP(F2757,'[1]Set up'!$A$2:$C$50,3,FALSE)</f>
        <v>Cash</v>
      </c>
      <c r="J2757" s="5">
        <f>VLOOKUP(F2757,'[1]Set up'!$A$2:$D$50,4,FALSE)</f>
        <v>0</v>
      </c>
      <c r="K2757" s="4">
        <f t="shared" si="927"/>
        <v>45379</v>
      </c>
      <c r="L2757" s="5">
        <f t="shared" si="928"/>
        <v>3</v>
      </c>
      <c r="M2757" s="5">
        <f t="shared" si="929"/>
        <v>2024</v>
      </c>
      <c r="N2757" s="98">
        <v>405</v>
      </c>
      <c r="O2757" s="12"/>
      <c r="P2757" s="12">
        <f t="shared" si="930"/>
        <v>405</v>
      </c>
      <c r="Q2757" s="7">
        <f t="shared" si="931"/>
        <v>4484802.1500000004</v>
      </c>
      <c r="R2757" s="44" t="str">
        <f>VLOOKUP(F2757,'[1]Set up'!$A$2:$E$50,5,FALSE)</f>
        <v>Trsf</v>
      </c>
    </row>
    <row r="2758" spans="1:19" ht="15" customHeight="1" x14ac:dyDescent="0.35">
      <c r="A2758" s="4">
        <v>45379</v>
      </c>
      <c r="B2758" s="5">
        <f t="shared" si="925"/>
        <v>3</v>
      </c>
      <c r="C2758" s="5">
        <f t="shared" si="926"/>
        <v>2024</v>
      </c>
      <c r="D2758" s="5" t="s">
        <v>2525</v>
      </c>
      <c r="E2758" s="5" t="str">
        <f>VLOOKUP(F2758,'[1]Set up'!$A$2:$C$50,2,FALSE)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VLOOKUP(F2758,'[1]Set up'!$A$2:$C$50,3,FALSE)</f>
        <v>Cash</v>
      </c>
      <c r="J2758" s="5">
        <f>VLOOKUP(F2758,'[1]Set up'!$A$2:$D$50,4,FALSE)</f>
        <v>0</v>
      </c>
      <c r="K2758" s="4">
        <f t="shared" si="927"/>
        <v>45379</v>
      </c>
      <c r="L2758" s="5">
        <f t="shared" si="928"/>
        <v>3</v>
      </c>
      <c r="M2758" s="5">
        <f t="shared" si="929"/>
        <v>2024</v>
      </c>
      <c r="N2758" s="98">
        <v>390</v>
      </c>
      <c r="O2758" s="12"/>
      <c r="P2758" s="12">
        <f t="shared" si="930"/>
        <v>390</v>
      </c>
      <c r="Q2758" s="7">
        <f t="shared" si="931"/>
        <v>4485192.1500000004</v>
      </c>
      <c r="R2758" s="44" t="str">
        <f>VLOOKUP(F2758,'[1]Set up'!$A$2:$E$50,5,FALSE)</f>
        <v>Trsf</v>
      </c>
    </row>
    <row r="2759" spans="1:19" ht="15" customHeight="1" x14ac:dyDescent="0.35">
      <c r="A2759" s="4">
        <v>45380</v>
      </c>
      <c r="B2759" s="5">
        <f t="shared" si="925"/>
        <v>3</v>
      </c>
      <c r="C2759" s="5">
        <f t="shared" si="926"/>
        <v>2024</v>
      </c>
      <c r="D2759" s="5" t="s">
        <v>2526</v>
      </c>
      <c r="E2759" s="5" t="str">
        <f>VLOOKUP(F2759,'[1]Set up'!$A$2:$C$50,2,FALSE)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VLOOKUP(F2759,'[1]Set up'!$A$2:$C$50,3,FALSE)</f>
        <v>Cash</v>
      </c>
      <c r="J2759" s="5">
        <f>VLOOKUP(F2759,'[1]Set up'!$A$2:$D$50,4,FALSE)</f>
        <v>0</v>
      </c>
      <c r="K2759" s="4">
        <f t="shared" si="927"/>
        <v>45380</v>
      </c>
      <c r="L2759" s="5">
        <f t="shared" si="928"/>
        <v>3</v>
      </c>
      <c r="M2759" s="5">
        <f t="shared" si="929"/>
        <v>2024</v>
      </c>
      <c r="N2759" s="12">
        <v>250</v>
      </c>
      <c r="O2759" s="12"/>
      <c r="P2759" s="12">
        <f t="shared" si="930"/>
        <v>250</v>
      </c>
      <c r="Q2759" s="7">
        <f t="shared" si="931"/>
        <v>4485442.1500000004</v>
      </c>
      <c r="R2759" s="44" t="str">
        <f>VLOOKUP(F2759,'[1]Set up'!$A$2:$E$50,5,FALSE)</f>
        <v>Trsf</v>
      </c>
    </row>
    <row r="2760" spans="1:19" ht="15" customHeight="1" x14ac:dyDescent="0.35">
      <c r="A2760" s="4">
        <v>45380</v>
      </c>
      <c r="B2760" s="5">
        <f t="shared" si="925"/>
        <v>3</v>
      </c>
      <c r="C2760" s="5">
        <f t="shared" si="926"/>
        <v>2024</v>
      </c>
      <c r="D2760" s="5" t="s">
        <v>2527</v>
      </c>
      <c r="E2760" s="5" t="str">
        <f>VLOOKUP(F2760,'[1]Set up'!$A$2:$C$50,2,FALSE)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VLOOKUP(F2760,'[1]Set up'!$A$2:$C$50,3,FALSE)</f>
        <v>Cash</v>
      </c>
      <c r="J2760" s="5">
        <f>VLOOKUP(F2760,'[1]Set up'!$A$2:$D$50,4,FALSE)</f>
        <v>0</v>
      </c>
      <c r="K2760" s="4">
        <f t="shared" si="927"/>
        <v>45380</v>
      </c>
      <c r="L2760" s="5">
        <f t="shared" si="928"/>
        <v>3</v>
      </c>
      <c r="M2760" s="5">
        <f t="shared" si="929"/>
        <v>2024</v>
      </c>
      <c r="N2760" s="12">
        <v>6424</v>
      </c>
      <c r="O2760" s="12"/>
      <c r="P2760" s="12">
        <f t="shared" si="930"/>
        <v>6424</v>
      </c>
      <c r="Q2760" s="7">
        <f t="shared" si="931"/>
        <v>4491866.1500000004</v>
      </c>
      <c r="R2760" s="44" t="str">
        <f>VLOOKUP(F2760,'[1]Set up'!$A$2:$E$50,5,FALSE)</f>
        <v>Trsf</v>
      </c>
    </row>
    <row r="2761" spans="1:19" ht="15" customHeight="1" x14ac:dyDescent="0.35">
      <c r="A2761" s="4">
        <v>45380</v>
      </c>
      <c r="B2761" s="5">
        <f t="shared" si="925"/>
        <v>3</v>
      </c>
      <c r="C2761" s="5">
        <f t="shared" si="926"/>
        <v>2024</v>
      </c>
      <c r="D2761" s="5" t="s">
        <v>2527</v>
      </c>
      <c r="E2761" s="5" t="str">
        <f>VLOOKUP(F2761,'[1]Set up'!$A$2:$C$50,2,FALSE)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VLOOKUP(F2761,'[1]Set up'!$A$2:$C$50,3,FALSE)</f>
        <v>Cash</v>
      </c>
      <c r="J2761" s="5">
        <f>VLOOKUP(F2761,'[1]Set up'!$A$2:$D$50,4,FALSE)</f>
        <v>0</v>
      </c>
      <c r="K2761" s="4">
        <f t="shared" si="927"/>
        <v>45380</v>
      </c>
      <c r="L2761" s="5">
        <f t="shared" si="928"/>
        <v>3</v>
      </c>
      <c r="M2761" s="5">
        <f t="shared" si="929"/>
        <v>2024</v>
      </c>
      <c r="N2761" s="12">
        <v>2088</v>
      </c>
      <c r="O2761" s="12"/>
      <c r="P2761" s="12">
        <f t="shared" si="930"/>
        <v>2088</v>
      </c>
      <c r="Q2761" s="7">
        <f t="shared" si="931"/>
        <v>4493954.1500000004</v>
      </c>
      <c r="R2761" s="44" t="str">
        <f>VLOOKUP(F2761,'[1]Set up'!$A$2:$E$50,5,FALSE)</f>
        <v>Trsf</v>
      </c>
    </row>
    <row r="2762" spans="1:19" ht="15" customHeight="1" x14ac:dyDescent="0.35">
      <c r="A2762" s="4">
        <v>45380</v>
      </c>
      <c r="B2762" s="5">
        <f t="shared" si="925"/>
        <v>3</v>
      </c>
      <c r="C2762" s="5">
        <f t="shared" si="926"/>
        <v>2024</v>
      </c>
      <c r="D2762" s="5" t="s">
        <v>2527</v>
      </c>
      <c r="E2762" s="5" t="str">
        <f>VLOOKUP(F2762,'[1]Set up'!$A$2:$C$50,2,FALSE)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VLOOKUP(F2762,'[1]Set up'!$A$2:$C$50,3,FALSE)</f>
        <v>Cash</v>
      </c>
      <c r="J2762" s="5">
        <f>VLOOKUP(F2762,'[1]Set up'!$A$2:$D$50,4,FALSE)</f>
        <v>0</v>
      </c>
      <c r="K2762" s="4">
        <f t="shared" si="927"/>
        <v>45380</v>
      </c>
      <c r="L2762" s="5">
        <f t="shared" si="928"/>
        <v>3</v>
      </c>
      <c r="M2762" s="5">
        <f t="shared" si="929"/>
        <v>2024</v>
      </c>
      <c r="N2762" s="12">
        <v>1404</v>
      </c>
      <c r="O2762" s="12"/>
      <c r="P2762" s="12">
        <f t="shared" si="930"/>
        <v>1404</v>
      </c>
      <c r="Q2762" s="7">
        <f t="shared" si="931"/>
        <v>4495358.1500000004</v>
      </c>
      <c r="R2762" s="44" t="str">
        <f>VLOOKUP(F2762,'[1]Set up'!$A$2:$E$50,5,FALSE)</f>
        <v>Trsf</v>
      </c>
    </row>
    <row r="2763" spans="1:19" ht="15" customHeight="1" x14ac:dyDescent="0.35">
      <c r="A2763" s="4">
        <v>45380</v>
      </c>
      <c r="B2763" s="5">
        <f t="shared" si="925"/>
        <v>3</v>
      </c>
      <c r="C2763" s="5">
        <f t="shared" si="926"/>
        <v>2024</v>
      </c>
      <c r="D2763" s="5" t="s">
        <v>2527</v>
      </c>
      <c r="E2763" s="5" t="str">
        <f>VLOOKUP(F2763,'[1]Set up'!$A$2:$C$50,2,FALSE)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VLOOKUP(F2763,'[1]Set up'!$A$2:$C$50,3,FALSE)</f>
        <v>Cash</v>
      </c>
      <c r="J2763" s="5">
        <f>VLOOKUP(F2763,'[1]Set up'!$A$2:$D$50,4,FALSE)</f>
        <v>0</v>
      </c>
      <c r="K2763" s="4">
        <f t="shared" si="927"/>
        <v>45380</v>
      </c>
      <c r="L2763" s="5">
        <f t="shared" si="928"/>
        <v>3</v>
      </c>
      <c r="M2763" s="5">
        <f t="shared" si="929"/>
        <v>2024</v>
      </c>
      <c r="N2763" s="12">
        <v>380</v>
      </c>
      <c r="O2763" s="12"/>
      <c r="P2763" s="12">
        <f t="shared" si="930"/>
        <v>380</v>
      </c>
      <c r="Q2763" s="7">
        <f t="shared" si="931"/>
        <v>4495738.1500000004</v>
      </c>
      <c r="R2763" s="44" t="str">
        <f>VLOOKUP(F2763,'[1]Set up'!$A$2:$E$50,5,FALSE)</f>
        <v>Trsf</v>
      </c>
    </row>
    <row r="2764" spans="1:19" ht="15" customHeight="1" x14ac:dyDescent="0.35">
      <c r="A2764" s="4">
        <v>45381</v>
      </c>
      <c r="B2764" s="5">
        <f t="shared" si="925"/>
        <v>3</v>
      </c>
      <c r="C2764" s="5">
        <f t="shared" si="926"/>
        <v>2024</v>
      </c>
      <c r="D2764" s="5" t="s">
        <v>2528</v>
      </c>
      <c r="E2764" s="5" t="str">
        <f>VLOOKUP(F2764,'[1]Set up'!$A$2:$C$50,2,FALSE)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VLOOKUP(F2764,'[1]Set up'!$A$2:$C$50,3,FALSE)</f>
        <v>Cash</v>
      </c>
      <c r="J2764" s="5">
        <f>VLOOKUP(F2764,'[1]Set up'!$A$2:$D$50,4,FALSE)</f>
        <v>0</v>
      </c>
      <c r="K2764" s="4">
        <f t="shared" si="927"/>
        <v>45381</v>
      </c>
      <c r="L2764" s="5">
        <f t="shared" si="928"/>
        <v>3</v>
      </c>
      <c r="M2764" s="5">
        <f t="shared" si="929"/>
        <v>2024</v>
      </c>
      <c r="N2764" s="12">
        <v>1738</v>
      </c>
      <c r="O2764" s="12"/>
      <c r="P2764" s="12">
        <f t="shared" si="930"/>
        <v>1738</v>
      </c>
      <c r="Q2764" s="7">
        <f t="shared" si="931"/>
        <v>4497476.1500000004</v>
      </c>
      <c r="R2764" s="44" t="str">
        <f>VLOOKUP(F2764,'[1]Set up'!$A$2:$E$50,5,FALSE)</f>
        <v>PD Chq</v>
      </c>
    </row>
    <row r="2765" spans="1:19" ht="15" customHeight="1" x14ac:dyDescent="0.35">
      <c r="A2765" s="4">
        <v>45381</v>
      </c>
      <c r="B2765" s="5">
        <f t="shared" si="925"/>
        <v>3</v>
      </c>
      <c r="C2765" s="5">
        <f t="shared" si="926"/>
        <v>2024</v>
      </c>
      <c r="D2765" s="5" t="s">
        <v>2528</v>
      </c>
      <c r="E2765" s="5" t="str">
        <f>VLOOKUP(F2765,'[1]Set up'!$A$2:$C$50,2,FALSE)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VLOOKUP(F2765,'[1]Set up'!$A$2:$C$50,3,FALSE)</f>
        <v>Cash</v>
      </c>
      <c r="J2765" s="5">
        <f>VLOOKUP(F2765,'[1]Set up'!$A$2:$D$50,4,FALSE)</f>
        <v>0</v>
      </c>
      <c r="K2765" s="4">
        <f t="shared" si="927"/>
        <v>45381</v>
      </c>
      <c r="L2765" s="5">
        <f t="shared" si="928"/>
        <v>3</v>
      </c>
      <c r="M2765" s="5">
        <f t="shared" si="929"/>
        <v>2024</v>
      </c>
      <c r="N2765" s="12">
        <v>832.5</v>
      </c>
      <c r="O2765" s="12"/>
      <c r="P2765" s="12">
        <f t="shared" si="930"/>
        <v>832.5</v>
      </c>
      <c r="Q2765" s="7">
        <f t="shared" si="931"/>
        <v>4498308.6500000004</v>
      </c>
      <c r="R2765" s="44" t="str">
        <f>VLOOKUP(F2765,'[1]Set up'!$A$2:$E$50,5,FALSE)</f>
        <v>PD Chq</v>
      </c>
    </row>
    <row r="2766" spans="1:19" ht="15" customHeight="1" x14ac:dyDescent="0.35">
      <c r="A2766" s="4">
        <v>45381</v>
      </c>
      <c r="B2766" s="5">
        <f t="shared" si="925"/>
        <v>3</v>
      </c>
      <c r="C2766" s="5">
        <f t="shared" si="926"/>
        <v>2024</v>
      </c>
      <c r="D2766" s="5" t="s">
        <v>2528</v>
      </c>
      <c r="E2766" s="5" t="str">
        <f>VLOOKUP(F2766,'[1]Set up'!$A$2:$C$50,2,FALSE)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VLOOKUP(F2766,'[1]Set up'!$A$2:$C$50,3,FALSE)</f>
        <v>Cash</v>
      </c>
      <c r="J2766" s="5">
        <f>VLOOKUP(F2766,'[1]Set up'!$A$2:$D$50,4,FALSE)</f>
        <v>0</v>
      </c>
      <c r="K2766" s="4">
        <f t="shared" si="927"/>
        <v>45381</v>
      </c>
      <c r="L2766" s="5">
        <f t="shared" si="928"/>
        <v>3</v>
      </c>
      <c r="M2766" s="5">
        <f t="shared" si="929"/>
        <v>2024</v>
      </c>
      <c r="N2766" s="12">
        <v>95</v>
      </c>
      <c r="O2766" s="12"/>
      <c r="P2766" s="12">
        <f t="shared" si="930"/>
        <v>95</v>
      </c>
      <c r="Q2766" s="7">
        <f t="shared" si="931"/>
        <v>4498403.6500000004</v>
      </c>
      <c r="R2766" s="44" t="str">
        <f>VLOOKUP(F2766,'[1]Set up'!$A$2:$E$50,5,FALSE)</f>
        <v>PD Chq</v>
      </c>
    </row>
    <row r="2767" spans="1:19" ht="15" customHeight="1" x14ac:dyDescent="0.35">
      <c r="A2767" s="4">
        <v>45381</v>
      </c>
      <c r="B2767" s="5">
        <f t="shared" si="925"/>
        <v>3</v>
      </c>
      <c r="C2767" s="5">
        <f t="shared" si="926"/>
        <v>2024</v>
      </c>
      <c r="D2767" s="5" t="s">
        <v>2529</v>
      </c>
      <c r="E2767" s="5" t="str">
        <f>VLOOKUP(F2767,'[1]Set up'!$A$2:$C$50,2,FALSE)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VLOOKUP(F2767,'[1]Set up'!$A$2:$C$50,3,FALSE)</f>
        <v>45</v>
      </c>
      <c r="J2767" s="5">
        <f>VLOOKUP(F2767,'[1]Set up'!$A$2:$D$50,4,FALSE)</f>
        <v>45</v>
      </c>
      <c r="K2767" s="4">
        <f t="shared" si="927"/>
        <v>45426</v>
      </c>
      <c r="L2767" s="5">
        <f t="shared" si="928"/>
        <v>5</v>
      </c>
      <c r="M2767" s="5">
        <f t="shared" si="929"/>
        <v>2024</v>
      </c>
      <c r="N2767" s="12">
        <v>1738</v>
      </c>
      <c r="O2767" s="12"/>
      <c r="P2767" s="12">
        <f t="shared" si="930"/>
        <v>1738</v>
      </c>
      <c r="Q2767" s="7">
        <f t="shared" si="931"/>
        <v>4500141.6500000004</v>
      </c>
      <c r="R2767" s="44" t="str">
        <f>VLOOKUP(F2767,'[1]Set up'!$A$2:$E$50,5,FALSE)</f>
        <v>PD Chq</v>
      </c>
    </row>
    <row r="2768" spans="1:19" ht="15" customHeight="1" x14ac:dyDescent="0.35">
      <c r="A2768" s="4">
        <v>45381</v>
      </c>
      <c r="B2768" s="5">
        <f t="shared" si="925"/>
        <v>3</v>
      </c>
      <c r="C2768" s="5">
        <f t="shared" si="926"/>
        <v>2024</v>
      </c>
      <c r="D2768" s="5" t="s">
        <v>2529</v>
      </c>
      <c r="E2768" s="5" t="str">
        <f>VLOOKUP(F2768,'[1]Set up'!$A$2:$C$50,2,FALSE)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VLOOKUP(F2768,'[1]Set up'!$A$2:$C$50,3,FALSE)</f>
        <v>45</v>
      </c>
      <c r="J2768" s="5">
        <f>VLOOKUP(F2768,'[1]Set up'!$A$2:$D$50,4,FALSE)</f>
        <v>45</v>
      </c>
      <c r="K2768" s="4">
        <f t="shared" si="927"/>
        <v>45426</v>
      </c>
      <c r="L2768" s="5">
        <f t="shared" si="928"/>
        <v>5</v>
      </c>
      <c r="M2768" s="5">
        <f t="shared" si="929"/>
        <v>2024</v>
      </c>
      <c r="N2768" s="12">
        <v>220</v>
      </c>
      <c r="O2768" s="12"/>
      <c r="P2768" s="12">
        <f t="shared" si="930"/>
        <v>220</v>
      </c>
      <c r="Q2768" s="7">
        <f t="shared" si="931"/>
        <v>4500361.6500000004</v>
      </c>
      <c r="R2768" s="44" t="str">
        <f>VLOOKUP(F2768,'[1]Set up'!$A$2:$E$50,5,FALSE)</f>
        <v>PD Chq</v>
      </c>
    </row>
    <row r="2769" spans="1:18" ht="15" customHeight="1" x14ac:dyDescent="0.35">
      <c r="A2769" s="4">
        <v>45386</v>
      </c>
      <c r="B2769" s="5">
        <v>4</v>
      </c>
      <c r="C2769" s="5">
        <v>2024</v>
      </c>
      <c r="D2769" s="5" t="s">
        <v>2580</v>
      </c>
      <c r="E2769" s="5" t="s">
        <v>2218</v>
      </c>
      <c r="F2769" s="1" t="s">
        <v>2210</v>
      </c>
      <c r="G2769" s="99" t="s">
        <v>1179</v>
      </c>
      <c r="H2769" s="5">
        <v>1</v>
      </c>
      <c r="I2769" s="5" t="s">
        <v>5</v>
      </c>
      <c r="J2769" s="5">
        <v>0</v>
      </c>
      <c r="K2769" s="4">
        <v>45386</v>
      </c>
      <c r="L2769" s="5">
        <v>4</v>
      </c>
      <c r="M2769" s="5">
        <v>2024</v>
      </c>
      <c r="N2769" s="12">
        <v>1650</v>
      </c>
      <c r="P2769" s="12">
        <f t="shared" si="930"/>
        <v>1650</v>
      </c>
      <c r="Q2769" s="7">
        <v>4493023.6499999994</v>
      </c>
      <c r="R2769" s="44" t="s">
        <v>84</v>
      </c>
    </row>
    <row r="2770" spans="1:18" ht="15" customHeight="1" x14ac:dyDescent="0.35">
      <c r="A2770" s="4">
        <v>45386</v>
      </c>
      <c r="B2770" s="5">
        <v>4</v>
      </c>
      <c r="C2770" s="5">
        <v>2024</v>
      </c>
      <c r="D2770" s="5" t="s">
        <v>2580</v>
      </c>
      <c r="E2770" s="5" t="s">
        <v>2218</v>
      </c>
      <c r="F2770" s="1" t="s">
        <v>2210</v>
      </c>
      <c r="G2770" s="99" t="s">
        <v>1544</v>
      </c>
      <c r="H2770" s="5">
        <v>2</v>
      </c>
      <c r="I2770" s="5" t="s">
        <v>5</v>
      </c>
      <c r="J2770" s="5">
        <v>0</v>
      </c>
      <c r="K2770" s="4">
        <v>45386</v>
      </c>
      <c r="L2770" s="5">
        <v>4</v>
      </c>
      <c r="M2770" s="5">
        <v>2024</v>
      </c>
      <c r="N2770" s="12">
        <v>420</v>
      </c>
      <c r="P2770" s="12">
        <f t="shared" si="930"/>
        <v>420</v>
      </c>
      <c r="Q2770" s="7">
        <v>4493443.6499999994</v>
      </c>
      <c r="R2770" s="44" t="s">
        <v>84</v>
      </c>
    </row>
    <row r="2771" spans="1:18" ht="15" customHeight="1" x14ac:dyDescent="0.35">
      <c r="A2771" s="4">
        <v>45387</v>
      </c>
      <c r="B2771" s="5">
        <v>4</v>
      </c>
      <c r="C2771" s="5">
        <v>2024</v>
      </c>
      <c r="D2771" s="5" t="s">
        <v>2581</v>
      </c>
      <c r="E2771" s="5" t="s">
        <v>59</v>
      </c>
      <c r="F2771" s="1" t="s">
        <v>58</v>
      </c>
      <c r="G2771" s="99" t="s">
        <v>720</v>
      </c>
      <c r="H2771" s="5">
        <v>1</v>
      </c>
      <c r="I2771" s="5">
        <v>60</v>
      </c>
      <c r="J2771" s="5">
        <v>60</v>
      </c>
      <c r="K2771" s="4">
        <v>45447</v>
      </c>
      <c r="L2771" s="5">
        <v>6</v>
      </c>
      <c r="M2771" s="5">
        <v>2024</v>
      </c>
      <c r="N2771" s="12">
        <v>3256</v>
      </c>
      <c r="O2771" s="12"/>
      <c r="P2771" s="12">
        <f t="shared" si="930"/>
        <v>3256</v>
      </c>
      <c r="Q2771" s="7">
        <v>4495071.6499999994</v>
      </c>
      <c r="R2771" s="44" t="s">
        <v>85</v>
      </c>
    </row>
    <row r="2772" spans="1:18" ht="15" customHeight="1" x14ac:dyDescent="0.35">
      <c r="A2772" s="4">
        <v>45387</v>
      </c>
      <c r="B2772" s="5">
        <v>4</v>
      </c>
      <c r="C2772" s="5">
        <v>2024</v>
      </c>
      <c r="D2772" s="5" t="s">
        <v>2581</v>
      </c>
      <c r="E2772" s="5" t="s">
        <v>59</v>
      </c>
      <c r="F2772" s="1" t="s">
        <v>58</v>
      </c>
      <c r="G2772" s="99" t="s">
        <v>617</v>
      </c>
      <c r="H2772" s="5">
        <v>1</v>
      </c>
      <c r="I2772" s="5">
        <v>60</v>
      </c>
      <c r="J2772" s="5">
        <v>60</v>
      </c>
      <c r="K2772" s="4">
        <v>45447</v>
      </c>
      <c r="L2772" s="5">
        <v>6</v>
      </c>
      <c r="M2772" s="5">
        <v>2024</v>
      </c>
      <c r="N2772" s="12">
        <v>1628</v>
      </c>
      <c r="O2772" s="12"/>
      <c r="P2772" s="12">
        <f t="shared" si="930"/>
        <v>1628</v>
      </c>
      <c r="Q2772" s="7">
        <v>4496699.6499999994</v>
      </c>
      <c r="R2772" s="44" t="s">
        <v>85</v>
      </c>
    </row>
    <row r="2773" spans="1:18" ht="15" customHeight="1" x14ac:dyDescent="0.35">
      <c r="A2773" s="4">
        <v>45387</v>
      </c>
      <c r="B2773" s="5">
        <v>4</v>
      </c>
      <c r="C2773" s="5">
        <v>2024</v>
      </c>
      <c r="D2773" s="5" t="s">
        <v>2581</v>
      </c>
      <c r="E2773" s="5" t="s">
        <v>59</v>
      </c>
      <c r="F2773" s="1" t="s">
        <v>58</v>
      </c>
      <c r="G2773" s="99" t="s">
        <v>1412</v>
      </c>
      <c r="H2773" s="5">
        <v>2</v>
      </c>
      <c r="I2773" s="5">
        <v>60</v>
      </c>
      <c r="J2773" s="5">
        <v>60</v>
      </c>
      <c r="K2773" s="4">
        <v>45447</v>
      </c>
      <c r="L2773" s="5">
        <v>6</v>
      </c>
      <c r="M2773" s="5">
        <v>2024</v>
      </c>
      <c r="N2773" s="12">
        <v>626.4</v>
      </c>
      <c r="O2773" s="12"/>
      <c r="P2773" s="12">
        <v>626.4</v>
      </c>
      <c r="Q2773" s="7">
        <v>4497326.05</v>
      </c>
      <c r="R2773" s="44" t="s">
        <v>85</v>
      </c>
    </row>
    <row r="2774" spans="1:18" ht="15" customHeight="1" x14ac:dyDescent="0.35">
      <c r="A2774" s="4">
        <v>45387</v>
      </c>
      <c r="B2774" s="5">
        <v>4</v>
      </c>
      <c r="C2774" s="5">
        <v>2024</v>
      </c>
      <c r="D2774" s="5" t="s">
        <v>2581</v>
      </c>
      <c r="E2774" s="5" t="s">
        <v>59</v>
      </c>
      <c r="F2774" s="1" t="s">
        <v>58</v>
      </c>
      <c r="G2774" s="99" t="s">
        <v>2203</v>
      </c>
      <c r="H2774" s="5">
        <v>2</v>
      </c>
      <c r="I2774" s="5">
        <v>60</v>
      </c>
      <c r="J2774" s="5">
        <v>60</v>
      </c>
      <c r="K2774" s="4">
        <v>45447</v>
      </c>
      <c r="L2774" s="5">
        <v>6</v>
      </c>
      <c r="M2774" s="5">
        <v>2024</v>
      </c>
      <c r="N2774" s="12">
        <v>626.4</v>
      </c>
      <c r="O2774" s="12"/>
      <c r="P2774" s="12">
        <v>626.4</v>
      </c>
      <c r="Q2774" s="7">
        <v>4497952.45</v>
      </c>
      <c r="R2774" s="44" t="s">
        <v>85</v>
      </c>
    </row>
    <row r="2775" spans="1:18" ht="15" customHeight="1" x14ac:dyDescent="0.35">
      <c r="A2775" s="4">
        <v>45387</v>
      </c>
      <c r="B2775" s="5">
        <v>4</v>
      </c>
      <c r="C2775" s="5">
        <v>2024</v>
      </c>
      <c r="D2775" s="5" t="s">
        <v>2581</v>
      </c>
      <c r="E2775" s="5" t="s">
        <v>59</v>
      </c>
      <c r="F2775" s="1" t="s">
        <v>58</v>
      </c>
      <c r="G2775" s="99" t="s">
        <v>1111</v>
      </c>
      <c r="H2775" s="5">
        <v>1</v>
      </c>
      <c r="I2775" s="5">
        <v>60</v>
      </c>
      <c r="J2775" s="5">
        <v>60</v>
      </c>
      <c r="K2775" s="4">
        <v>45447</v>
      </c>
      <c r="L2775" s="5">
        <v>6</v>
      </c>
      <c r="M2775" s="5">
        <v>2024</v>
      </c>
      <c r="N2775" s="12">
        <v>62.5</v>
      </c>
      <c r="O2775" s="12"/>
      <c r="P2775" s="12">
        <v>62.5</v>
      </c>
      <c r="Q2775" s="7">
        <v>4498014.95</v>
      </c>
      <c r="R2775" s="44" t="s">
        <v>85</v>
      </c>
    </row>
    <row r="2776" spans="1:18" ht="15" customHeight="1" x14ac:dyDescent="0.35">
      <c r="A2776" s="4">
        <v>45387</v>
      </c>
      <c r="B2776" s="5">
        <v>4</v>
      </c>
      <c r="C2776" s="5">
        <v>2024</v>
      </c>
      <c r="D2776" s="5" t="s">
        <v>2581</v>
      </c>
      <c r="E2776" s="5" t="s">
        <v>59</v>
      </c>
      <c r="F2776" s="1" t="s">
        <v>58</v>
      </c>
      <c r="G2776" s="99" t="s">
        <v>2522</v>
      </c>
      <c r="H2776" s="5">
        <v>1</v>
      </c>
      <c r="I2776" s="5">
        <v>60</v>
      </c>
      <c r="J2776" s="5">
        <v>60</v>
      </c>
      <c r="K2776" s="4">
        <v>45447</v>
      </c>
      <c r="L2776" s="5">
        <v>6</v>
      </c>
      <c r="M2776" s="5">
        <v>2024</v>
      </c>
      <c r="N2776" s="12">
        <v>420</v>
      </c>
      <c r="O2776" s="12"/>
      <c r="P2776" s="12">
        <v>420</v>
      </c>
      <c r="Q2776" s="7">
        <v>4498434.95</v>
      </c>
      <c r="R2776" s="44" t="s">
        <v>85</v>
      </c>
    </row>
    <row r="2777" spans="1:18" ht="15" customHeight="1" x14ac:dyDescent="0.35">
      <c r="A2777" s="4">
        <v>45390</v>
      </c>
      <c r="B2777" s="5">
        <v>4</v>
      </c>
      <c r="C2777" s="5">
        <v>2024</v>
      </c>
      <c r="D2777" s="5" t="s">
        <v>2582</v>
      </c>
      <c r="E2777" s="5" t="s">
        <v>59</v>
      </c>
      <c r="F2777" s="1" t="s">
        <v>58</v>
      </c>
      <c r="G2777" s="99" t="s">
        <v>1747</v>
      </c>
      <c r="H2777" s="5">
        <v>1</v>
      </c>
      <c r="I2777" s="5">
        <v>60</v>
      </c>
      <c r="J2777" s="5">
        <v>60</v>
      </c>
      <c r="K2777" s="4">
        <v>45450</v>
      </c>
      <c r="L2777" s="5">
        <v>6</v>
      </c>
      <c r="M2777" s="5">
        <v>2024</v>
      </c>
      <c r="N2777" s="12">
        <v>260</v>
      </c>
      <c r="O2777" s="12"/>
      <c r="P2777" s="12">
        <v>260</v>
      </c>
      <c r="Q2777" s="7">
        <v>4498694.95</v>
      </c>
      <c r="R2777" s="44" t="s">
        <v>85</v>
      </c>
    </row>
    <row r="2778" spans="1:18" ht="15" customHeight="1" x14ac:dyDescent="0.35">
      <c r="A2778" s="4">
        <v>45390</v>
      </c>
      <c r="B2778" s="5">
        <v>4</v>
      </c>
      <c r="C2778" s="5">
        <v>2024</v>
      </c>
      <c r="D2778" s="5" t="s">
        <v>2583</v>
      </c>
      <c r="E2778" s="5" t="s">
        <v>400</v>
      </c>
      <c r="F2778" s="1" t="s">
        <v>401</v>
      </c>
      <c r="G2778" s="99" t="s">
        <v>720</v>
      </c>
      <c r="H2778" s="5">
        <v>1</v>
      </c>
      <c r="I2778" s="5" t="s">
        <v>5</v>
      </c>
      <c r="J2778" s="5">
        <v>0</v>
      </c>
      <c r="K2778" s="4">
        <v>45390</v>
      </c>
      <c r="L2778" s="5">
        <v>4</v>
      </c>
      <c r="M2778" s="5">
        <v>2024</v>
      </c>
      <c r="N2778" s="12">
        <v>1738</v>
      </c>
      <c r="O2778" s="12"/>
      <c r="P2778" s="12">
        <v>1738</v>
      </c>
      <c r="Q2778" s="7">
        <v>4500432.95</v>
      </c>
      <c r="R2778" s="44" t="s">
        <v>84</v>
      </c>
    </row>
    <row r="2779" spans="1:18" ht="15" customHeight="1" x14ac:dyDescent="0.35">
      <c r="A2779" s="4">
        <v>45390</v>
      </c>
      <c r="B2779" s="5">
        <v>4</v>
      </c>
      <c r="C2779" s="5">
        <v>2024</v>
      </c>
      <c r="D2779" s="5" t="s">
        <v>2583</v>
      </c>
      <c r="E2779" s="5" t="s">
        <v>400</v>
      </c>
      <c r="F2779" s="1" t="s">
        <v>401</v>
      </c>
      <c r="G2779" s="99" t="s">
        <v>1412</v>
      </c>
      <c r="H2779" s="5">
        <v>1</v>
      </c>
      <c r="I2779" s="5" t="s">
        <v>5</v>
      </c>
      <c r="J2779" s="5">
        <v>0</v>
      </c>
      <c r="K2779" s="4">
        <v>45390</v>
      </c>
      <c r="L2779" s="5">
        <v>4</v>
      </c>
      <c r="M2779" s="5">
        <v>2024</v>
      </c>
      <c r="N2779" s="12">
        <v>405</v>
      </c>
      <c r="O2779" s="12"/>
      <c r="P2779" s="12">
        <v>405</v>
      </c>
      <c r="Q2779" s="7">
        <v>4500837.95</v>
      </c>
      <c r="R2779" s="44" t="s">
        <v>84</v>
      </c>
    </row>
    <row r="2780" spans="1:18" ht="15" customHeight="1" x14ac:dyDescent="0.35">
      <c r="A2780" s="4">
        <v>45390</v>
      </c>
      <c r="B2780" s="5">
        <v>4</v>
      </c>
      <c r="C2780" s="5">
        <v>2024</v>
      </c>
      <c r="D2780" s="5" t="s">
        <v>2583</v>
      </c>
      <c r="E2780" s="5" t="s">
        <v>400</v>
      </c>
      <c r="F2780" s="1" t="s">
        <v>401</v>
      </c>
      <c r="G2780" s="99" t="s">
        <v>1470</v>
      </c>
      <c r="H2780" s="5">
        <v>1</v>
      </c>
      <c r="I2780" s="5" t="s">
        <v>5</v>
      </c>
      <c r="J2780" s="5">
        <v>0</v>
      </c>
      <c r="K2780" s="4">
        <v>45390</v>
      </c>
      <c r="L2780" s="5">
        <v>4</v>
      </c>
      <c r="M2780" s="5">
        <v>2024</v>
      </c>
      <c r="N2780" s="12">
        <v>395</v>
      </c>
      <c r="O2780" s="12"/>
      <c r="P2780" s="12">
        <v>395</v>
      </c>
      <c r="Q2780" s="7">
        <v>4501232.95</v>
      </c>
      <c r="R2780" s="44" t="s">
        <v>84</v>
      </c>
    </row>
    <row r="2781" spans="1:18" ht="15" customHeight="1" x14ac:dyDescent="0.35">
      <c r="A2781" s="4">
        <v>45390</v>
      </c>
      <c r="B2781" s="5">
        <v>4</v>
      </c>
      <c r="C2781" s="5">
        <v>2024</v>
      </c>
      <c r="D2781" s="5" t="s">
        <v>2583</v>
      </c>
      <c r="E2781" s="5" t="s">
        <v>400</v>
      </c>
      <c r="F2781" s="1" t="s">
        <v>401</v>
      </c>
      <c r="G2781" s="99" t="s">
        <v>895</v>
      </c>
      <c r="H2781" s="5">
        <v>1</v>
      </c>
      <c r="I2781" s="5" t="s">
        <v>5</v>
      </c>
      <c r="J2781" s="5">
        <v>0</v>
      </c>
      <c r="K2781" s="4">
        <v>45390</v>
      </c>
      <c r="L2781" s="5">
        <v>4</v>
      </c>
      <c r="M2781" s="5">
        <v>2024</v>
      </c>
      <c r="N2781" s="12">
        <v>150</v>
      </c>
      <c r="O2781" s="12"/>
      <c r="P2781" s="12">
        <v>150</v>
      </c>
      <c r="Q2781" s="7">
        <v>4501382.95</v>
      </c>
      <c r="R2781" s="44" t="s">
        <v>84</v>
      </c>
    </row>
    <row r="2782" spans="1:18" ht="15" customHeight="1" x14ac:dyDescent="0.35">
      <c r="A2782" s="4">
        <v>45390</v>
      </c>
      <c r="B2782" s="5">
        <v>4</v>
      </c>
      <c r="C2782" s="5">
        <v>2024</v>
      </c>
      <c r="D2782" s="5" t="s">
        <v>2584</v>
      </c>
      <c r="E2782" s="5" t="s">
        <v>475</v>
      </c>
      <c r="F2782" s="1" t="s">
        <v>492</v>
      </c>
      <c r="G2782" s="99" t="s">
        <v>67</v>
      </c>
      <c r="H2782" s="5">
        <v>1</v>
      </c>
      <c r="I2782" s="5" t="s">
        <v>5</v>
      </c>
      <c r="J2782" s="5">
        <v>0</v>
      </c>
      <c r="K2782" s="4">
        <v>45390</v>
      </c>
      <c r="L2782" s="5">
        <v>4</v>
      </c>
      <c r="M2782" s="5">
        <v>2024</v>
      </c>
      <c r="N2782" s="12">
        <v>1738</v>
      </c>
      <c r="O2782" s="12"/>
      <c r="P2782" s="12">
        <v>1738</v>
      </c>
      <c r="Q2782" s="7">
        <v>4503120.95</v>
      </c>
      <c r="R2782" s="44" t="s">
        <v>86</v>
      </c>
    </row>
    <row r="2783" spans="1:18" ht="15" customHeight="1" x14ac:dyDescent="0.35">
      <c r="A2783" s="4">
        <v>45390</v>
      </c>
      <c r="B2783" s="5">
        <v>4</v>
      </c>
      <c r="C2783" s="5">
        <v>2024</v>
      </c>
      <c r="D2783" s="5" t="s">
        <v>2584</v>
      </c>
      <c r="E2783" s="5" t="s">
        <v>475</v>
      </c>
      <c r="F2783" s="1" t="s">
        <v>492</v>
      </c>
      <c r="G2783" s="99" t="s">
        <v>2199</v>
      </c>
      <c r="H2783" s="5">
        <v>3</v>
      </c>
      <c r="I2783" s="5" t="s">
        <v>5</v>
      </c>
      <c r="J2783" s="5">
        <v>0</v>
      </c>
      <c r="K2783" s="4">
        <v>45390</v>
      </c>
      <c r="L2783" s="5">
        <v>4</v>
      </c>
      <c r="M2783" s="5">
        <v>2024</v>
      </c>
      <c r="N2783" s="12">
        <v>832.5</v>
      </c>
      <c r="O2783" s="12"/>
      <c r="P2783" s="12">
        <v>832.5</v>
      </c>
      <c r="Q2783" s="7">
        <v>4503953.45</v>
      </c>
      <c r="R2783" s="44" t="s">
        <v>86</v>
      </c>
    </row>
    <row r="2784" spans="1:18" ht="15" customHeight="1" x14ac:dyDescent="0.35">
      <c r="A2784" s="4">
        <v>45390</v>
      </c>
      <c r="B2784" s="5">
        <v>4</v>
      </c>
      <c r="C2784" s="5">
        <v>2024</v>
      </c>
      <c r="D2784" s="5" t="s">
        <v>2584</v>
      </c>
      <c r="E2784" s="5" t="s">
        <v>475</v>
      </c>
      <c r="F2784" s="1" t="s">
        <v>492</v>
      </c>
      <c r="G2784" s="99" t="s">
        <v>1062</v>
      </c>
      <c r="H2784" s="5">
        <v>1</v>
      </c>
      <c r="I2784" s="5" t="s">
        <v>5</v>
      </c>
      <c r="J2784" s="5">
        <v>0</v>
      </c>
      <c r="K2784" s="4">
        <v>45390</v>
      </c>
      <c r="L2784" s="5">
        <v>4</v>
      </c>
      <c r="M2784" s="5">
        <v>2024</v>
      </c>
      <c r="N2784" s="12">
        <v>95</v>
      </c>
      <c r="O2784" s="12"/>
      <c r="P2784" s="12">
        <v>95</v>
      </c>
      <c r="Q2784" s="7">
        <v>4504048.45</v>
      </c>
      <c r="R2784" s="44" t="s">
        <v>86</v>
      </c>
    </row>
    <row r="2785" spans="1:19" ht="15" customHeight="1" x14ac:dyDescent="0.35">
      <c r="A2785" s="4">
        <v>45388</v>
      </c>
      <c r="B2785" s="5">
        <v>4</v>
      </c>
      <c r="C2785" s="5">
        <v>2024</v>
      </c>
      <c r="D2785" s="5" t="s">
        <v>2585</v>
      </c>
      <c r="E2785" s="5" t="s">
        <v>2016</v>
      </c>
      <c r="F2785" s="1" t="s">
        <v>2013</v>
      </c>
      <c r="G2785" s="99" t="s">
        <v>1074</v>
      </c>
      <c r="H2785" s="5">
        <v>1</v>
      </c>
      <c r="I2785" s="5" t="s">
        <v>5</v>
      </c>
      <c r="J2785" s="5">
        <v>0</v>
      </c>
      <c r="K2785" s="4">
        <v>45388</v>
      </c>
      <c r="L2785" s="5">
        <v>4</v>
      </c>
      <c r="M2785" s="5">
        <v>2024</v>
      </c>
      <c r="N2785" s="12">
        <v>1000</v>
      </c>
      <c r="O2785" s="12"/>
      <c r="P2785" s="12">
        <v>1000</v>
      </c>
      <c r="Q2785" s="7">
        <v>4505048.45</v>
      </c>
      <c r="R2785" s="44" t="s">
        <v>84</v>
      </c>
    </row>
    <row r="2786" spans="1:19" ht="15" customHeight="1" x14ac:dyDescent="0.35">
      <c r="A2786" s="4">
        <v>45394</v>
      </c>
      <c r="B2786" s="5">
        <v>4</v>
      </c>
      <c r="C2786" s="5">
        <v>2024</v>
      </c>
      <c r="D2786" s="5" t="s">
        <v>2586</v>
      </c>
      <c r="E2786" s="5" t="s">
        <v>42</v>
      </c>
      <c r="F2786" s="1" t="s">
        <v>43</v>
      </c>
      <c r="G2786" s="99" t="s">
        <v>95</v>
      </c>
      <c r="H2786" s="5">
        <v>2</v>
      </c>
      <c r="I2786" s="5" t="s">
        <v>5</v>
      </c>
      <c r="J2786" s="5">
        <v>0</v>
      </c>
      <c r="K2786" s="4">
        <v>45394</v>
      </c>
      <c r="L2786" s="5">
        <v>4</v>
      </c>
      <c r="M2786" s="5">
        <v>2024</v>
      </c>
      <c r="N2786" s="12">
        <v>3476</v>
      </c>
      <c r="O2786" s="12"/>
      <c r="P2786" s="12">
        <v>3476</v>
      </c>
      <c r="Q2786" s="7">
        <v>4508524.45</v>
      </c>
      <c r="R2786" s="44" t="s">
        <v>85</v>
      </c>
    </row>
    <row r="2787" spans="1:19" ht="15" customHeight="1" x14ac:dyDescent="0.35">
      <c r="A2787" s="4">
        <v>45394</v>
      </c>
      <c r="B2787" s="5">
        <v>4</v>
      </c>
      <c r="C2787" s="5">
        <v>2024</v>
      </c>
      <c r="D2787" s="5" t="s">
        <v>2586</v>
      </c>
      <c r="E2787" s="5" t="s">
        <v>42</v>
      </c>
      <c r="F2787" s="1" t="s">
        <v>43</v>
      </c>
      <c r="G2787" s="99" t="s">
        <v>1797</v>
      </c>
      <c r="H2787" s="5">
        <v>3</v>
      </c>
      <c r="I2787" s="5" t="s">
        <v>5</v>
      </c>
      <c r="J2787" s="5">
        <v>0</v>
      </c>
      <c r="K2787" s="4">
        <v>45394</v>
      </c>
      <c r="L2787" s="5">
        <v>4</v>
      </c>
      <c r="M2787" s="5">
        <v>2024</v>
      </c>
      <c r="N2787" s="12">
        <v>675</v>
      </c>
      <c r="O2787" s="12"/>
      <c r="P2787" s="12">
        <v>675</v>
      </c>
      <c r="Q2787" s="7">
        <v>4509199.45</v>
      </c>
      <c r="R2787" s="44" t="s">
        <v>85</v>
      </c>
    </row>
    <row r="2788" spans="1:19" ht="15" customHeight="1" x14ac:dyDescent="0.35">
      <c r="A2788" s="4">
        <v>45394</v>
      </c>
      <c r="B2788" s="5">
        <v>4</v>
      </c>
      <c r="C2788" s="5">
        <v>2024</v>
      </c>
      <c r="D2788" s="5" t="s">
        <v>2587</v>
      </c>
      <c r="E2788" s="5" t="s">
        <v>2016</v>
      </c>
      <c r="F2788" s="1" t="s">
        <v>2013</v>
      </c>
      <c r="G2788" s="99" t="s">
        <v>1111</v>
      </c>
      <c r="H2788" s="5">
        <v>6</v>
      </c>
      <c r="I2788" s="5" t="s">
        <v>5</v>
      </c>
      <c r="J2788" s="5">
        <v>0</v>
      </c>
      <c r="K2788" s="4">
        <v>45394</v>
      </c>
      <c r="L2788" s="5">
        <v>4</v>
      </c>
      <c r="M2788" s="5">
        <v>2024</v>
      </c>
      <c r="N2788" s="12">
        <v>375</v>
      </c>
      <c r="O2788" s="12"/>
      <c r="P2788" s="12">
        <v>375</v>
      </c>
      <c r="Q2788" s="7">
        <v>4509574.45</v>
      </c>
      <c r="R2788" s="44" t="s">
        <v>84</v>
      </c>
    </row>
    <row r="2789" spans="1:19" ht="15" customHeight="1" x14ac:dyDescent="0.35">
      <c r="A2789" s="4">
        <v>45394</v>
      </c>
      <c r="B2789" s="5">
        <v>4</v>
      </c>
      <c r="C2789" s="5">
        <v>2024</v>
      </c>
      <c r="D2789" s="5" t="s">
        <v>2588</v>
      </c>
      <c r="E2789" s="5" t="s">
        <v>2016</v>
      </c>
      <c r="F2789" s="1" t="s">
        <v>2013</v>
      </c>
      <c r="G2789" s="99" t="s">
        <v>1734</v>
      </c>
      <c r="H2789" s="5">
        <v>6</v>
      </c>
      <c r="I2789" s="5" t="s">
        <v>5</v>
      </c>
      <c r="J2789" s="5">
        <v>0</v>
      </c>
      <c r="K2789" s="4">
        <v>45394</v>
      </c>
      <c r="L2789" s="5">
        <v>4</v>
      </c>
      <c r="M2789" s="5">
        <v>2024</v>
      </c>
      <c r="N2789" s="12">
        <v>9768</v>
      </c>
      <c r="O2789" s="12"/>
      <c r="P2789" s="12">
        <v>9768</v>
      </c>
      <c r="Q2789" s="7">
        <v>4519342.45</v>
      </c>
      <c r="R2789" s="44" t="s">
        <v>84</v>
      </c>
    </row>
    <row r="2790" spans="1:19" ht="15" customHeight="1" x14ac:dyDescent="0.35">
      <c r="A2790" s="4">
        <v>45394</v>
      </c>
      <c r="B2790" s="5">
        <v>4</v>
      </c>
      <c r="C2790" s="5">
        <v>2024</v>
      </c>
      <c r="D2790" s="5" t="s">
        <v>2588</v>
      </c>
      <c r="E2790" s="5" t="s">
        <v>2016</v>
      </c>
      <c r="F2790" s="1" t="s">
        <v>2013</v>
      </c>
      <c r="G2790" s="99" t="s">
        <v>914</v>
      </c>
      <c r="H2790" s="5">
        <v>20</v>
      </c>
      <c r="I2790" s="5" t="s">
        <v>5</v>
      </c>
      <c r="J2790" s="5">
        <v>0</v>
      </c>
      <c r="K2790" s="4">
        <v>45394</v>
      </c>
      <c r="L2790" s="5">
        <v>4</v>
      </c>
      <c r="M2790" s="5">
        <v>2024</v>
      </c>
      <c r="N2790" s="12">
        <v>3480</v>
      </c>
      <c r="O2790" s="12"/>
      <c r="P2790" s="12">
        <v>3480</v>
      </c>
      <c r="Q2790" s="7">
        <v>4522822.45</v>
      </c>
      <c r="R2790" s="44" t="s">
        <v>84</v>
      </c>
    </row>
    <row r="2791" spans="1:19" ht="15" customHeight="1" x14ac:dyDescent="0.35">
      <c r="A2791" s="4">
        <v>45394</v>
      </c>
      <c r="B2791" s="5">
        <v>4</v>
      </c>
      <c r="C2791" s="5">
        <v>2024</v>
      </c>
      <c r="D2791" s="5" t="s">
        <v>2588</v>
      </c>
      <c r="E2791" s="5" t="s">
        <v>2016</v>
      </c>
      <c r="F2791" s="1" t="s">
        <v>2013</v>
      </c>
      <c r="G2791" s="99" t="s">
        <v>1923</v>
      </c>
      <c r="H2791" s="5">
        <v>10</v>
      </c>
      <c r="I2791" s="5" t="s">
        <v>5</v>
      </c>
      <c r="J2791" s="5">
        <v>0</v>
      </c>
      <c r="K2791" s="4">
        <v>45394</v>
      </c>
      <c r="L2791" s="5">
        <v>4</v>
      </c>
      <c r="M2791" s="5">
        <v>2024</v>
      </c>
      <c r="N2791" s="12">
        <v>2340</v>
      </c>
      <c r="O2791" s="12"/>
      <c r="P2791" s="12">
        <v>2340</v>
      </c>
      <c r="Q2791" s="7">
        <v>4525162.45</v>
      </c>
      <c r="R2791" s="44" t="s">
        <v>84</v>
      </c>
    </row>
    <row r="2792" spans="1:19" ht="15" customHeight="1" x14ac:dyDescent="0.35">
      <c r="A2792" s="4">
        <v>45394</v>
      </c>
      <c r="B2792" s="5">
        <v>4</v>
      </c>
      <c r="C2792" s="5">
        <v>2024</v>
      </c>
      <c r="D2792" s="5" t="s">
        <v>2588</v>
      </c>
      <c r="E2792" s="5" t="s">
        <v>2016</v>
      </c>
      <c r="F2792" s="1" t="s">
        <v>2013</v>
      </c>
      <c r="G2792" s="99" t="s">
        <v>1062</v>
      </c>
      <c r="H2792" s="5">
        <v>4</v>
      </c>
      <c r="I2792" s="5" t="s">
        <v>5</v>
      </c>
      <c r="J2792" s="5">
        <v>0</v>
      </c>
      <c r="K2792" s="4">
        <v>45394</v>
      </c>
      <c r="L2792" s="5">
        <v>4</v>
      </c>
      <c r="M2792" s="5">
        <v>2024</v>
      </c>
      <c r="N2792" s="12">
        <v>380</v>
      </c>
      <c r="O2792" s="12"/>
      <c r="P2792" s="12">
        <v>380</v>
      </c>
      <c r="Q2792" s="7">
        <v>4525542.45</v>
      </c>
      <c r="R2792" s="44" t="s">
        <v>84</v>
      </c>
    </row>
    <row r="2793" spans="1:19" ht="15" customHeight="1" x14ac:dyDescent="0.35">
      <c r="A2793" s="4">
        <v>45394</v>
      </c>
      <c r="B2793" s="5">
        <v>4</v>
      </c>
      <c r="C2793" s="5">
        <v>2024</v>
      </c>
      <c r="D2793" s="5" t="s">
        <v>2588</v>
      </c>
      <c r="E2793" s="5" t="s">
        <v>2016</v>
      </c>
      <c r="F2793" s="1" t="s">
        <v>2013</v>
      </c>
      <c r="G2793" s="99" t="s">
        <v>1074</v>
      </c>
      <c r="H2793" s="5">
        <v>1</v>
      </c>
      <c r="I2793" s="5" t="s">
        <v>5</v>
      </c>
      <c r="J2793" s="5">
        <v>0</v>
      </c>
      <c r="K2793" s="4">
        <v>45394</v>
      </c>
      <c r="L2793" s="5">
        <v>4</v>
      </c>
      <c r="M2793" s="5">
        <v>2024</v>
      </c>
      <c r="N2793" s="12">
        <v>1000</v>
      </c>
      <c r="O2793" s="12"/>
      <c r="P2793" s="12">
        <v>1000</v>
      </c>
      <c r="Q2793" s="7">
        <v>4526542.45</v>
      </c>
      <c r="R2793" s="44" t="s">
        <v>84</v>
      </c>
    </row>
    <row r="2794" spans="1:19" ht="15" customHeight="1" x14ac:dyDescent="0.35">
      <c r="A2794" s="4">
        <v>45402</v>
      </c>
      <c r="B2794" s="5">
        <v>4</v>
      </c>
      <c r="C2794" s="5">
        <v>2024</v>
      </c>
      <c r="D2794" s="5" t="s">
        <v>2589</v>
      </c>
      <c r="E2794" s="5" t="s">
        <v>400</v>
      </c>
      <c r="F2794" s="1" t="s">
        <v>401</v>
      </c>
      <c r="G2794" s="99" t="s">
        <v>720</v>
      </c>
      <c r="H2794" s="5">
        <v>1</v>
      </c>
      <c r="I2794" s="5" t="s">
        <v>5</v>
      </c>
      <c r="J2794" s="5">
        <v>0</v>
      </c>
      <c r="K2794" s="4">
        <v>45402</v>
      </c>
      <c r="L2794" s="5">
        <v>4</v>
      </c>
      <c r="M2794" s="5">
        <v>2024</v>
      </c>
      <c r="N2794" s="12">
        <v>1738</v>
      </c>
      <c r="O2794" s="12"/>
      <c r="P2794" s="12">
        <v>1738</v>
      </c>
      <c r="Q2794" s="7">
        <v>4528280.45</v>
      </c>
      <c r="R2794" s="44" t="s">
        <v>84</v>
      </c>
    </row>
    <row r="2795" spans="1:19" ht="15" customHeight="1" x14ac:dyDescent="0.35">
      <c r="A2795" s="4">
        <v>45402</v>
      </c>
      <c r="B2795" s="5">
        <v>4</v>
      </c>
      <c r="C2795" s="5">
        <v>2024</v>
      </c>
      <c r="D2795" s="5" t="s">
        <v>2589</v>
      </c>
      <c r="E2795" s="5" t="s">
        <v>400</v>
      </c>
      <c r="F2795" s="1" t="s">
        <v>401</v>
      </c>
      <c r="G2795" s="99" t="s">
        <v>792</v>
      </c>
      <c r="H2795" s="5">
        <v>3</v>
      </c>
      <c r="I2795" s="5" t="s">
        <v>5</v>
      </c>
      <c r="J2795" s="5">
        <v>0</v>
      </c>
      <c r="K2795" s="4">
        <v>45402</v>
      </c>
      <c r="L2795" s="5">
        <v>4</v>
      </c>
      <c r="M2795" s="5">
        <v>2024</v>
      </c>
      <c r="N2795" s="12">
        <v>187.5</v>
      </c>
      <c r="O2795" s="12"/>
      <c r="P2795" s="12">
        <v>187.5</v>
      </c>
      <c r="Q2795" s="7">
        <v>4528467.95</v>
      </c>
      <c r="R2795" s="44" t="s">
        <v>84</v>
      </c>
    </row>
    <row r="2796" spans="1:19" ht="15" customHeight="1" x14ac:dyDescent="0.35">
      <c r="A2796" s="4">
        <v>45404</v>
      </c>
      <c r="B2796" s="5">
        <v>4</v>
      </c>
      <c r="C2796" s="5">
        <v>2024</v>
      </c>
      <c r="D2796" s="5" t="s">
        <v>2590</v>
      </c>
      <c r="E2796" s="5" t="s">
        <v>61</v>
      </c>
      <c r="F2796" s="1" t="s">
        <v>62</v>
      </c>
      <c r="G2796" s="99" t="s">
        <v>1179</v>
      </c>
      <c r="H2796" s="5">
        <v>6</v>
      </c>
      <c r="I2796" s="5">
        <v>120</v>
      </c>
      <c r="J2796" s="5">
        <v>120</v>
      </c>
      <c r="K2796" s="4">
        <v>45524</v>
      </c>
      <c r="L2796" s="5">
        <v>8</v>
      </c>
      <c r="M2796" s="5">
        <v>2024</v>
      </c>
      <c r="N2796" s="12">
        <v>9768</v>
      </c>
      <c r="O2796" s="12"/>
      <c r="P2796" s="12">
        <v>9768</v>
      </c>
      <c r="Q2796" s="7">
        <v>4538235.95</v>
      </c>
      <c r="R2796" s="44" t="s">
        <v>84</v>
      </c>
    </row>
    <row r="2797" spans="1:19" ht="15" customHeight="1" x14ac:dyDescent="0.35">
      <c r="A2797" s="4">
        <v>45404</v>
      </c>
      <c r="B2797" s="5">
        <v>4</v>
      </c>
      <c r="C2797" s="5">
        <v>2024</v>
      </c>
      <c r="D2797" s="5" t="s">
        <v>2590</v>
      </c>
      <c r="E2797" s="5" t="s">
        <v>61</v>
      </c>
      <c r="F2797" s="1" t="s">
        <v>62</v>
      </c>
      <c r="G2797" s="99" t="s">
        <v>1544</v>
      </c>
      <c r="H2797" s="5">
        <v>10</v>
      </c>
      <c r="I2797" s="5">
        <v>120</v>
      </c>
      <c r="J2797" s="5">
        <v>120</v>
      </c>
      <c r="K2797" s="4">
        <v>45524</v>
      </c>
      <c r="L2797" s="5">
        <v>8</v>
      </c>
      <c r="M2797" s="5">
        <v>2024</v>
      </c>
      <c r="N2797" s="12">
        <v>1740</v>
      </c>
      <c r="O2797" s="12"/>
      <c r="P2797" s="12">
        <v>1740</v>
      </c>
      <c r="Q2797" s="7">
        <v>4539975.95</v>
      </c>
      <c r="R2797" s="44" t="s">
        <v>84</v>
      </c>
    </row>
    <row r="2798" spans="1:19" ht="15" customHeight="1" x14ac:dyDescent="0.35">
      <c r="A2798" s="4">
        <v>45404</v>
      </c>
      <c r="B2798" s="5">
        <v>4</v>
      </c>
      <c r="C2798" s="5">
        <v>2024</v>
      </c>
      <c r="D2798" s="5" t="s">
        <v>2590</v>
      </c>
      <c r="E2798" s="5" t="s">
        <v>61</v>
      </c>
      <c r="F2798" s="1" t="s">
        <v>62</v>
      </c>
      <c r="G2798" s="99" t="s">
        <v>46</v>
      </c>
      <c r="H2798" s="5">
        <v>4</v>
      </c>
      <c r="I2798" s="5">
        <v>120</v>
      </c>
      <c r="J2798" s="5">
        <v>120</v>
      </c>
      <c r="K2798" s="4">
        <v>45524</v>
      </c>
      <c r="L2798" s="5">
        <v>8</v>
      </c>
      <c r="M2798" s="5">
        <v>2024</v>
      </c>
      <c r="N2798" s="12">
        <v>440</v>
      </c>
      <c r="O2798" s="12"/>
      <c r="P2798" s="12">
        <v>440</v>
      </c>
      <c r="Q2798" s="7">
        <v>4540415.95</v>
      </c>
      <c r="R2798" s="44" t="s">
        <v>84</v>
      </c>
    </row>
    <row r="2799" spans="1:19" ht="15" customHeight="1" x14ac:dyDescent="0.35">
      <c r="A2799" s="4">
        <v>45404</v>
      </c>
      <c r="B2799" s="5">
        <v>4</v>
      </c>
      <c r="C2799" s="5">
        <v>2024</v>
      </c>
      <c r="D2799" s="5" t="s">
        <v>2590</v>
      </c>
      <c r="E2799" s="5" t="s">
        <v>61</v>
      </c>
      <c r="F2799" s="1" t="s">
        <v>62</v>
      </c>
      <c r="G2799" s="99" t="s">
        <v>615</v>
      </c>
      <c r="H2799" s="5">
        <v>1</v>
      </c>
      <c r="I2799" s="5">
        <v>120</v>
      </c>
      <c r="J2799" s="5">
        <v>120</v>
      </c>
      <c r="K2799" s="4">
        <v>45524</v>
      </c>
      <c r="L2799" s="5">
        <v>8</v>
      </c>
      <c r="M2799" s="5">
        <v>2024</v>
      </c>
      <c r="N2799" s="12">
        <v>395</v>
      </c>
      <c r="O2799" s="12"/>
      <c r="P2799" s="12">
        <v>395</v>
      </c>
      <c r="Q2799" s="7">
        <v>4540810.95</v>
      </c>
      <c r="R2799" s="44" t="s">
        <v>84</v>
      </c>
    </row>
    <row r="2800" spans="1:19" ht="15" customHeight="1" x14ac:dyDescent="0.35">
      <c r="A2800" s="4">
        <v>45406</v>
      </c>
      <c r="B2800" s="5">
        <v>4</v>
      </c>
      <c r="C2800" s="5">
        <v>2024</v>
      </c>
      <c r="D2800" s="5" t="s">
        <v>2591</v>
      </c>
      <c r="E2800" s="5" t="s">
        <v>258</v>
      </c>
      <c r="F2800" s="1" t="s">
        <v>263</v>
      </c>
      <c r="G2800" s="99" t="s">
        <v>304</v>
      </c>
      <c r="H2800" s="5">
        <v>1</v>
      </c>
      <c r="I2800" s="5" t="s">
        <v>5</v>
      </c>
      <c r="J2800" s="5">
        <v>0</v>
      </c>
      <c r="K2800" s="4">
        <v>45406</v>
      </c>
      <c r="L2800" s="5">
        <v>4</v>
      </c>
      <c r="M2800" s="5">
        <v>2024</v>
      </c>
      <c r="N2800" s="12">
        <v>1628</v>
      </c>
      <c r="O2800" s="6">
        <f t="shared" ref="O2800:O2805" si="933">-N2800</f>
        <v>-1628</v>
      </c>
      <c r="P2800" s="12">
        <f t="shared" ref="P2800:P2806" si="934">SUM(N2800+O2800)</f>
        <v>0</v>
      </c>
      <c r="Q2800" s="7">
        <v>4542438.95</v>
      </c>
      <c r="R2800" s="44" t="s">
        <v>5</v>
      </c>
      <c r="S2800" s="1" t="s">
        <v>2628</v>
      </c>
    </row>
    <row r="2801" spans="1:19" ht="15" customHeight="1" x14ac:dyDescent="0.35">
      <c r="A2801" s="4">
        <v>45406</v>
      </c>
      <c r="B2801" s="5">
        <v>4</v>
      </c>
      <c r="C2801" s="5">
        <v>2024</v>
      </c>
      <c r="D2801" s="5" t="s">
        <v>2591</v>
      </c>
      <c r="E2801" s="5" t="s">
        <v>258</v>
      </c>
      <c r="F2801" s="1" t="s">
        <v>263</v>
      </c>
      <c r="G2801" s="99" t="s">
        <v>1544</v>
      </c>
      <c r="H2801" s="5">
        <v>3</v>
      </c>
      <c r="I2801" s="5" t="s">
        <v>5</v>
      </c>
      <c r="J2801" s="5">
        <v>0</v>
      </c>
      <c r="K2801" s="4">
        <v>45406</v>
      </c>
      <c r="L2801" s="5">
        <v>4</v>
      </c>
      <c r="M2801" s="5">
        <v>2024</v>
      </c>
      <c r="N2801" s="12">
        <v>621</v>
      </c>
      <c r="O2801" s="6">
        <f t="shared" si="933"/>
        <v>-621</v>
      </c>
      <c r="P2801" s="12">
        <f t="shared" si="934"/>
        <v>0</v>
      </c>
      <c r="Q2801" s="7">
        <v>4543059.95</v>
      </c>
      <c r="R2801" s="44" t="s">
        <v>5</v>
      </c>
      <c r="S2801" s="1" t="s">
        <v>2628</v>
      </c>
    </row>
    <row r="2802" spans="1:19" ht="15" customHeight="1" x14ac:dyDescent="0.35">
      <c r="A2802" s="4">
        <v>45406</v>
      </c>
      <c r="B2802" s="5">
        <v>4</v>
      </c>
      <c r="C2802" s="5">
        <v>2024</v>
      </c>
      <c r="D2802" s="5" t="s">
        <v>2591</v>
      </c>
      <c r="E2802" s="5" t="s">
        <v>258</v>
      </c>
      <c r="F2802" s="1" t="s">
        <v>263</v>
      </c>
      <c r="G2802" s="99" t="s">
        <v>2110</v>
      </c>
      <c r="H2802" s="5">
        <v>1</v>
      </c>
      <c r="I2802" s="5" t="s">
        <v>5</v>
      </c>
      <c r="J2802" s="5">
        <v>0</v>
      </c>
      <c r="K2802" s="4">
        <v>45406</v>
      </c>
      <c r="L2802" s="5">
        <v>4</v>
      </c>
      <c r="M2802" s="5">
        <v>2024</v>
      </c>
      <c r="N2802" s="12">
        <v>283.8</v>
      </c>
      <c r="O2802" s="6">
        <f t="shared" si="933"/>
        <v>-283.8</v>
      </c>
      <c r="P2802" s="12">
        <f t="shared" si="934"/>
        <v>0</v>
      </c>
      <c r="Q2802" s="7">
        <v>4543343.75</v>
      </c>
      <c r="R2802" s="44" t="s">
        <v>5</v>
      </c>
      <c r="S2802" s="1" t="s">
        <v>2628</v>
      </c>
    </row>
    <row r="2803" spans="1:19" ht="15" customHeight="1" x14ac:dyDescent="0.35">
      <c r="A2803" s="4">
        <v>45406</v>
      </c>
      <c r="B2803" s="5">
        <v>4</v>
      </c>
      <c r="C2803" s="5">
        <v>2024</v>
      </c>
      <c r="D2803" s="5" t="s">
        <v>2591</v>
      </c>
      <c r="E2803" s="5" t="s">
        <v>258</v>
      </c>
      <c r="F2803" s="1" t="s">
        <v>263</v>
      </c>
      <c r="G2803" s="99" t="s">
        <v>1887</v>
      </c>
      <c r="H2803" s="5">
        <v>1</v>
      </c>
      <c r="I2803" s="5" t="s">
        <v>5</v>
      </c>
      <c r="J2803" s="5">
        <v>0</v>
      </c>
      <c r="K2803" s="4">
        <v>45406</v>
      </c>
      <c r="L2803" s="5">
        <v>4</v>
      </c>
      <c r="M2803" s="5">
        <v>2024</v>
      </c>
      <c r="N2803" s="12">
        <v>160</v>
      </c>
      <c r="O2803" s="6">
        <f t="shared" si="933"/>
        <v>-160</v>
      </c>
      <c r="P2803" s="12">
        <f t="shared" si="934"/>
        <v>0</v>
      </c>
      <c r="Q2803" s="7">
        <v>4543503.75</v>
      </c>
      <c r="R2803" s="44" t="s">
        <v>5</v>
      </c>
      <c r="S2803" s="1" t="s">
        <v>2628</v>
      </c>
    </row>
    <row r="2804" spans="1:19" ht="15" customHeight="1" x14ac:dyDescent="0.35">
      <c r="A2804" s="4">
        <v>45406</v>
      </c>
      <c r="B2804" s="5">
        <v>4</v>
      </c>
      <c r="C2804" s="5">
        <v>2024</v>
      </c>
      <c r="D2804" s="5" t="s">
        <v>2591</v>
      </c>
      <c r="E2804" s="5" t="s">
        <v>258</v>
      </c>
      <c r="F2804" s="1" t="s">
        <v>263</v>
      </c>
      <c r="G2804" s="99" t="s">
        <v>1716</v>
      </c>
      <c r="H2804" s="5">
        <v>1</v>
      </c>
      <c r="I2804" s="5" t="s">
        <v>5</v>
      </c>
      <c r="J2804" s="5">
        <v>0</v>
      </c>
      <c r="K2804" s="4">
        <v>45406</v>
      </c>
      <c r="L2804" s="5">
        <v>4</v>
      </c>
      <c r="M2804" s="5">
        <v>2024</v>
      </c>
      <c r="N2804" s="12">
        <v>165</v>
      </c>
      <c r="O2804" s="6">
        <f t="shared" si="933"/>
        <v>-165</v>
      </c>
      <c r="P2804" s="12">
        <f t="shared" si="934"/>
        <v>0</v>
      </c>
      <c r="Q2804" s="7">
        <v>4543668.75</v>
      </c>
      <c r="R2804" s="44" t="s">
        <v>5</v>
      </c>
      <c r="S2804" s="1" t="s">
        <v>2628</v>
      </c>
    </row>
    <row r="2805" spans="1:19" ht="15" customHeight="1" x14ac:dyDescent="0.35">
      <c r="A2805" s="4">
        <v>45406</v>
      </c>
      <c r="B2805" s="5">
        <v>4</v>
      </c>
      <c r="C2805" s="5">
        <v>2024</v>
      </c>
      <c r="D2805" s="5" t="s">
        <v>2591</v>
      </c>
      <c r="E2805" s="5" t="s">
        <v>258</v>
      </c>
      <c r="F2805" s="1" t="s">
        <v>263</v>
      </c>
      <c r="G2805" s="99" t="s">
        <v>17</v>
      </c>
      <c r="H2805" s="5">
        <v>1</v>
      </c>
      <c r="I2805" s="5" t="s">
        <v>5</v>
      </c>
      <c r="J2805" s="5">
        <v>0</v>
      </c>
      <c r="K2805" s="4">
        <v>45406</v>
      </c>
      <c r="L2805" s="5">
        <v>4</v>
      </c>
      <c r="M2805" s="5">
        <v>2024</v>
      </c>
      <c r="N2805" s="12">
        <v>110</v>
      </c>
      <c r="O2805" s="6">
        <f t="shared" si="933"/>
        <v>-110</v>
      </c>
      <c r="P2805" s="12">
        <f t="shared" si="934"/>
        <v>0</v>
      </c>
      <c r="Q2805" s="7">
        <v>4543778.75</v>
      </c>
      <c r="R2805" s="44" t="s">
        <v>5</v>
      </c>
      <c r="S2805" s="1" t="s">
        <v>2628</v>
      </c>
    </row>
    <row r="2806" spans="1:19" ht="15" customHeight="1" x14ac:dyDescent="0.35">
      <c r="A2806" s="4">
        <v>45406</v>
      </c>
      <c r="B2806" s="5">
        <v>4</v>
      </c>
      <c r="C2806" s="5">
        <v>2024</v>
      </c>
      <c r="D2806" s="5" t="s">
        <v>2591</v>
      </c>
      <c r="E2806" s="5" t="s">
        <v>258</v>
      </c>
      <c r="F2806" s="1" t="s">
        <v>263</v>
      </c>
      <c r="G2806" s="99" t="s">
        <v>950</v>
      </c>
      <c r="H2806" s="5">
        <v>2</v>
      </c>
      <c r="I2806" s="5" t="s">
        <v>5</v>
      </c>
      <c r="J2806" s="5">
        <v>0</v>
      </c>
      <c r="K2806" s="4">
        <v>45406</v>
      </c>
      <c r="L2806" s="5">
        <v>4</v>
      </c>
      <c r="M2806" s="5">
        <v>2024</v>
      </c>
      <c r="N2806" s="12">
        <v>120</v>
      </c>
      <c r="O2806" s="6">
        <f t="shared" ref="O2806" si="935">-N2806</f>
        <v>-120</v>
      </c>
      <c r="P2806" s="12">
        <f t="shared" si="934"/>
        <v>0</v>
      </c>
      <c r="Q2806" s="7">
        <v>4543898.75</v>
      </c>
      <c r="R2806" s="44" t="s">
        <v>5</v>
      </c>
      <c r="S2806" s="1" t="s">
        <v>2628</v>
      </c>
    </row>
    <row r="2807" spans="1:19" ht="15" customHeight="1" x14ac:dyDescent="0.35">
      <c r="A2807" s="4">
        <v>45407</v>
      </c>
      <c r="B2807" s="5">
        <v>4</v>
      </c>
      <c r="C2807" s="5">
        <v>2024</v>
      </c>
      <c r="D2807" s="5" t="s">
        <v>2592</v>
      </c>
      <c r="E2807" s="5" t="s">
        <v>475</v>
      </c>
      <c r="F2807" s="1" t="s">
        <v>492</v>
      </c>
      <c r="G2807" s="99" t="s">
        <v>67</v>
      </c>
      <c r="H2807" s="5">
        <v>1</v>
      </c>
      <c r="I2807" s="5" t="s">
        <v>5</v>
      </c>
      <c r="J2807" s="5">
        <v>0</v>
      </c>
      <c r="K2807" s="4">
        <v>45407</v>
      </c>
      <c r="L2807" s="5">
        <v>4</v>
      </c>
      <c r="M2807" s="5">
        <v>2024</v>
      </c>
      <c r="N2807" s="12">
        <v>1738</v>
      </c>
      <c r="O2807" s="12"/>
      <c r="P2807" s="12">
        <v>1738</v>
      </c>
      <c r="Q2807" s="7">
        <v>4545636.75</v>
      </c>
      <c r="R2807" s="44" t="s">
        <v>86</v>
      </c>
    </row>
    <row r="2808" spans="1:19" ht="15" customHeight="1" x14ac:dyDescent="0.35">
      <c r="A2808" s="4">
        <v>45407</v>
      </c>
      <c r="B2808" s="5">
        <v>4</v>
      </c>
      <c r="C2808" s="5">
        <v>2024</v>
      </c>
      <c r="D2808" s="5" t="s">
        <v>2592</v>
      </c>
      <c r="E2808" s="5" t="s">
        <v>475</v>
      </c>
      <c r="F2808" s="1" t="s">
        <v>492</v>
      </c>
      <c r="G2808" s="99" t="s">
        <v>2199</v>
      </c>
      <c r="H2808" s="5">
        <v>2</v>
      </c>
      <c r="I2808" s="5" t="s">
        <v>5</v>
      </c>
      <c r="J2808" s="5">
        <v>0</v>
      </c>
      <c r="K2808" s="4">
        <v>45407</v>
      </c>
      <c r="L2808" s="5">
        <v>4</v>
      </c>
      <c r="M2808" s="5">
        <v>2024</v>
      </c>
      <c r="N2808" s="12">
        <v>555</v>
      </c>
      <c r="O2808" s="12"/>
      <c r="P2808" s="12">
        <v>555</v>
      </c>
      <c r="Q2808" s="7">
        <v>4470238.1499999994</v>
      </c>
      <c r="R2808" s="44" t="s">
        <v>86</v>
      </c>
    </row>
    <row r="2809" spans="1:19" ht="15" customHeight="1" x14ac:dyDescent="0.35">
      <c r="A2809" s="4">
        <v>45407</v>
      </c>
      <c r="B2809" s="5">
        <v>4</v>
      </c>
      <c r="C2809" s="5">
        <v>2024</v>
      </c>
      <c r="D2809" s="5" t="s">
        <v>2592</v>
      </c>
      <c r="E2809" s="5" t="s">
        <v>475</v>
      </c>
      <c r="F2809" s="1" t="s">
        <v>492</v>
      </c>
      <c r="G2809" s="99" t="s">
        <v>1062</v>
      </c>
      <c r="H2809" s="5">
        <v>1</v>
      </c>
      <c r="I2809" s="5" t="s">
        <v>5</v>
      </c>
      <c r="J2809" s="5">
        <v>0</v>
      </c>
      <c r="K2809" s="4">
        <v>45407</v>
      </c>
      <c r="L2809" s="5">
        <v>4</v>
      </c>
      <c r="M2809" s="5">
        <v>2024</v>
      </c>
      <c r="N2809" s="12">
        <v>95</v>
      </c>
      <c r="O2809" s="12"/>
      <c r="P2809" s="12">
        <v>95</v>
      </c>
      <c r="Q2809" s="7">
        <v>4471328.1499999994</v>
      </c>
      <c r="R2809" s="44" t="s">
        <v>86</v>
      </c>
    </row>
    <row r="2810" spans="1:19" ht="15" customHeight="1" x14ac:dyDescent="0.35">
      <c r="A2810" s="4">
        <v>45407</v>
      </c>
      <c r="B2810" s="5">
        <v>4</v>
      </c>
      <c r="C2810" s="5">
        <v>2024</v>
      </c>
      <c r="D2810" s="5" t="s">
        <v>2592</v>
      </c>
      <c r="E2810" s="5" t="s">
        <v>475</v>
      </c>
      <c r="F2810" s="1" t="s">
        <v>492</v>
      </c>
      <c r="G2810" s="99" t="s">
        <v>54</v>
      </c>
      <c r="H2810" s="5">
        <v>5</v>
      </c>
      <c r="I2810" s="5" t="s">
        <v>5</v>
      </c>
      <c r="J2810" s="5">
        <v>0</v>
      </c>
      <c r="K2810" s="4">
        <v>45407</v>
      </c>
      <c r="L2810" s="5">
        <v>4</v>
      </c>
      <c r="M2810" s="5">
        <v>2024</v>
      </c>
      <c r="N2810" s="12">
        <v>312.5</v>
      </c>
      <c r="O2810" s="12"/>
      <c r="P2810" s="12">
        <v>312.5</v>
      </c>
      <c r="Q2810" s="7">
        <v>4473173.6499999994</v>
      </c>
      <c r="R2810" s="44" t="s">
        <v>86</v>
      </c>
    </row>
    <row r="2811" spans="1:19" ht="15" customHeight="1" x14ac:dyDescent="0.35">
      <c r="A2811" s="4">
        <v>45407</v>
      </c>
      <c r="B2811" s="5">
        <v>4</v>
      </c>
      <c r="C2811" s="5">
        <v>2024</v>
      </c>
      <c r="D2811" s="5" t="s">
        <v>2592</v>
      </c>
      <c r="E2811" s="5" t="s">
        <v>475</v>
      </c>
      <c r="F2811" s="1" t="s">
        <v>492</v>
      </c>
      <c r="G2811" s="99" t="s">
        <v>2593</v>
      </c>
      <c r="H2811" s="5">
        <v>12</v>
      </c>
      <c r="I2811" s="5" t="s">
        <v>5</v>
      </c>
      <c r="J2811" s="5">
        <v>0</v>
      </c>
      <c r="K2811" s="4">
        <v>45407</v>
      </c>
      <c r="L2811" s="5">
        <v>4</v>
      </c>
      <c r="M2811" s="5">
        <v>2024</v>
      </c>
      <c r="N2811" s="12">
        <v>480</v>
      </c>
      <c r="O2811" s="12"/>
      <c r="P2811" s="12">
        <v>480</v>
      </c>
      <c r="Q2811" s="7">
        <v>4473761.1499999994</v>
      </c>
      <c r="R2811" s="44" t="s">
        <v>86</v>
      </c>
    </row>
    <row r="2812" spans="1:19" ht="15" customHeight="1" x14ac:dyDescent="0.35">
      <c r="A2812" s="4">
        <v>45408</v>
      </c>
      <c r="B2812" s="5">
        <v>4</v>
      </c>
      <c r="C2812" s="5">
        <v>2024</v>
      </c>
      <c r="D2812" s="5" t="s">
        <v>2594</v>
      </c>
      <c r="E2812" s="5" t="s">
        <v>2218</v>
      </c>
      <c r="F2812" s="1" t="s">
        <v>2210</v>
      </c>
      <c r="G2812" s="99" t="s">
        <v>1179</v>
      </c>
      <c r="H2812" s="5">
        <v>1</v>
      </c>
      <c r="I2812" s="5" t="s">
        <v>5</v>
      </c>
      <c r="J2812" s="5">
        <v>0</v>
      </c>
      <c r="K2812" s="4">
        <v>45408</v>
      </c>
      <c r="L2812" s="5">
        <v>4</v>
      </c>
      <c r="M2812" s="5">
        <v>2024</v>
      </c>
      <c r="N2812" s="12">
        <v>1650</v>
      </c>
      <c r="O2812" s="6">
        <f t="shared" ref="O2812:O2814" si="936">-N2812</f>
        <v>-1650</v>
      </c>
      <c r="P2812" s="12">
        <f t="shared" ref="P2812:P2814" si="937">SUM(N2812+O2812)</f>
        <v>0</v>
      </c>
      <c r="Q2812" s="7">
        <v>4475211.1499999994</v>
      </c>
      <c r="R2812" s="44" t="s">
        <v>84</v>
      </c>
      <c r="S2812" s="1" t="s">
        <v>2629</v>
      </c>
    </row>
    <row r="2813" spans="1:19" ht="15" customHeight="1" x14ac:dyDescent="0.35">
      <c r="A2813" s="4">
        <v>45408</v>
      </c>
      <c r="B2813" s="5">
        <v>4</v>
      </c>
      <c r="C2813" s="5">
        <v>2024</v>
      </c>
      <c r="D2813" s="5" t="s">
        <v>2594</v>
      </c>
      <c r="E2813" s="5" t="s">
        <v>2218</v>
      </c>
      <c r="F2813" s="1" t="s">
        <v>2210</v>
      </c>
      <c r="G2813" s="99" t="s">
        <v>1544</v>
      </c>
      <c r="H2813" s="5">
        <v>2</v>
      </c>
      <c r="I2813" s="5" t="s">
        <v>5</v>
      </c>
      <c r="J2813" s="5">
        <v>0</v>
      </c>
      <c r="K2813" s="4">
        <v>45408</v>
      </c>
      <c r="L2813" s="5">
        <v>4</v>
      </c>
      <c r="M2813" s="5">
        <v>2024</v>
      </c>
      <c r="N2813" s="12">
        <v>420</v>
      </c>
      <c r="O2813" s="6">
        <f t="shared" si="936"/>
        <v>-420</v>
      </c>
      <c r="P2813" s="12">
        <f t="shared" si="937"/>
        <v>0</v>
      </c>
      <c r="Q2813" s="7">
        <v>4474091.1499999994</v>
      </c>
      <c r="R2813" s="44" t="s">
        <v>84</v>
      </c>
      <c r="S2813" s="1" t="s">
        <v>2629</v>
      </c>
    </row>
    <row r="2814" spans="1:19" ht="15" customHeight="1" x14ac:dyDescent="0.35">
      <c r="A2814" s="4">
        <v>45408</v>
      </c>
      <c r="B2814" s="5">
        <v>4</v>
      </c>
      <c r="C2814" s="5">
        <v>2024</v>
      </c>
      <c r="D2814" s="5" t="s">
        <v>2594</v>
      </c>
      <c r="E2814" s="5" t="s">
        <v>2218</v>
      </c>
      <c r="F2814" s="1" t="s">
        <v>2210</v>
      </c>
      <c r="G2814" s="99" t="s">
        <v>950</v>
      </c>
      <c r="H2814" s="5">
        <v>1</v>
      </c>
      <c r="I2814" s="5" t="s">
        <v>5</v>
      </c>
      <c r="J2814" s="5">
        <v>0</v>
      </c>
      <c r="K2814" s="4">
        <v>45408</v>
      </c>
      <c r="L2814" s="5">
        <v>4</v>
      </c>
      <c r="M2814" s="5">
        <v>2024</v>
      </c>
      <c r="N2814" s="12">
        <v>60</v>
      </c>
      <c r="O2814" s="6">
        <f t="shared" si="936"/>
        <v>-60</v>
      </c>
      <c r="P2814" s="12">
        <f t="shared" si="937"/>
        <v>0</v>
      </c>
      <c r="Q2814" s="7">
        <v>4475469.1499999994</v>
      </c>
      <c r="R2814" s="44" t="s">
        <v>84</v>
      </c>
      <c r="S2814" s="1" t="s">
        <v>2629</v>
      </c>
    </row>
    <row r="2815" spans="1:19" ht="15" customHeight="1" x14ac:dyDescent="0.35">
      <c r="A2815" s="4">
        <v>45411</v>
      </c>
      <c r="B2815" s="5">
        <v>4</v>
      </c>
      <c r="C2815" s="5">
        <v>2024</v>
      </c>
      <c r="D2815" s="5" t="s">
        <v>2595</v>
      </c>
      <c r="E2815" s="5" t="s">
        <v>400</v>
      </c>
      <c r="F2815" s="1" t="s">
        <v>401</v>
      </c>
      <c r="G2815" s="99" t="s">
        <v>945</v>
      </c>
      <c r="H2815" s="5">
        <v>1</v>
      </c>
      <c r="I2815" s="5" t="s">
        <v>5</v>
      </c>
      <c r="J2815" s="5">
        <v>0</v>
      </c>
      <c r="K2815" s="4">
        <v>45411</v>
      </c>
      <c r="L2815" s="5">
        <v>4</v>
      </c>
      <c r="M2815" s="5">
        <v>2024</v>
      </c>
      <c r="N2815" s="12">
        <v>420</v>
      </c>
      <c r="O2815" s="12"/>
      <c r="P2815" s="12">
        <v>420</v>
      </c>
      <c r="Q2815" s="7">
        <v>4476234.1499999994</v>
      </c>
      <c r="R2815" s="44" t="s">
        <v>84</v>
      </c>
    </row>
    <row r="2816" spans="1:19" ht="15" customHeight="1" x14ac:dyDescent="0.35">
      <c r="A2816" s="4">
        <v>45411</v>
      </c>
      <c r="B2816" s="5">
        <v>4</v>
      </c>
      <c r="C2816" s="5">
        <v>2024</v>
      </c>
      <c r="D2816" s="5" t="s">
        <v>2595</v>
      </c>
      <c r="E2816" s="5" t="s">
        <v>400</v>
      </c>
      <c r="F2816" s="1" t="s">
        <v>401</v>
      </c>
      <c r="G2816" s="99" t="s">
        <v>46</v>
      </c>
      <c r="H2816" s="5">
        <v>1</v>
      </c>
      <c r="I2816" s="5" t="s">
        <v>5</v>
      </c>
      <c r="J2816" s="5">
        <v>0</v>
      </c>
      <c r="K2816" s="4">
        <v>45411</v>
      </c>
      <c r="L2816" s="5">
        <v>4</v>
      </c>
      <c r="M2816" s="5">
        <v>2024</v>
      </c>
      <c r="N2816" s="12">
        <v>110</v>
      </c>
      <c r="O2816" s="12"/>
      <c r="P2816" s="12">
        <v>110</v>
      </c>
      <c r="Q2816" s="7">
        <v>4476314.1499999994</v>
      </c>
      <c r="R2816" s="44" t="s">
        <v>84</v>
      </c>
    </row>
    <row r="2817" spans="1:19" ht="15" customHeight="1" x14ac:dyDescent="0.35">
      <c r="A2817" s="4">
        <v>45411</v>
      </c>
      <c r="B2817" s="5">
        <v>4</v>
      </c>
      <c r="C2817" s="5">
        <v>2024</v>
      </c>
      <c r="D2817" s="5" t="s">
        <v>2596</v>
      </c>
      <c r="E2817" s="5" t="s">
        <v>1704</v>
      </c>
      <c r="F2817" s="1" t="s">
        <v>1705</v>
      </c>
      <c r="G2817" s="99" t="s">
        <v>2597</v>
      </c>
      <c r="H2817" s="5">
        <v>2</v>
      </c>
      <c r="I2817" s="5" t="s">
        <v>5</v>
      </c>
      <c r="J2817" s="5">
        <v>0</v>
      </c>
      <c r="K2817" s="4">
        <v>45411</v>
      </c>
      <c r="L2817" s="5">
        <v>4</v>
      </c>
      <c r="M2817" s="5">
        <v>2024</v>
      </c>
      <c r="N2817" s="12">
        <v>474</v>
      </c>
      <c r="O2817" s="6">
        <f t="shared" ref="O2817:O2818" si="938">-N2817</f>
        <v>-474</v>
      </c>
      <c r="P2817" s="6">
        <f t="shared" ref="P2817:P2818" si="939">SUM(N2817+O2817)</f>
        <v>0</v>
      </c>
      <c r="Q2817" s="7">
        <v>4476928.1499999994</v>
      </c>
      <c r="R2817" s="44" t="s">
        <v>84</v>
      </c>
      <c r="S2817" s="1" t="s">
        <v>2627</v>
      </c>
    </row>
    <row r="2818" spans="1:19" ht="15" customHeight="1" x14ac:dyDescent="0.35">
      <c r="A2818" s="4">
        <v>45411</v>
      </c>
      <c r="B2818" s="5">
        <v>4</v>
      </c>
      <c r="C2818" s="5">
        <v>2024</v>
      </c>
      <c r="D2818" s="5" t="s">
        <v>2596</v>
      </c>
      <c r="E2818" s="5" t="s">
        <v>1704</v>
      </c>
      <c r="F2818" s="1" t="s">
        <v>1705</v>
      </c>
      <c r="G2818" s="99" t="s">
        <v>2598</v>
      </c>
      <c r="H2818" s="5">
        <v>1</v>
      </c>
      <c r="I2818" s="5" t="s">
        <v>5</v>
      </c>
      <c r="J2818" s="5">
        <v>0</v>
      </c>
      <c r="K2818" s="4">
        <v>45411</v>
      </c>
      <c r="L2818" s="5">
        <v>4</v>
      </c>
      <c r="M2818" s="5">
        <v>2024</v>
      </c>
      <c r="N2818" s="12">
        <v>185</v>
      </c>
      <c r="O2818" s="6">
        <f t="shared" si="938"/>
        <v>-185</v>
      </c>
      <c r="P2818" s="6">
        <f t="shared" si="939"/>
        <v>0</v>
      </c>
      <c r="Q2818" s="7">
        <v>4483063.1499999994</v>
      </c>
      <c r="R2818" s="44" t="s">
        <v>84</v>
      </c>
      <c r="S2818" s="1" t="s">
        <v>2627</v>
      </c>
    </row>
    <row r="2819" spans="1:19" ht="15" customHeight="1" x14ac:dyDescent="0.35">
      <c r="A2819" s="4">
        <v>45411</v>
      </c>
      <c r="B2819" s="5">
        <v>4</v>
      </c>
      <c r="C2819" s="5">
        <v>2024</v>
      </c>
      <c r="D2819" s="5" t="s">
        <v>2599</v>
      </c>
      <c r="E2819" s="5" t="s">
        <v>59</v>
      </c>
      <c r="F2819" s="1" t="s">
        <v>58</v>
      </c>
      <c r="G2819" s="99" t="s">
        <v>720</v>
      </c>
      <c r="H2819" s="5">
        <v>2</v>
      </c>
      <c r="I2819" s="5">
        <v>60</v>
      </c>
      <c r="J2819" s="5">
        <v>60</v>
      </c>
      <c r="K2819" s="4">
        <v>45471</v>
      </c>
      <c r="L2819" s="5">
        <v>6</v>
      </c>
      <c r="M2819" s="5">
        <v>2024</v>
      </c>
      <c r="N2819" s="12">
        <v>3256</v>
      </c>
      <c r="O2819" s="12"/>
      <c r="P2819" s="12">
        <v>3256</v>
      </c>
      <c r="Q2819" s="7">
        <v>4488222.1499999994</v>
      </c>
      <c r="R2819" s="44" t="s">
        <v>85</v>
      </c>
    </row>
    <row r="2820" spans="1:19" ht="15" customHeight="1" x14ac:dyDescent="0.35">
      <c r="A2820" s="4">
        <v>45411</v>
      </c>
      <c r="B2820" s="5">
        <v>4</v>
      </c>
      <c r="C2820" s="5">
        <v>2024</v>
      </c>
      <c r="D2820" s="5" t="s">
        <v>2599</v>
      </c>
      <c r="E2820" s="5" t="s">
        <v>59</v>
      </c>
      <c r="F2820" s="1" t="s">
        <v>58</v>
      </c>
      <c r="G2820" s="99" t="s">
        <v>617</v>
      </c>
      <c r="H2820" s="5">
        <v>1</v>
      </c>
      <c r="I2820" s="5">
        <v>60</v>
      </c>
      <c r="J2820" s="5">
        <v>60</v>
      </c>
      <c r="K2820" s="4">
        <v>45471</v>
      </c>
      <c r="L2820" s="5">
        <v>6</v>
      </c>
      <c r="M2820" s="5">
        <v>2024</v>
      </c>
      <c r="N2820" s="12">
        <v>1628</v>
      </c>
      <c r="O2820" s="12"/>
      <c r="P2820" s="12">
        <v>1628</v>
      </c>
      <c r="Q2820" s="7">
        <v>4487998.1499999994</v>
      </c>
      <c r="R2820" s="44" t="s">
        <v>85</v>
      </c>
    </row>
    <row r="2821" spans="1:19" ht="15" customHeight="1" x14ac:dyDescent="0.35">
      <c r="A2821" s="4">
        <v>45411</v>
      </c>
      <c r="B2821" s="5">
        <v>4</v>
      </c>
      <c r="C2821" s="5">
        <v>2024</v>
      </c>
      <c r="D2821" s="5" t="s">
        <v>2599</v>
      </c>
      <c r="E2821" s="5" t="s">
        <v>59</v>
      </c>
      <c r="F2821" s="1" t="s">
        <v>58</v>
      </c>
      <c r="G2821" s="99" t="s">
        <v>293</v>
      </c>
      <c r="H2821" s="5">
        <v>1</v>
      </c>
      <c r="I2821" s="5">
        <v>60</v>
      </c>
      <c r="J2821" s="5">
        <v>60</v>
      </c>
      <c r="K2821" s="4">
        <v>45471</v>
      </c>
      <c r="L2821" s="5">
        <v>6</v>
      </c>
      <c r="M2821" s="5">
        <v>2024</v>
      </c>
      <c r="N2821" s="12">
        <v>450</v>
      </c>
      <c r="O2821" s="12"/>
      <c r="P2821" s="12">
        <v>450</v>
      </c>
      <c r="Q2821" s="7">
        <v>4487200.1499999994</v>
      </c>
      <c r="R2821" s="44" t="s">
        <v>85</v>
      </c>
    </row>
    <row r="2822" spans="1:19" ht="15" customHeight="1" x14ac:dyDescent="0.35">
      <c r="A2822" s="4">
        <v>45411</v>
      </c>
      <c r="B2822" s="5">
        <v>4</v>
      </c>
      <c r="C2822" s="5">
        <v>2024</v>
      </c>
      <c r="D2822" s="5" t="s">
        <v>2600</v>
      </c>
      <c r="E2822" s="5" t="s">
        <v>2016</v>
      </c>
      <c r="F2822" s="1" t="s">
        <v>2013</v>
      </c>
      <c r="G2822" s="99" t="s">
        <v>1111</v>
      </c>
      <c r="H2822" s="5">
        <v>7</v>
      </c>
      <c r="I2822" s="5" t="s">
        <v>5</v>
      </c>
      <c r="J2822" s="5">
        <v>0</v>
      </c>
      <c r="K2822" s="4">
        <v>45411</v>
      </c>
      <c r="L2822" s="5">
        <v>4</v>
      </c>
      <c r="M2822" s="5">
        <v>2024</v>
      </c>
      <c r="N2822" s="12">
        <v>437.5</v>
      </c>
      <c r="O2822" s="12"/>
      <c r="P2822" s="12">
        <v>437.5</v>
      </c>
      <c r="Q2822" s="7">
        <v>4488925.6499999994</v>
      </c>
      <c r="R2822" s="44" t="s">
        <v>84</v>
      </c>
    </row>
    <row r="2823" spans="1:19" ht="15" customHeight="1" x14ac:dyDescent="0.35">
      <c r="A2823" s="4">
        <v>45411</v>
      </c>
      <c r="B2823" s="5">
        <v>4</v>
      </c>
      <c r="C2823" s="5">
        <v>2024</v>
      </c>
      <c r="D2823" s="5" t="s">
        <v>2600</v>
      </c>
      <c r="E2823" s="5" t="s">
        <v>2016</v>
      </c>
      <c r="F2823" s="1" t="s">
        <v>2013</v>
      </c>
      <c r="G2823" s="99" t="s">
        <v>2601</v>
      </c>
      <c r="H2823" s="5">
        <v>1</v>
      </c>
      <c r="I2823" s="5" t="s">
        <v>5</v>
      </c>
      <c r="J2823" s="5">
        <v>0</v>
      </c>
      <c r="K2823" s="4">
        <v>45411</v>
      </c>
      <c r="L2823" s="5">
        <v>4</v>
      </c>
      <c r="M2823" s="5">
        <v>2024</v>
      </c>
      <c r="N2823" s="12">
        <v>0</v>
      </c>
      <c r="O2823" s="12"/>
      <c r="P2823" s="12">
        <v>0</v>
      </c>
      <c r="Q2823" s="7">
        <v>4489320.6499999994</v>
      </c>
      <c r="R2823" s="44" t="s">
        <v>84</v>
      </c>
    </row>
    <row r="2824" spans="1:19" ht="15" customHeight="1" x14ac:dyDescent="0.35">
      <c r="A2824" s="4">
        <v>45411</v>
      </c>
      <c r="B2824" s="5">
        <v>4</v>
      </c>
      <c r="C2824" s="5">
        <v>2024</v>
      </c>
      <c r="D2824" s="5" t="s">
        <v>2602</v>
      </c>
      <c r="E2824" s="5" t="s">
        <v>2016</v>
      </c>
      <c r="F2824" s="1" t="s">
        <v>2013</v>
      </c>
      <c r="G2824" s="99" t="s">
        <v>1734</v>
      </c>
      <c r="H2824" s="5">
        <v>7</v>
      </c>
      <c r="I2824" s="5" t="s">
        <v>5</v>
      </c>
      <c r="J2824" s="5">
        <v>0</v>
      </c>
      <c r="K2824" s="4">
        <v>45411</v>
      </c>
      <c r="L2824" s="5">
        <v>4</v>
      </c>
      <c r="M2824" s="5">
        <v>2024</v>
      </c>
      <c r="N2824" s="12">
        <v>11396</v>
      </c>
      <c r="O2824" s="12"/>
      <c r="P2824" s="12">
        <v>11396</v>
      </c>
      <c r="Q2824" s="7">
        <v>4500811.6499999994</v>
      </c>
      <c r="R2824" s="44" t="s">
        <v>84</v>
      </c>
    </row>
    <row r="2825" spans="1:19" ht="15" customHeight="1" x14ac:dyDescent="0.35">
      <c r="A2825" s="4">
        <v>45411</v>
      </c>
      <c r="B2825" s="5">
        <v>4</v>
      </c>
      <c r="C2825" s="5">
        <v>2024</v>
      </c>
      <c r="D2825" s="5" t="s">
        <v>2602</v>
      </c>
      <c r="E2825" s="5" t="s">
        <v>2016</v>
      </c>
      <c r="F2825" s="1" t="s">
        <v>2013</v>
      </c>
      <c r="G2825" s="99" t="s">
        <v>914</v>
      </c>
      <c r="H2825" s="5">
        <v>21</v>
      </c>
      <c r="I2825" s="5" t="s">
        <v>5</v>
      </c>
      <c r="J2825" s="5">
        <v>0</v>
      </c>
      <c r="K2825" s="4">
        <v>45411</v>
      </c>
      <c r="L2825" s="5">
        <v>4</v>
      </c>
      <c r="M2825" s="5">
        <v>2024</v>
      </c>
      <c r="N2825" s="12">
        <v>3654</v>
      </c>
      <c r="O2825" s="12"/>
      <c r="P2825" s="12">
        <v>3654</v>
      </c>
      <c r="Q2825" s="7">
        <v>4494807.6499999994</v>
      </c>
      <c r="R2825" s="44" t="s">
        <v>84</v>
      </c>
    </row>
    <row r="2826" spans="1:19" ht="15" customHeight="1" x14ac:dyDescent="0.35">
      <c r="A2826" s="4">
        <v>45411</v>
      </c>
      <c r="B2826" s="5">
        <v>4</v>
      </c>
      <c r="C2826" s="5">
        <v>2024</v>
      </c>
      <c r="D2826" s="5" t="s">
        <v>2602</v>
      </c>
      <c r="E2826" s="5" t="s">
        <v>2016</v>
      </c>
      <c r="F2826" s="1" t="s">
        <v>2013</v>
      </c>
      <c r="G2826" s="99" t="s">
        <v>1923</v>
      </c>
      <c r="H2826" s="5">
        <v>8</v>
      </c>
      <c r="I2826" s="5" t="s">
        <v>5</v>
      </c>
      <c r="J2826" s="5">
        <v>0</v>
      </c>
      <c r="K2826" s="4">
        <v>45411</v>
      </c>
      <c r="L2826" s="5">
        <v>4</v>
      </c>
      <c r="M2826" s="5">
        <v>2024</v>
      </c>
      <c r="N2826" s="12">
        <v>1872</v>
      </c>
      <c r="O2826" s="12"/>
      <c r="P2826" s="12">
        <v>1872</v>
      </c>
      <c r="Q2826" s="7">
        <v>4493245.6499999994</v>
      </c>
      <c r="R2826" s="44" t="s">
        <v>84</v>
      </c>
    </row>
    <row r="2827" spans="1:19" ht="15" customHeight="1" x14ac:dyDescent="0.35">
      <c r="A2827" s="4">
        <v>45411</v>
      </c>
      <c r="B2827" s="5">
        <v>4</v>
      </c>
      <c r="C2827" s="5">
        <v>2024</v>
      </c>
      <c r="D2827" s="5" t="s">
        <v>2602</v>
      </c>
      <c r="E2827" s="5" t="s">
        <v>2016</v>
      </c>
      <c r="F2827" s="1" t="s">
        <v>2013</v>
      </c>
      <c r="G2827" s="99" t="s">
        <v>1074</v>
      </c>
      <c r="H2827" s="5">
        <v>1</v>
      </c>
      <c r="I2827" s="5" t="s">
        <v>5</v>
      </c>
      <c r="J2827" s="5">
        <v>0</v>
      </c>
      <c r="K2827" s="4">
        <v>45411</v>
      </c>
      <c r="L2827" s="5">
        <v>4</v>
      </c>
      <c r="M2827" s="5">
        <v>2024</v>
      </c>
      <c r="N2827" s="12">
        <v>1000</v>
      </c>
      <c r="O2827" s="12"/>
      <c r="P2827" s="12">
        <v>1000</v>
      </c>
      <c r="Q2827" s="7">
        <v>4494023.6499999994</v>
      </c>
      <c r="R2827" s="44" t="s">
        <v>84</v>
      </c>
    </row>
    <row r="2828" spans="1:19" ht="15" customHeight="1" x14ac:dyDescent="0.35">
      <c r="A2828" s="4"/>
      <c r="G2828" s="99"/>
      <c r="K2828" s="4"/>
      <c r="Q2828" s="7"/>
      <c r="R2828" s="44"/>
    </row>
    <row r="2829" spans="1:19" ht="15" customHeight="1" x14ac:dyDescent="0.35">
      <c r="A2829" s="4"/>
      <c r="G2829" s="99"/>
      <c r="K2829" s="4"/>
      <c r="Q2829" s="7"/>
      <c r="R2829" s="44"/>
    </row>
    <row r="2830" spans="1:19" x14ac:dyDescent="0.35">
      <c r="K2830" s="4"/>
      <c r="Q2830" s="51"/>
    </row>
    <row r="2831" spans="1:19" x14ac:dyDescent="0.35">
      <c r="K2831" s="11" t="s">
        <v>195</v>
      </c>
      <c r="N2831" s="30">
        <f>SUM(N2:N2830)</f>
        <v>4575699.75</v>
      </c>
      <c r="O2831" s="32">
        <f>SUM(O2:O2830)</f>
        <v>-3813710.7500000009</v>
      </c>
      <c r="P2831" s="34">
        <f>SUM(P2:P2830)</f>
        <v>761989.00000000012</v>
      </c>
      <c r="Q2831" s="52">
        <f>SUM(N2831+O2831)</f>
        <v>761988.99999999907</v>
      </c>
    </row>
    <row r="2832" spans="1:19" x14ac:dyDescent="0.35">
      <c r="N2832" s="31" t="s">
        <v>198</v>
      </c>
      <c r="O2832" s="33" t="s">
        <v>196</v>
      </c>
      <c r="P2832" s="35" t="s">
        <v>197</v>
      </c>
      <c r="Q2832" s="53"/>
    </row>
    <row r="2833" spans="14:17" x14ac:dyDescent="0.35">
      <c r="N2833" s="28"/>
      <c r="O2833" s="28"/>
      <c r="P2833" s="28"/>
      <c r="Q2833" s="28"/>
    </row>
    <row r="2834" spans="14:17" x14ac:dyDescent="0.35">
      <c r="Q2834" s="51"/>
    </row>
    <row r="2835" spans="14:17" x14ac:dyDescent="0.35">
      <c r="O2835" s="32">
        <f>SUM(O2831)</f>
        <v>-3813710.7500000009</v>
      </c>
      <c r="P2835" s="27" t="s">
        <v>194</v>
      </c>
      <c r="Q2835" s="54" t="s">
        <v>196</v>
      </c>
    </row>
    <row r="2836" spans="14:17" x14ac:dyDescent="0.35">
      <c r="O2836" s="6">
        <v>0.5</v>
      </c>
      <c r="P2836" s="27" t="s">
        <v>194</v>
      </c>
      <c r="Q2836" s="50" t="s">
        <v>285</v>
      </c>
    </row>
    <row r="2837" spans="14:17" x14ac:dyDescent="0.35">
      <c r="P2837" s="27"/>
      <c r="Q2837" s="50"/>
    </row>
    <row r="2838" spans="14:17" ht="16" thickBot="1" x14ac:dyDescent="0.4">
      <c r="O2838" s="29">
        <f>SUM(O2835:O2837)</f>
        <v>-3813710.2500000009</v>
      </c>
      <c r="P2838" s="27" t="s">
        <v>194</v>
      </c>
      <c r="Q2838" s="49" t="s">
        <v>2631</v>
      </c>
    </row>
    <row r="2839" spans="14:17" ht="16" thickTop="1" x14ac:dyDescent="0.35">
      <c r="Q2839" s="51"/>
    </row>
    <row r="2840" spans="14:17" x14ac:dyDescent="0.35">
      <c r="Q2840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48"/>
  <sheetViews>
    <sheetView topLeftCell="A37" workbookViewId="0">
      <selection activeCell="A50" sqref="A50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5" x14ac:dyDescent="0.35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5" x14ac:dyDescent="0.35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2024-05-13T02:16:47Z</cp:lastPrinted>
  <dcterms:created xsi:type="dcterms:W3CDTF">2020-07-09T14:04:13Z</dcterms:created>
  <dcterms:modified xsi:type="dcterms:W3CDTF">2024-06-21T04:39:08Z</dcterms:modified>
</cp:coreProperties>
</file>