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49960F7B-EB37-4245-B3B0-400C7FF467B5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Sales'!$A$1:$T$3092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5" r:id="rId11"/>
    <pivotCache cacheId="6" r:id="rId12"/>
    <pivotCache cacheId="7" r:id="rId13"/>
    <pivotCache cacheId="8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995" i="4" l="1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809" i="4"/>
  <c r="P2810" i="4"/>
  <c r="P2811" i="4"/>
  <c r="P2812" i="4"/>
  <c r="P2813" i="4"/>
  <c r="P2814" i="4"/>
  <c r="P2815" i="4"/>
  <c r="P2816" i="4"/>
  <c r="R3092" i="4" l="1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K3044" i="4" s="1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K3043" i="4"/>
  <c r="K2996" i="4" l="1"/>
  <c r="L2996" i="4" s="1"/>
  <c r="K2998" i="4"/>
  <c r="K3000" i="4"/>
  <c r="K3002" i="4"/>
  <c r="K3004" i="4"/>
  <c r="K3006" i="4"/>
  <c r="K3008" i="4"/>
  <c r="K3010" i="4"/>
  <c r="L3010" i="4" s="1"/>
  <c r="K3012" i="4"/>
  <c r="K3014" i="4"/>
  <c r="M3014" i="4" s="1"/>
  <c r="K3016" i="4"/>
  <c r="K3018" i="4"/>
  <c r="K3020" i="4"/>
  <c r="K3022" i="4"/>
  <c r="M3022" i="4" s="1"/>
  <c r="K3024" i="4"/>
  <c r="K3026" i="4"/>
  <c r="K3028" i="4"/>
  <c r="K3030" i="4"/>
  <c r="M3030" i="4" s="1"/>
  <c r="K3032" i="4"/>
  <c r="K3034" i="4"/>
  <c r="K3036" i="4"/>
  <c r="K3038" i="4"/>
  <c r="M3038" i="4" s="1"/>
  <c r="K3040" i="4"/>
  <c r="K3042" i="4"/>
  <c r="K3046" i="4"/>
  <c r="M3046" i="4" s="1"/>
  <c r="K3048" i="4"/>
  <c r="K3050" i="4"/>
  <c r="K3052" i="4"/>
  <c r="K3054" i="4"/>
  <c r="K3056" i="4"/>
  <c r="K3058" i="4"/>
  <c r="K3060" i="4"/>
  <c r="K3062" i="4"/>
  <c r="K3064" i="4"/>
  <c r="K3066" i="4"/>
  <c r="K3068" i="4"/>
  <c r="K3070" i="4"/>
  <c r="K3072" i="4"/>
  <c r="K3074" i="4"/>
  <c r="K3076" i="4"/>
  <c r="K3078" i="4"/>
  <c r="K3080" i="4"/>
  <c r="K3082" i="4"/>
  <c r="K3084" i="4"/>
  <c r="K3086" i="4"/>
  <c r="K3088" i="4"/>
  <c r="K3090" i="4"/>
  <c r="K3092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K2995" i="4"/>
  <c r="M2995" i="4" s="1"/>
  <c r="K2997" i="4"/>
  <c r="K2999" i="4"/>
  <c r="M2999" i="4" s="1"/>
  <c r="K3001" i="4"/>
  <c r="K3003" i="4"/>
  <c r="M3003" i="4" s="1"/>
  <c r="K3005" i="4"/>
  <c r="K3007" i="4"/>
  <c r="M3007" i="4" s="1"/>
  <c r="K3009" i="4"/>
  <c r="K3011" i="4"/>
  <c r="M3011" i="4" s="1"/>
  <c r="K3013" i="4"/>
  <c r="K3015" i="4"/>
  <c r="M3015" i="4" s="1"/>
  <c r="K3017" i="4"/>
  <c r="K3019" i="4"/>
  <c r="M3019" i="4" s="1"/>
  <c r="K3021" i="4"/>
  <c r="K3023" i="4"/>
  <c r="M3023" i="4" s="1"/>
  <c r="K3025" i="4"/>
  <c r="K3027" i="4"/>
  <c r="M3027" i="4" s="1"/>
  <c r="K3029" i="4"/>
  <c r="K3031" i="4"/>
  <c r="M3031" i="4" s="1"/>
  <c r="K3033" i="4"/>
  <c r="K3035" i="4"/>
  <c r="M3035" i="4" s="1"/>
  <c r="K3037" i="4"/>
  <c r="K3039" i="4"/>
  <c r="M3039" i="4" s="1"/>
  <c r="K3041" i="4"/>
  <c r="M3043" i="4"/>
  <c r="K3045" i="4"/>
  <c r="K3047" i="4"/>
  <c r="M3047" i="4" s="1"/>
  <c r="K3049" i="4"/>
  <c r="K3051" i="4"/>
  <c r="M3051" i="4" s="1"/>
  <c r="K3053" i="4"/>
  <c r="K3055" i="4"/>
  <c r="M3055" i="4" s="1"/>
  <c r="K3057" i="4"/>
  <c r="K3059" i="4"/>
  <c r="M3059" i="4" s="1"/>
  <c r="K3061" i="4"/>
  <c r="K3063" i="4"/>
  <c r="M3063" i="4" s="1"/>
  <c r="K3065" i="4"/>
  <c r="K3067" i="4"/>
  <c r="M3067" i="4" s="1"/>
  <c r="K3069" i="4"/>
  <c r="K3071" i="4"/>
  <c r="M3071" i="4" s="1"/>
  <c r="K3073" i="4"/>
  <c r="K3075" i="4"/>
  <c r="M3075" i="4" s="1"/>
  <c r="K3077" i="4"/>
  <c r="K3079" i="4"/>
  <c r="M3079" i="4" s="1"/>
  <c r="K3081" i="4"/>
  <c r="K3083" i="4"/>
  <c r="M3083" i="4" s="1"/>
  <c r="K3085" i="4"/>
  <c r="K3087" i="4"/>
  <c r="M3087" i="4" s="1"/>
  <c r="K3089" i="4"/>
  <c r="K3091" i="4"/>
  <c r="M3091" i="4" s="1"/>
  <c r="O2987" i="4"/>
  <c r="O2986" i="4"/>
  <c r="O2985" i="4"/>
  <c r="O2984" i="4"/>
  <c r="O2787" i="4"/>
  <c r="P2787" i="4" s="1"/>
  <c r="O2786" i="4"/>
  <c r="P2786" i="4" s="1"/>
  <c r="O2964" i="4"/>
  <c r="O2963" i="4"/>
  <c r="O2962" i="4"/>
  <c r="O2961" i="4"/>
  <c r="O2960" i="4"/>
  <c r="O2959" i="4"/>
  <c r="O2958" i="4"/>
  <c r="L2995" i="4" l="1"/>
  <c r="L3050" i="4"/>
  <c r="M3050" i="4"/>
  <c r="M3042" i="4"/>
  <c r="L3042" i="4"/>
  <c r="L3034" i="4"/>
  <c r="M3034" i="4"/>
  <c r="M3026" i="4"/>
  <c r="L3026" i="4"/>
  <c r="L3018" i="4"/>
  <c r="M3018" i="4"/>
  <c r="M3006" i="4"/>
  <c r="L3006" i="4"/>
  <c r="L3046" i="4"/>
  <c r="L3038" i="4"/>
  <c r="L3030" i="4"/>
  <c r="L3022" i="4"/>
  <c r="L3014" i="4"/>
  <c r="M3010" i="4"/>
  <c r="M3089" i="4"/>
  <c r="L3089" i="4"/>
  <c r="L3082" i="4"/>
  <c r="M3082" i="4"/>
  <c r="L3080" i="4"/>
  <c r="M3080" i="4"/>
  <c r="M3073" i="4"/>
  <c r="L3073" i="4"/>
  <c r="L3066" i="4"/>
  <c r="M3066" i="4"/>
  <c r="L3064" i="4"/>
  <c r="M3064" i="4"/>
  <c r="L3057" i="4"/>
  <c r="M3057" i="4"/>
  <c r="M3002" i="4"/>
  <c r="L3002" i="4"/>
  <c r="L3000" i="4"/>
  <c r="M3000" i="4"/>
  <c r="L3092" i="4"/>
  <c r="M3092" i="4"/>
  <c r="L3085" i="4"/>
  <c r="M3085" i="4"/>
  <c r="M3078" i="4"/>
  <c r="L3078" i="4"/>
  <c r="L3076" i="4"/>
  <c r="M3076" i="4"/>
  <c r="L3069" i="4"/>
  <c r="M3069" i="4"/>
  <c r="M3062" i="4"/>
  <c r="L3062" i="4"/>
  <c r="L3060" i="4"/>
  <c r="M3060" i="4"/>
  <c r="L3053" i="4"/>
  <c r="M3053" i="4"/>
  <c r="M3049" i="4"/>
  <c r="L3049" i="4"/>
  <c r="L3045" i="4"/>
  <c r="M3045" i="4"/>
  <c r="M3041" i="4"/>
  <c r="L3041" i="4"/>
  <c r="M3037" i="4"/>
  <c r="L3037" i="4"/>
  <c r="L3033" i="4"/>
  <c r="M3033" i="4"/>
  <c r="L3029" i="4"/>
  <c r="M3029" i="4"/>
  <c r="L3025" i="4"/>
  <c r="M3025" i="4"/>
  <c r="L3021" i="4"/>
  <c r="M3021" i="4"/>
  <c r="M3017" i="4"/>
  <c r="L3017" i="4"/>
  <c r="L3013" i="4"/>
  <c r="M3013" i="4"/>
  <c r="L3009" i="4"/>
  <c r="M3009" i="4"/>
  <c r="L3005" i="4"/>
  <c r="M3005" i="4"/>
  <c r="L2998" i="4"/>
  <c r="M2998" i="4"/>
  <c r="L3090" i="4"/>
  <c r="M3090" i="4"/>
  <c r="L3088" i="4"/>
  <c r="M3088" i="4"/>
  <c r="L3081" i="4"/>
  <c r="M3081" i="4"/>
  <c r="L3074" i="4"/>
  <c r="M3074" i="4"/>
  <c r="L3072" i="4"/>
  <c r="M3072" i="4"/>
  <c r="L3065" i="4"/>
  <c r="M3065" i="4"/>
  <c r="M3058" i="4"/>
  <c r="L3058" i="4"/>
  <c r="L3056" i="4"/>
  <c r="M3056" i="4"/>
  <c r="L3001" i="4"/>
  <c r="M3001" i="4"/>
  <c r="M3086" i="4"/>
  <c r="L3086" i="4"/>
  <c r="L3084" i="4"/>
  <c r="M3084" i="4"/>
  <c r="L3077" i="4"/>
  <c r="M3077" i="4"/>
  <c r="M3070" i="4"/>
  <c r="L3070" i="4"/>
  <c r="L3068" i="4"/>
  <c r="M3068" i="4"/>
  <c r="M3061" i="4"/>
  <c r="L3061" i="4"/>
  <c r="L3054" i="4"/>
  <c r="M3054" i="4"/>
  <c r="L3052" i="4"/>
  <c r="M3052" i="4"/>
  <c r="L3048" i="4"/>
  <c r="M3048" i="4"/>
  <c r="L3044" i="4"/>
  <c r="M3044" i="4"/>
  <c r="L3040" i="4"/>
  <c r="M3040" i="4"/>
  <c r="L3036" i="4"/>
  <c r="M3036" i="4"/>
  <c r="L3032" i="4"/>
  <c r="M3032" i="4"/>
  <c r="L3028" i="4"/>
  <c r="M3028" i="4"/>
  <c r="L3024" i="4"/>
  <c r="M3024" i="4"/>
  <c r="L3020" i="4"/>
  <c r="M3020" i="4"/>
  <c r="L3016" i="4"/>
  <c r="M3016" i="4"/>
  <c r="L3012" i="4"/>
  <c r="M3012" i="4"/>
  <c r="L3008" i="4"/>
  <c r="M3008" i="4"/>
  <c r="L3004" i="4"/>
  <c r="M3004" i="4"/>
  <c r="L2997" i="4"/>
  <c r="M2997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7" i="4"/>
  <c r="L3023" i="4"/>
  <c r="L3019" i="4"/>
  <c r="L3015" i="4"/>
  <c r="L3011" i="4"/>
  <c r="L3007" i="4"/>
  <c r="L3003" i="4"/>
  <c r="L2999" i="4"/>
  <c r="M2996" i="4"/>
  <c r="O2147" i="4"/>
  <c r="O2079" i="4"/>
  <c r="O2115" i="4"/>
  <c r="O2083" i="4"/>
  <c r="O2082" i="4"/>
  <c r="O2081" i="4"/>
  <c r="O2080" i="4"/>
  <c r="O2845" i="4"/>
  <c r="O2844" i="4"/>
  <c r="O2843" i="4"/>
  <c r="O2842" i="4"/>
  <c r="O2841" i="4"/>
  <c r="O2840" i="4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O2922" i="4"/>
  <c r="O2921" i="4"/>
  <c r="O2920" i="4"/>
  <c r="O2744" i="4"/>
  <c r="O2743" i="4"/>
  <c r="O2742" i="4"/>
  <c r="O2741" i="4"/>
  <c r="O2740" i="4"/>
  <c r="P2808" i="4"/>
  <c r="P2807" i="4"/>
  <c r="P2784" i="4"/>
  <c r="P2783" i="4"/>
  <c r="P2782" i="4"/>
  <c r="O2968" i="4"/>
  <c r="O2967" i="4"/>
  <c r="O2966" i="4"/>
  <c r="O2965" i="4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901" i="4"/>
  <c r="O2900" i="4"/>
  <c r="O2899" i="4"/>
  <c r="O2898" i="4" l="1"/>
  <c r="O2897" i="4"/>
  <c r="O2896" i="4"/>
  <c r="O2895" i="4"/>
  <c r="O2894" i="4"/>
  <c r="O2833" i="4"/>
  <c r="O2832" i="4"/>
  <c r="O2805" i="4"/>
  <c r="O2904" i="4" l="1"/>
  <c r="O2903" i="4"/>
  <c r="O2902" i="4"/>
  <c r="O2770" i="4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O2813" i="4"/>
  <c r="O2812" i="4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O2817" i="4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10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104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108" i="4"/>
  <c r="O3111" i="4" s="1"/>
  <c r="P2238" i="4"/>
  <c r="P3104" i="4" l="1"/>
  <c r="Q310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<sst xmlns="http://schemas.openxmlformats.org/spreadsheetml/2006/main" count="18066" uniqueCount="2858">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</sst>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65856631-DACD-4D2A-89B4-556ACBD7FCA7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97.04711284722" createdVersion="8" refreshedVersion="8" minRefreshableVersion="3" recordCount="2993" xr:uid="{2527E05B-92A1-453D-B580-F2729FE8329D}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9EC74-2A45-451B-B620-D7383D3DBECC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19294-8EDF-4FBD-A33C-4F24165BE8B9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358D8-A481-472A-BFED-AF625DC8AA6E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86E9B-D4DE-4E1B-B6E7-3FA2CBA1D9E6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A60D-8D13-484C-9A1F-8F8B0FCFBF34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081AE-3509-4ECE-959D-DB75CBE0356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A6993-1E12-451C-83D7-900F07110F7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2815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5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5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5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5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5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5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5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5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5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5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5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5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5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5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5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5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5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5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5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5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5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5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5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5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5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5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5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5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5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5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5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5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5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5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5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5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5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5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5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5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5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5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5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5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5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5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5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5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5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5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5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5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5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5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5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5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5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5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5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5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5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5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5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5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5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5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5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5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5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5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5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5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5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5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5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5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5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5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5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5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5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5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5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5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5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5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5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5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5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5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5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5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5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5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5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5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5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5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5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5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5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5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5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5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5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5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5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5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5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5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5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5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5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5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5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5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5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5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5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5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5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5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5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5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5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5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5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5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5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5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5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5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5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5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5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5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5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5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5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5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5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5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5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5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5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5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5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5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5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5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5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5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5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5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5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5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5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5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5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5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5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5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5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5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5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5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5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5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5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5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5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5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5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5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5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5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5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5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5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5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5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5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5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5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5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5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5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5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5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5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5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5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5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5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5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5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5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5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5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5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5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5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5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5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5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5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5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5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5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5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5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5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5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5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5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5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5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5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5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5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5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5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5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5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5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5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5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5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5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5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5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5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5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5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5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5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5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5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5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5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5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5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5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5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5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5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5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5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5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5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5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5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5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5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5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5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5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5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5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5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5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5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5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5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5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5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5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5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5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5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5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5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5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5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5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5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5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5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5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5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5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5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5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5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5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5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5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5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5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5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5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5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5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5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5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5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5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5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5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5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5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5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5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5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5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5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5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5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5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5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5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5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5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5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5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5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5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5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5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5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5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5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5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5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5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5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5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5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5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5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5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5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5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5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5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5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5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5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5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5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5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5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5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5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5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5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5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5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5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5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5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5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5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5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5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5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5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5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5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5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5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5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5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5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5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5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5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5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5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5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5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5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5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5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5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5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5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5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5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5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5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5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5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5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5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5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5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5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5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5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5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5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5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5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5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5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5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5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5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5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5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5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5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5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5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5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5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5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5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5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5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5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5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5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5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5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5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5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5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5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5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5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5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5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5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5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5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5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5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5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5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5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5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5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5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5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5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5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5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5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5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5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5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5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5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5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5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5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5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5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5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5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5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5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5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5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5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5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5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5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5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5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5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5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5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5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5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5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5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5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5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5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5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5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5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5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5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5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5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5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5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5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5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5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5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5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5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5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5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5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5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5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5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5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5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5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5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5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5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5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5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5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5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5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5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5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5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5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5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5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5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5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5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5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5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5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5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5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5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5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5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5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5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5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5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5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5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5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5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5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5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5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5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5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5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5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5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5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5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5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5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5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5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5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5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5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5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5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5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5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5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5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5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5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5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5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5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5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5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5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5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5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5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5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5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5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5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5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5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113"/>
  <sheetViews>
    <sheetView tabSelected="1" topLeftCell="A3059" zoomScale="70" zoomScaleNormal="70" workbookViewId="0">
      <selection activeCell="Q3093" sqref="Q3093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up'!$A$2:$C$55,3,FALSE)</f>
        <v>Cash</v>
      </c>
      <c r="J2" s="5">
        <f>VLOOKUP(F2,'Set up'!$A$2:$D$55,4,FALSE)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up'!$A$2:$E$55,5,FALSE)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up'!$A$2:$C$55,3,FALSE)</f>
        <v>Cash</v>
      </c>
      <c r="J3" s="5">
        <f>VLOOKUP(F3,'Set up'!$A$2:$D$55,4,FALSE)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up'!$A$2:$E$55,5,FALSE)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up'!$A$2:$C$55,3,FALSE)</f>
        <v>Cash</v>
      </c>
      <c r="J4" s="5">
        <f>VLOOKUP(F4,'Set up'!$A$2:$D$55,4,FALSE)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up'!$A$2:$E$55,5,FALSE)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up'!$A$2:$C$55,3,FALSE)</f>
        <v>Cash</v>
      </c>
      <c r="J5" s="5">
        <f>VLOOKUP(F5,'Set up'!$A$2:$D$55,4,FALSE)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up'!$A$2:$E$55,5,FALSE)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up'!$A$2:$C$55,3,FALSE)</f>
        <v>Cash</v>
      </c>
      <c r="J6" s="5">
        <f>VLOOKUP(F6,'Set up'!$A$2:$D$55,4,FALSE)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up'!$A$2:$E$55,5,FALSE)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up'!$A$2:$C$55,3,FALSE)</f>
        <v>Cash</v>
      </c>
      <c r="J7" s="5">
        <f>VLOOKUP(F7,'Set up'!$A$2:$D$55,4,FALSE)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up'!$A$2:$E$55,5,FALSE)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up'!$A$2:$C$55,3,FALSE)</f>
        <v>Cash</v>
      </c>
      <c r="J8" s="5">
        <f>VLOOKUP(F8,'Set up'!$A$2:$D$55,4,FALSE)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up'!$A$2:$E$55,5,FALSE)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up'!$A$2:$C$55,3,FALSE)</f>
        <v>Cash</v>
      </c>
      <c r="J9" s="5">
        <f>VLOOKUP(F9,'Set up'!$A$2:$D$55,4,FALSE)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up'!$A$2:$E$55,5,FALSE)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up'!$A$2:$C$55,3,FALSE)</f>
        <v>45</v>
      </c>
      <c r="J10" s="5">
        <f>VLOOKUP(F10,'Set up'!$A$2:$D$55,4,FALSE)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up'!$A$2:$E$55,5,FALSE)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up'!$A$2:$C$55,3,FALSE)</f>
        <v>45</v>
      </c>
      <c r="J11" s="5">
        <f>VLOOKUP(F11,'Set up'!$A$2:$D$55,4,FALSE)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up'!$A$2:$E$55,5,FALSE)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up'!$A$2:$C$55,3,FALSE)</f>
        <v>120</v>
      </c>
      <c r="J12" s="5">
        <f>VLOOKUP(F12,'Set up'!$A$2:$D$55,4,FALSE)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up'!$A$2:$E$55,5,FALSE)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up'!$A$2:$C$55,3,FALSE)</f>
        <v>45</v>
      </c>
      <c r="J13" s="5">
        <f>VLOOKUP(F13,'Set up'!$A$2:$D$55,4,FALSE)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up'!$A$2:$E$55,5,FALSE)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up'!$A$2:$C$55,3,FALSE)</f>
        <v>Cash</v>
      </c>
      <c r="J14" s="5">
        <f>VLOOKUP(F14,'Set up'!$A$2:$D$55,4,FALSE)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up'!$A$2:$E$55,5,FALSE)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up'!$A$2:$C$55,3,FALSE)</f>
        <v>Cash</v>
      </c>
      <c r="J15" s="5">
        <f>VLOOKUP(F15,'Set up'!$A$2:$D$55,4,FALSE)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up'!$A$2:$E$55,5,FALSE)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up'!$A$2:$C$55,3,FALSE)</f>
        <v>Cash</v>
      </c>
      <c r="J16" s="5">
        <f>VLOOKUP(F16,'Set up'!$A$2:$D$55,4,FALSE)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up'!$A$2:$E$55,5,FALSE)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up'!$A$2:$C$55,3,FALSE)</f>
        <v>120</v>
      </c>
      <c r="J17" s="5">
        <f>VLOOKUP(F17,'Set up'!$A$2:$D$55,4,FALSE)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up'!$A$2:$E$55,5,FALSE)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up'!$A$2:$C$55,3,FALSE)</f>
        <v>120</v>
      </c>
      <c r="J18" s="5">
        <f>VLOOKUP(F18,'Set up'!$A$2:$D$55,4,FALSE)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up'!$A$2:$E$55,5,FALSE)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up'!$A$2:$C$55,3,FALSE)</f>
        <v>120</v>
      </c>
      <c r="J19" s="5">
        <f>VLOOKUP(F19,'Set up'!$A$2:$D$55,4,FALSE)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up'!$A$2:$E$55,5,FALSE)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up'!$A$2:$C$55,3,FALSE)</f>
        <v>Cash</v>
      </c>
      <c r="J20" s="5">
        <f>VLOOKUP(F20,'Set up'!$A$2:$D$55,4,FALSE)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up'!$A$2:$E$55,5,FALSE)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up'!$A$2:$C$55,3,FALSE)</f>
        <v>Cash</v>
      </c>
      <c r="J21" s="5">
        <f>VLOOKUP(F21,'Set up'!$A$2:$D$55,4,FALSE)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up'!$A$2:$E$55,5,FALSE)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up'!$A$2:$C$55,3,FALSE)</f>
        <v>45</v>
      </c>
      <c r="J22" s="5">
        <f>VLOOKUP(F22,'Set up'!$A$2:$D$55,4,FALSE)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up'!$A$2:$E$55,5,FALSE)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up'!$A$2:$C$55,3,FALSE)</f>
        <v>45</v>
      </c>
      <c r="J23" s="5">
        <f>VLOOKUP(F23,'Set up'!$A$2:$D$55,4,FALSE)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up'!$A$2:$E$55,5,FALSE)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up'!$A$2:$C$55,3,FALSE)</f>
        <v>Cash</v>
      </c>
      <c r="J24" s="5">
        <f>VLOOKUP(F24,'Set up'!$A$2:$D$55,4,FALSE)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up'!$A$2:$E$55,5,FALSE)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up'!$A$2:$C$55,3,FALSE)</f>
        <v>Cash</v>
      </c>
      <c r="J25" s="5">
        <f>VLOOKUP(F25,'Set up'!$A$2:$D$55,4,FALSE)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up'!$A$2:$E$55,5,FALSE)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up'!$A$2:$C$55,3,FALSE)</f>
        <v>Cash</v>
      </c>
      <c r="J26" s="5">
        <f>VLOOKUP(F26,'Set up'!$A$2:$D$55,4,FALSE)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up'!$A$2:$E$55,5,FALSE)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up'!$A$2:$C$55,3,FALSE)</f>
        <v>Cash</v>
      </c>
      <c r="J27" s="5">
        <f>VLOOKUP(F27,'Set up'!$A$2:$D$55,4,FALSE)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up'!$A$2:$E$55,5,FALSE)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up'!$A$2:$C$55,3,FALSE)</f>
        <v>45</v>
      </c>
      <c r="J28" s="5">
        <f>VLOOKUP(F28,'Set up'!$A$2:$D$55,4,FALSE)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up'!$A$2:$E$55,5,FALSE)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up'!$A$2:$C$55,3,FALSE)</f>
        <v>Cash</v>
      </c>
      <c r="J29" s="5">
        <f>VLOOKUP(F29,'Set up'!$A$2:$D$55,4,FALSE)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up'!$A$2:$E$55,5,FALSE)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up'!$A$2:$C$55,3,FALSE)</f>
        <v>Cash</v>
      </c>
      <c r="J30" s="5">
        <f>VLOOKUP(F30,'Set up'!$A$2:$D$55,4,FALSE)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up'!$A$2:$E$55,5,FALSE)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up'!$A$2:$C$55,3,FALSE)</f>
        <v>Cash</v>
      </c>
      <c r="J31" s="5">
        <f>VLOOKUP(F31,'Set up'!$A$2:$D$55,4,FALSE)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up'!$A$2:$E$55,5,FALSE)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up'!$A$2:$C$55,3,FALSE)</f>
        <v>Cash</v>
      </c>
      <c r="J32" s="5">
        <f>VLOOKUP(F32,'Set up'!$A$2:$D$55,4,FALSE)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up'!$A$2:$E$55,5,FALSE)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up'!$A$2:$C$55,3,FALSE)</f>
        <v>Cash</v>
      </c>
      <c r="J33" s="5">
        <f>VLOOKUP(F33,'Set up'!$A$2:$D$55,4,FALSE)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up'!$A$2:$E$55,5,FALSE)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up'!$A$2:$C$55,3,FALSE)</f>
        <v>Cash</v>
      </c>
      <c r="J34" s="5">
        <f>VLOOKUP(F34,'Set up'!$A$2:$D$55,4,FALSE)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up'!$A$2:$E$55,5,FALSE)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up'!$A$2:$C$55,3,FALSE)</f>
        <v>Cash</v>
      </c>
      <c r="J35" s="5">
        <f>VLOOKUP(F35,'Set up'!$A$2:$D$55,4,FALSE)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up'!$A$2:$E$55,5,FALSE)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up'!$A$2:$C$55,3,FALSE)</f>
        <v>45</v>
      </c>
      <c r="J36" s="5">
        <f>VLOOKUP(F36,'Set up'!$A$2:$D$55,4,FALSE)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up'!$A$2:$E$55,5,FALSE)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up'!$A$2:$C$55,3,FALSE)</f>
        <v>45</v>
      </c>
      <c r="J37" s="5">
        <f>VLOOKUP(F37,'Set up'!$A$2:$D$55,4,FALSE)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up'!$A$2:$E$55,5,FALSE)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up'!$A$2:$C$55,3,FALSE)</f>
        <v>45</v>
      </c>
      <c r="J38" s="5">
        <f>VLOOKUP(F38,'Set up'!$A$2:$D$55,4,FALSE)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up'!$A$2:$E$55,5,FALSE)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up'!$A$2:$C$55,3,FALSE)</f>
        <v>60</v>
      </c>
      <c r="J39" s="5">
        <f>VLOOKUP(F39,'Set up'!$A$2:$D$55,4,FALSE)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up'!$A$2:$E$55,5,FALSE)</f>
        <v>Chq</v>
      </c>
      <c r="S39" s="15" t="s">
        <v>187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up'!$A$2:$C$55,3,FALSE)</f>
        <v>60</v>
      </c>
      <c r="J40" s="5">
        <f>VLOOKUP(F40,'Set up'!$A$2:$D$55,4,FALSE)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up'!$A$2:$E$55,5,FALSE)</f>
        <v>Chq</v>
      </c>
      <c r="S40" s="15" t="s">
        <v>187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up'!$A$2:$C$55,3,FALSE)</f>
        <v>Cash</v>
      </c>
      <c r="J41" s="5">
        <f>VLOOKUP(F41,'Set up'!$A$2:$D$55,4,FALSE)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up'!$A$2:$E$55,5,FALSE)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up'!$A$2:$C$55,3,FALSE)</f>
        <v>120</v>
      </c>
      <c r="J42" s="5">
        <f>VLOOKUP(F42,'Set up'!$A$2:$D$55,4,FALSE)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up'!$A$2:$E$55,5,FALSE)</f>
        <v>Trsf</v>
      </c>
      <c r="S42" s="13" t="s">
        <v>213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up'!$A$2:$C$55,3,FALSE)</f>
        <v>120</v>
      </c>
      <c r="J43" s="5">
        <f>VLOOKUP(F43,'Set up'!$A$2:$D$55,4,FALSE)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up'!$A$2:$E$55,5,FALSE)</f>
        <v>Trsf</v>
      </c>
      <c r="S43" s="13" t="s">
        <v>213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up'!$A$2:$C$55,3,FALSE)</f>
        <v>120</v>
      </c>
      <c r="J44" s="5">
        <f>VLOOKUP(F44,'Set up'!$A$2:$D$55,4,FALSE)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up'!$A$2:$E$55,5,FALSE)</f>
        <v>Trsf</v>
      </c>
      <c r="S44" s="13" t="s">
        <v>213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up'!$A$2:$C$55,3,FALSE)</f>
        <v>120</v>
      </c>
      <c r="J45" s="5">
        <f>VLOOKUP(F45,'Set up'!$A$2:$D$55,4,FALSE)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up'!$A$2:$E$55,5,FALSE)</f>
        <v>Trsf</v>
      </c>
      <c r="S45" s="13" t="s">
        <v>213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up'!$A$2:$C$55,3,FALSE)</f>
        <v>120</v>
      </c>
      <c r="J46" s="5">
        <f>VLOOKUP(F46,'Set up'!$A$2:$D$55,4,FALSE)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up'!$A$2:$E$55,5,FALSE)</f>
        <v>Trsf</v>
      </c>
      <c r="S46" s="13" t="s">
        <v>213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up'!$A$2:$C$55,3,FALSE)</f>
        <v>Cash</v>
      </c>
      <c r="J47" s="5">
        <f>VLOOKUP(F47,'Set up'!$A$2:$D$55,4,FALSE)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up'!$A$2:$E$55,5,FALSE)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up'!$A$2:$C$55,3,FALSE)</f>
        <v>Cash</v>
      </c>
      <c r="J48" s="5">
        <f>VLOOKUP(F48,'Set up'!$A$2:$D$55,4,FALSE)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up'!$A$2:$E$55,5,FALSE)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up'!$A$2:$C$55,3,FALSE)</f>
        <v>Cash</v>
      </c>
      <c r="J49" s="5">
        <f>VLOOKUP(F49,'Set up'!$A$2:$D$55,4,FALSE)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up'!$A$2:$E$55,5,FALSE)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up'!$A$2:$C$55,3,FALSE)</f>
        <v>Cash</v>
      </c>
      <c r="J50" s="5">
        <f>VLOOKUP(F50,'Set up'!$A$2:$D$55,4,FALSE)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up'!$A$2:$E$55,5,FALSE)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up'!$A$2:$C$55,3,FALSE)</f>
        <v>Cash</v>
      </c>
      <c r="J51" s="5">
        <f>VLOOKUP(F51,'Set up'!$A$2:$D$55,4,FALSE)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up'!$A$2:$E$55,5,FALSE)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up'!$A$2:$C$55,3,FALSE)</f>
        <v>Cash</v>
      </c>
      <c r="J52" s="5">
        <f>VLOOKUP(F52,'Set up'!$A$2:$D$55,4,FALSE)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up'!$A$2:$E$55,5,FALSE)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up'!$A$2:$C$55,3,FALSE)</f>
        <v>120</v>
      </c>
      <c r="J53" s="5">
        <f>VLOOKUP(F53,'Set up'!$A$2:$D$55,4,FALSE)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up'!$A$2:$E$55,5,FALSE)</f>
        <v>Chq</v>
      </c>
      <c r="S53" s="13" t="s">
        <v>248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up'!$A$2:$C$55,3,FALSE)</f>
        <v>120</v>
      </c>
      <c r="J54" s="5">
        <f>VLOOKUP(F54,'Set up'!$A$2:$D$55,4,FALSE)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up'!$A$2:$E$55,5,FALSE)</f>
        <v>Chq</v>
      </c>
      <c r="S54" s="13" t="s">
        <v>248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up'!$A$2:$C$55,3,FALSE)</f>
        <v>120</v>
      </c>
      <c r="J55" s="5">
        <f>VLOOKUP(F55,'Set up'!$A$2:$D$55,4,FALSE)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up'!$A$2:$E$55,5,FALSE)</f>
        <v>Chq</v>
      </c>
      <c r="S55" s="13" t="s">
        <v>248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up'!$A$2:$C$55,3,FALSE)</f>
        <v>120</v>
      </c>
      <c r="J56" s="5">
        <f>VLOOKUP(F56,'Set up'!$A$2:$D$55,4,FALSE)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up'!$A$2:$E$55,5,FALSE)</f>
        <v>Chq</v>
      </c>
      <c r="S56" s="13" t="s">
        <v>248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up'!$A$2:$C$55,3,FALSE)</f>
        <v>120</v>
      </c>
      <c r="J57" s="5">
        <f>VLOOKUP(F57,'Set up'!$A$2:$D$55,4,FALSE)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up'!$A$2:$E$55,5,FALSE)</f>
        <v>Chq</v>
      </c>
      <c r="S57" s="13" t="s">
        <v>248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up'!$A$2:$C$55,3,FALSE)</f>
        <v>120</v>
      </c>
      <c r="J58" s="5">
        <f>VLOOKUP(F58,'Set up'!$A$2:$D$55,4,FALSE)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up'!$A$2:$E$55,5,FALSE)</f>
        <v>Chq</v>
      </c>
      <c r="S58" s="13" t="s">
        <v>248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up'!$A$2:$C$55,3,FALSE)</f>
        <v>120</v>
      </c>
      <c r="J59" s="5">
        <f>VLOOKUP(F59,'Set up'!$A$2:$D$55,4,FALSE)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up'!$A$2:$E$55,5,FALSE)</f>
        <v>Chq</v>
      </c>
      <c r="S59" s="13" t="s">
        <v>248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up'!$A$2:$C$55,3,FALSE)</f>
        <v>Cash</v>
      </c>
      <c r="J60" s="5">
        <f>VLOOKUP(F60,'Set up'!$A$2:$D$55,4,FALSE)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up'!$A$2:$E$55,5,FALSE)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up'!$A$2:$C$55,3,FALSE)</f>
        <v>Cash</v>
      </c>
      <c r="J61" s="5">
        <f>VLOOKUP(F61,'Set up'!$A$2:$D$55,4,FALSE)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up'!$A$2:$E$55,5,FALSE)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up'!$A$2:$C$55,3,FALSE)</f>
        <v>120</v>
      </c>
      <c r="J62" s="5">
        <f>VLOOKUP(F62,'Set up'!$A$2:$D$55,4,FALSE)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up'!$A$2:$E$55,5,FALSE)</f>
        <v>Chq</v>
      </c>
      <c r="S62" s="13" t="s">
        <v>248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up'!$A$2:$C$55,3,FALSE)</f>
        <v>120</v>
      </c>
      <c r="J63" s="5">
        <f>VLOOKUP(F63,'Set up'!$A$2:$D$55,4,FALSE)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up'!$A$2:$E$55,5,FALSE)</f>
        <v>Chq</v>
      </c>
      <c r="S63" s="13" t="s">
        <v>248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up'!$A$2:$C$55,3,FALSE)</f>
        <v>120</v>
      </c>
      <c r="J64" s="5">
        <f>VLOOKUP(F64,'Set up'!$A$2:$D$55,4,FALSE)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up'!$A$2:$E$55,5,FALSE)</f>
        <v>Chq</v>
      </c>
      <c r="S64" s="13" t="s">
        <v>248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up'!$A$2:$C$55,3,FALSE)</f>
        <v>120</v>
      </c>
      <c r="J65" s="5">
        <f>VLOOKUP(F65,'Set up'!$A$2:$D$55,4,FALSE)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up'!$A$2:$E$55,5,FALSE)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up'!$A$2:$C$55,3,FALSE)</f>
        <v>120</v>
      </c>
      <c r="J66" s="5">
        <f>VLOOKUP(F66,'Set up'!$A$2:$D$55,4,FALSE)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up'!$A$2:$E$55,5,FALSE)</f>
        <v>Chq</v>
      </c>
      <c r="S66" s="13" t="s">
        <v>248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up'!$A$2:$C$55,3,FALSE)</f>
        <v>120</v>
      </c>
      <c r="J67" s="5">
        <f>VLOOKUP(F67,'Set up'!$A$2:$D$55,4,FALSE)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up'!$A$2:$E$55,5,FALSE)</f>
        <v>Trsf</v>
      </c>
      <c r="S67" s="13" t="s">
        <v>249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up'!$A$2:$C$55,3,FALSE)</f>
        <v>120</v>
      </c>
      <c r="J68" s="5">
        <f>VLOOKUP(F68,'Set up'!$A$2:$D$55,4,FALSE)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up'!$A$2:$E$55,5,FALSE)</f>
        <v>Trsf</v>
      </c>
      <c r="S68" s="13" t="s">
        <v>249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up'!$A$2:$C$55,3,FALSE)</f>
        <v>120</v>
      </c>
      <c r="J69" s="5">
        <f>VLOOKUP(F69,'Set up'!$A$2:$D$55,4,FALSE)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up'!$A$2:$E$55,5,FALSE)</f>
        <v>Trsf</v>
      </c>
      <c r="S69" s="13" t="s">
        <v>249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up'!$A$2:$C$55,3,FALSE)</f>
        <v>120</v>
      </c>
      <c r="J70" s="5">
        <f>VLOOKUP(F70,'Set up'!$A$2:$D$55,4,FALSE)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up'!$A$2:$E$55,5,FALSE)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up'!$A$2:$C$55,3,FALSE)</f>
        <v>Cash</v>
      </c>
      <c r="J71" s="5">
        <f>VLOOKUP(F71,'Set up'!$A$2:$D$55,4,FALSE)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up'!$A$2:$E$55,5,FALSE)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up'!$A$2:$C$55,3,FALSE)</f>
        <v>Cash</v>
      </c>
      <c r="J72" s="5">
        <f>VLOOKUP(F72,'Set up'!$A$2:$D$55,4,FALSE)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up'!$A$2:$E$55,5,FALSE)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up'!$A$2:$C$55,3,FALSE)</f>
        <v>Cash</v>
      </c>
      <c r="J73" s="5">
        <f>VLOOKUP(F73,'Set up'!$A$2:$D$55,4,FALSE)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up'!$A$2:$E$55,5,FALSE)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up'!$A$2:$C$55,3,FALSE)</f>
        <v>45</v>
      </c>
      <c r="J74" s="5">
        <f>VLOOKUP(F74,'Set up'!$A$2:$D$55,4,FALSE)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up'!$A$2:$E$55,5,FALSE)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up'!$A$2:$C$55,3,FALSE)</f>
        <v>45</v>
      </c>
      <c r="J75" s="5">
        <f>VLOOKUP(F75,'Set up'!$A$2:$D$55,4,FALSE)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up'!$A$2:$E$55,5,FALSE)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up'!$A$2:$C$55,3,FALSE)</f>
        <v>45</v>
      </c>
      <c r="J76" s="5">
        <f>VLOOKUP(F76,'Set up'!$A$2:$D$55,4,FALSE)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up'!$A$2:$E$55,5,FALSE)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up'!$A$2:$C$55,3,FALSE)</f>
        <v>45</v>
      </c>
      <c r="J77" s="5">
        <f>VLOOKUP(F77,'Set up'!$A$2:$D$55,4,FALSE)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up'!$A$2:$E$55,5,FALSE)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up'!$A$2:$C$55,3,FALSE)</f>
        <v>120</v>
      </c>
      <c r="J78" s="5">
        <f>VLOOKUP(F78,'Set up'!$A$2:$D$55,4,FALSE)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up'!$A$2:$E$55,5,FALSE)</f>
        <v>Chq</v>
      </c>
      <c r="S78" s="13" t="s">
        <v>277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up'!$A$2:$C$55,3,FALSE)</f>
        <v>120</v>
      </c>
      <c r="J79" s="5">
        <f>VLOOKUP(F79,'Set up'!$A$2:$D$55,4,FALSE)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up'!$A$2:$E$55,5,FALSE)</f>
        <v>Chq</v>
      </c>
      <c r="S79" s="13" t="s">
        <v>277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up'!$A$2:$C$55,3,FALSE)</f>
        <v>120</v>
      </c>
      <c r="J80" s="5">
        <f>VLOOKUP(F80,'Set up'!$A$2:$D$55,4,FALSE)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up'!$A$2:$E$55,5,FALSE)</f>
        <v>Chq</v>
      </c>
      <c r="S80" s="13" t="s">
        <v>277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up'!$A$2:$C$55,3,FALSE)</f>
        <v>120</v>
      </c>
      <c r="J81" s="5">
        <f>VLOOKUP(F81,'Set up'!$A$2:$D$55,4,FALSE)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up'!$A$2:$E$55,5,FALSE)</f>
        <v>Chq</v>
      </c>
      <c r="S81" s="13" t="s">
        <v>277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up'!$A$2:$C$55,3,FALSE)</f>
        <v>120</v>
      </c>
      <c r="J82" s="5">
        <f>VLOOKUP(F82,'Set up'!$A$2:$D$55,4,FALSE)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up'!$A$2:$E$55,5,FALSE)</f>
        <v>Chq</v>
      </c>
      <c r="S82" s="13" t="s">
        <v>277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up'!$A$2:$C$55,3,FALSE)</f>
        <v>120</v>
      </c>
      <c r="J83" s="5">
        <f>VLOOKUP(F83,'Set up'!$A$2:$D$55,4,FALSE)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up'!$A$2:$E$55,5,FALSE)</f>
        <v>Chq</v>
      </c>
      <c r="S83" s="13" t="s">
        <v>277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up'!$A$2:$C$55,3,FALSE)</f>
        <v>120</v>
      </c>
      <c r="J84" s="5">
        <f>VLOOKUP(F84,'Set up'!$A$2:$D$55,4,FALSE)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up'!$A$2:$E$55,5,FALSE)</f>
        <v>Chq</v>
      </c>
      <c r="S84" s="13" t="s">
        <v>277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up'!$A$2:$C$55,3,FALSE)</f>
        <v>Cash</v>
      </c>
      <c r="J85" s="5">
        <f>VLOOKUP(F85,'Set up'!$A$2:$D$55,4,FALSE)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up'!$A$2:$E$55,5,FALSE)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up'!$A$2:$C$55,3,FALSE)</f>
        <v>Cash</v>
      </c>
      <c r="J86" s="5">
        <f>VLOOKUP(F86,'Set up'!$A$2:$D$55,4,FALSE)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up'!$A$2:$E$55,5,FALSE)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up'!$A$2:$C$55,3,FALSE)</f>
        <v>Cash</v>
      </c>
      <c r="J87" s="5">
        <f>VLOOKUP(F87,'Set up'!$A$2:$D$55,4,FALSE)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up'!$A$2:$E$55,5,FALSE)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up'!$A$2:$C$55,3,FALSE)</f>
        <v>Cash</v>
      </c>
      <c r="J88" s="5">
        <f>VLOOKUP(F88,'Set up'!$A$2:$D$55,4,FALSE)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up'!$A$2:$E$55,5,FALSE)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up'!$A$2:$C$55,3,FALSE)</f>
        <v>Cash</v>
      </c>
      <c r="J89" s="5">
        <f>VLOOKUP(F89,'Set up'!$A$2:$D$55,4,FALSE)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up'!$A$2:$E$55,5,FALSE)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up'!$A$2:$C$55,3,FALSE)</f>
        <v>45</v>
      </c>
      <c r="J90" s="5">
        <f>VLOOKUP(F90,'Set up'!$A$2:$D$55,4,FALSE)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up'!$A$2:$E$55,5,FALSE)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up'!$A$2:$C$55,3,FALSE)</f>
        <v>45</v>
      </c>
      <c r="J91" s="5">
        <f>VLOOKUP(F91,'Set up'!$A$2:$D$55,4,FALSE)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up'!$A$2:$E$55,5,FALSE)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up'!$A$2:$C$55,3,FALSE)</f>
        <v>Cash</v>
      </c>
      <c r="J92" s="5">
        <f>VLOOKUP(F92,'Set up'!$A$2:$D$55,4,FALSE)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up'!$A$2:$E$55,5,FALSE)</f>
        <v>Trsf</v>
      </c>
      <c r="S92" s="1" t="s">
        <v>160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up'!$A$2:$C$55,3,FALSE)</f>
        <v>Cash</v>
      </c>
      <c r="J93" s="5">
        <f>VLOOKUP(F93,'Set up'!$A$2:$D$55,4,FALSE)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up'!$A$2:$E$55,5,FALSE)</f>
        <v>Trsf</v>
      </c>
      <c r="S93" s="1" t="s">
        <v>160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up'!$A$2:$C$55,3,FALSE)</f>
        <v>Cash</v>
      </c>
      <c r="J94" s="5">
        <f>VLOOKUP(F94,'Set up'!$A$2:$D$55,4,FALSE)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up'!$A$2:$E$55,5,FALSE)</f>
        <v>Trsf</v>
      </c>
      <c r="S94" s="1" t="s">
        <v>160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up'!$A$2:$C$55,3,FALSE)</f>
        <v>Cash</v>
      </c>
      <c r="J95" s="5">
        <f>VLOOKUP(F95,'Set up'!$A$2:$D$55,4,FALSE)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up'!$A$2:$E$55,5,FALSE)</f>
        <v>Chq</v>
      </c>
      <c r="S95" s="1" t="s">
        <v>158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up'!$A$2:$C$55,3,FALSE)</f>
        <v>Cash</v>
      </c>
      <c r="J96" s="5">
        <f>VLOOKUP(F96,'Set up'!$A$2:$D$55,4,FALSE)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up'!$A$2:$E$55,5,FALSE)</f>
        <v>Chq</v>
      </c>
      <c r="S96" s="1" t="s">
        <v>157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up'!$A$2:$C$55,3,FALSE)</f>
        <v>120</v>
      </c>
      <c r="J97" s="5">
        <f>VLOOKUP(F97,'Set up'!$A$2:$D$55,4,FALSE)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up'!$A$2:$E$55,5,FALSE)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up'!$A$2:$C$55,3,FALSE)</f>
        <v>120</v>
      </c>
      <c r="J98" s="5">
        <f>VLOOKUP(F98,'Set up'!$A$2:$D$55,4,FALSE)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up'!$A$2:$E$55,5,FALSE)</f>
        <v>Trsf</v>
      </c>
      <c r="S98" s="13" t="s">
        <v>300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up'!$A$2:$C$55,3,FALSE)</f>
        <v>120</v>
      </c>
      <c r="J99" s="5">
        <f>VLOOKUP(F99,'Set up'!$A$2:$D$55,4,FALSE)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up'!$A$2:$E$55,5,FALSE)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up'!$A$2:$C$55,3,FALSE)</f>
        <v>120</v>
      </c>
      <c r="J100" s="5">
        <f>VLOOKUP(F100,'Set up'!$A$2:$D$55,4,FALSE)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up'!$A$2:$E$55,5,FALSE)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up'!$A$2:$C$55,3,FALSE)</f>
        <v>45</v>
      </c>
      <c r="J101" s="5">
        <f>VLOOKUP(F101,'Set up'!$A$2:$D$55,4,FALSE)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up'!$A$2:$E$55,5,FALSE)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up'!$A$2:$C$55,3,FALSE)</f>
        <v>45</v>
      </c>
      <c r="J102" s="5">
        <f>VLOOKUP(F102,'Set up'!$A$2:$D$55,4,FALSE)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up'!$A$2:$E$55,5,FALSE)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up'!$A$2:$C$55,3,FALSE)</f>
        <v>Cash</v>
      </c>
      <c r="J103" s="5">
        <f>VLOOKUP(F103,'Set up'!$A$2:$D$55,4,FALSE)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up'!$A$2:$E$55,5,FALSE)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up'!$A$2:$C$55,3,FALSE)</f>
        <v>Cash</v>
      </c>
      <c r="J104" s="5">
        <f>VLOOKUP(F104,'Set up'!$A$2:$D$55,4,FALSE)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up'!$A$2:$E$55,5,FALSE)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up'!$A$2:$C$55,3,FALSE)</f>
        <v>Cash</v>
      </c>
      <c r="J105" s="5">
        <f>VLOOKUP(F105,'Set up'!$A$2:$D$55,4,FALSE)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up'!$A$2:$E$55,5,FALSE)</f>
        <v>Chq</v>
      </c>
      <c r="S105" s="1" t="s">
        <v>159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up'!$A$2:$C$55,3,FALSE)</f>
        <v>Cash</v>
      </c>
      <c r="J106" s="5">
        <f>VLOOKUP(F106,'Set up'!$A$2:$D$55,4,FALSE)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up'!$A$2:$E$55,5,FALSE)</f>
        <v>Chq</v>
      </c>
      <c r="S106" s="1" t="s">
        <v>214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up'!$A$2:$C$55,3,FALSE)</f>
        <v>Cash</v>
      </c>
      <c r="J107" s="5">
        <f>VLOOKUP(F107,'Set up'!$A$2:$D$55,4,FALSE)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up'!$A$2:$E$55,5,FALSE)</f>
        <v>Chq</v>
      </c>
      <c r="S107" s="1" t="s">
        <v>214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up'!$A$2:$C$55,3,FALSE)</f>
        <v>Cash</v>
      </c>
      <c r="J108" s="5">
        <f>VLOOKUP(F108,'Set up'!$A$2:$D$55,4,FALSE)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up'!$A$2:$E$55,5,FALSE)</f>
        <v>Chq</v>
      </c>
      <c r="S108" s="1" t="s">
        <v>214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up'!$A$2:$C$55,3,FALSE)</f>
        <v>Cash</v>
      </c>
      <c r="J109" s="5">
        <f>VLOOKUP(F109,'Set up'!$A$2:$D$55,4,FALSE)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up'!$A$2:$E$55,5,FALSE)</f>
        <v>Chq</v>
      </c>
      <c r="S109" s="1" t="s">
        <v>214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up'!$A$2:$C$55,3,FALSE)</f>
        <v>Cash</v>
      </c>
      <c r="J110" s="5">
        <f>VLOOKUP(F110,'Set up'!$A$2:$D$55,4,FALSE)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up'!$A$2:$E$55,5,FALSE)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up'!$A$2:$C$55,3,FALSE)</f>
        <v>Cash</v>
      </c>
      <c r="J111" s="5">
        <f>VLOOKUP(F111,'Set up'!$A$2:$D$55,4,FALSE)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up'!$A$2:$E$55,5,FALSE)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up'!$A$2:$C$55,3,FALSE)</f>
        <v>Cash</v>
      </c>
      <c r="J112" s="5">
        <f>VLOOKUP(F112,'Set up'!$A$2:$D$55,4,FALSE)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up'!$A$2:$E$55,5,FALSE)</f>
        <v>Chq</v>
      </c>
      <c r="S112" s="1" t="s">
        <v>190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up'!$A$2:$C$55,3,FALSE)</f>
        <v>Cash</v>
      </c>
      <c r="J113" s="5">
        <f>VLOOKUP(F113,'Set up'!$A$2:$D$55,4,FALSE)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up'!$A$2:$E$55,5,FALSE)</f>
        <v>Chq</v>
      </c>
      <c r="S113" s="1" t="s">
        <v>190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up'!$A$2:$C$55,3,FALSE)</f>
        <v>60</v>
      </c>
      <c r="J114" s="5">
        <f>VLOOKUP(F114,'Set up'!$A$2:$D$55,4,FALSE)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up'!$A$2:$E$55,5,FALSE)</f>
        <v>Chq</v>
      </c>
      <c r="S114" s="9" t="s">
        <v>265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up'!$A$2:$C$55,3,FALSE)</f>
        <v>60</v>
      </c>
      <c r="J115" s="5">
        <f>VLOOKUP(F115,'Set up'!$A$2:$D$55,4,FALSE)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up'!$A$2:$E$55,5,FALSE)</f>
        <v>Chq</v>
      </c>
      <c r="S115" s="9" t="s">
        <v>265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up'!$A$2:$C$55,3,FALSE)</f>
        <v>Cash</v>
      </c>
      <c r="J116" s="5">
        <f>VLOOKUP(F116,'Set up'!$A$2:$D$55,4,FALSE)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up'!$A$2:$E$55,5,FALSE)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up'!$A$2:$C$55,3,FALSE)</f>
        <v>Cash</v>
      </c>
      <c r="J117" s="5">
        <f>VLOOKUP(F117,'Set up'!$A$2:$D$55,4,FALSE)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up'!$A$2:$E$55,5,FALSE)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up'!$A$2:$C$55,3,FALSE)</f>
        <v>120</v>
      </c>
      <c r="J118" s="5">
        <f>VLOOKUP(F118,'Set up'!$A$2:$D$55,4,FALSE)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up'!$A$2:$E$55,5,FALSE)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up'!$A$2:$C$55,3,FALSE)</f>
        <v>120</v>
      </c>
      <c r="J119" s="5">
        <f>VLOOKUP(F119,'Set up'!$A$2:$D$55,4,FALSE)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up'!$A$2:$E$55,5,FALSE)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up'!$A$2:$C$55,3,FALSE)</f>
        <v>120</v>
      </c>
      <c r="J120" s="5">
        <f>VLOOKUP(F120,'Set up'!$A$2:$D$55,4,FALSE)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up'!$A$2:$E$55,5,FALSE)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up'!$A$2:$C$55,3,FALSE)</f>
        <v>120</v>
      </c>
      <c r="J121" s="5">
        <f>VLOOKUP(F121,'Set up'!$A$2:$D$55,4,FALSE)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up'!$A$2:$E$55,5,FALSE)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up'!$A$2:$C$55,3,FALSE)</f>
        <v>120</v>
      </c>
      <c r="J122" s="5">
        <f>VLOOKUP(F122,'Set up'!$A$2:$D$55,4,FALSE)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up'!$A$2:$E$55,5,FALSE)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up'!$A$2:$C$55,3,FALSE)</f>
        <v>120</v>
      </c>
      <c r="J123" s="5">
        <f>VLOOKUP(F123,'Set up'!$A$2:$D$55,4,FALSE)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up'!$A$2:$E$55,5,FALSE)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up'!$A$2:$C$55,3,FALSE)</f>
        <v>Cash</v>
      </c>
      <c r="J124" s="5">
        <f>VLOOKUP(F124,'Set up'!$A$2:$D$55,4,FALSE)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up'!$A$2:$E$55,5,FALSE)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up'!$A$2:$C$55,3,FALSE)</f>
        <v>Cash</v>
      </c>
      <c r="J125" s="5">
        <f>VLOOKUP(F125,'Set up'!$A$2:$D$55,4,FALSE)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up'!$A$2:$E$55,5,FALSE)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up'!$A$2:$C$55,3,FALSE)</f>
        <v>Cash</v>
      </c>
      <c r="J126" s="5">
        <f>VLOOKUP(F126,'Set up'!$A$2:$D$55,4,FALSE)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up'!$A$2:$E$55,5,FALSE)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up'!$A$2:$C$55,3,FALSE)</f>
        <v>Cash</v>
      </c>
      <c r="J127" s="5">
        <f>VLOOKUP(F127,'Set up'!$A$2:$D$55,4,FALSE)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up'!$A$2:$E$55,5,FALSE)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up'!$A$2:$C$55,3,FALSE)</f>
        <v>Cash</v>
      </c>
      <c r="J128" s="5">
        <f>VLOOKUP(F128,'Set up'!$A$2:$D$55,4,FALSE)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up'!$A$2:$E$55,5,FALSE)</f>
        <v>Chq</v>
      </c>
      <c r="S128" s="1" t="s">
        <v>191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up'!$A$2:$C$55,3,FALSE)</f>
        <v>Cash</v>
      </c>
      <c r="J129" s="5">
        <f>VLOOKUP(F129,'Set up'!$A$2:$D$55,4,FALSE)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up'!$A$2:$E$55,5,FALSE)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up'!$A$2:$C$55,3,FALSE)</f>
        <v>Cash</v>
      </c>
      <c r="J130" s="5">
        <f>VLOOKUP(F130,'Set up'!$A$2:$D$55,4,FALSE)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up'!$A$2:$E$55,5,FALSE)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up'!$A$2:$C$55,3,FALSE)</f>
        <v>45</v>
      </c>
      <c r="J131" s="5">
        <f>VLOOKUP(F131,'Set up'!$A$2:$D$55,4,FALSE)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up'!$A$2:$E$55,5,FALSE)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up'!$A$2:$C$55,3,FALSE)</f>
        <v>45</v>
      </c>
      <c r="J132" s="5">
        <f>VLOOKUP(F132,'Set up'!$A$2:$D$55,4,FALSE)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up'!$A$2:$E$55,5,FALSE)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up'!$A$2:$C$55,3,FALSE)</f>
        <v>45</v>
      </c>
      <c r="J133" s="5">
        <f>VLOOKUP(F133,'Set up'!$A$2:$D$55,4,FALSE)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up'!$A$2:$E$55,5,FALSE)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up'!$A$2:$C$55,3,FALSE)</f>
        <v>45</v>
      </c>
      <c r="J134" s="5">
        <f>VLOOKUP(F134,'Set up'!$A$2:$D$55,4,FALSE)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up'!$A$2:$E$55,5,FALSE)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up'!$A$2:$C$55,3,FALSE)</f>
        <v>Cash</v>
      </c>
      <c r="J135" s="5">
        <f>VLOOKUP(F135,'Set up'!$A$2:$D$55,4,FALSE)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up'!$A$2:$E$55,5,FALSE)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up'!$A$2:$C$55,3,FALSE)</f>
        <v>Cash</v>
      </c>
      <c r="J136" s="5">
        <f>VLOOKUP(F136,'Set up'!$A$2:$D$55,4,FALSE)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up'!$A$2:$E$55,5,FALSE)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up'!$A$2:$C$55,3,FALSE)</f>
        <v>60</v>
      </c>
      <c r="J137" s="5">
        <f>VLOOKUP(F137,'Set up'!$A$2:$D$55,4,FALSE)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up'!$A$2:$E$55,5,FALSE)</f>
        <v>Chq</v>
      </c>
      <c r="S137" s="9" t="s">
        <v>265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up'!$A$2:$C$55,3,FALSE)</f>
        <v>Cash</v>
      </c>
      <c r="J138" s="5">
        <f>VLOOKUP(F138,'Set up'!$A$2:$D$55,4,FALSE)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up'!$A$2:$E$55,5,FALSE)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up'!$A$2:$C$55,3,FALSE)</f>
        <v>120</v>
      </c>
      <c r="J139" s="5">
        <f>VLOOKUP(F139,'Set up'!$A$2:$D$55,4,FALSE)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up'!$A$2:$E$55,5,FALSE)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up'!$A$2:$C$55,3,FALSE)</f>
        <v>120</v>
      </c>
      <c r="J140" s="5">
        <f>VLOOKUP(F140,'Set up'!$A$2:$D$55,4,FALSE)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up'!$A$2:$E$55,5,FALSE)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up'!$A$2:$C$55,3,FALSE)</f>
        <v>120</v>
      </c>
      <c r="J141" s="5">
        <f>VLOOKUP(F141,'Set up'!$A$2:$D$55,4,FALSE)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up'!$A$2:$E$55,5,FALSE)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up'!$A$2:$C$55,3,FALSE)</f>
        <v>120</v>
      </c>
      <c r="J142" s="5">
        <f>VLOOKUP(F142,'Set up'!$A$2:$D$55,4,FALSE)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up'!$A$2:$E$55,5,FALSE)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up'!$A$2:$C$55,3,FALSE)</f>
        <v>120</v>
      </c>
      <c r="J143" s="5">
        <f>VLOOKUP(F143,'Set up'!$A$2:$D$55,4,FALSE)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up'!$A$2:$E$55,5,FALSE)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up'!$A$2:$C$55,3,FALSE)</f>
        <v>#N/A</v>
      </c>
      <c r="J144" s="5" t="e">
        <f>VLOOKUP(F144,'Set up'!$A$2:$D$55,4,FALSE)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up'!$A$2:$E$55,5,FALSE)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up'!$A$2:$C$55,3,FALSE)</f>
        <v>Cash</v>
      </c>
      <c r="J145" s="5">
        <f>VLOOKUP(F145,'Set up'!$A$2:$D$55,4,FALSE)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up'!$A$2:$E$55,5,FALSE)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up'!$A$2:$C$55,3,FALSE)</f>
        <v>Cash</v>
      </c>
      <c r="J146" s="5">
        <f>VLOOKUP(F146,'Set up'!$A$2:$D$55,4,FALSE)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up'!$A$2:$E$55,5,FALSE)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up'!$A$2:$C$55,3,FALSE)</f>
        <v>120</v>
      </c>
      <c r="J147" s="5">
        <f>VLOOKUP(F147,'Set up'!$A$2:$D$55,4,FALSE)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up'!$A$2:$E$55,5,FALSE)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up'!$A$2:$C$55,3,FALSE)</f>
        <v>45</v>
      </c>
      <c r="J148" s="5">
        <f>VLOOKUP(F148,'Set up'!$A$2:$D$55,4,FALSE)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up'!$A$2:$E$55,5,FALSE)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up'!$A$2:$C$55,3,FALSE)</f>
        <v>45</v>
      </c>
      <c r="J149" s="5">
        <f>VLOOKUP(F149,'Set up'!$A$2:$D$55,4,FALSE)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up'!$A$2:$E$55,5,FALSE)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up'!$A$2:$C$55,3,FALSE)</f>
        <v>45</v>
      </c>
      <c r="J150" s="5">
        <f>VLOOKUP(F150,'Set up'!$A$2:$D$55,4,FALSE)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up'!$A$2:$E$55,5,FALSE)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up'!$A$2:$C$55,3,FALSE)</f>
        <v>120</v>
      </c>
      <c r="J151" s="5">
        <f>VLOOKUP(F151,'Set up'!$A$2:$D$55,4,FALSE)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up'!$A$2:$E$55,5,FALSE)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up'!$A$2:$C$55,3,FALSE)</f>
        <v>120</v>
      </c>
      <c r="J152" s="5">
        <f>VLOOKUP(F152,'Set up'!$A$2:$D$55,4,FALSE)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up'!$A$2:$E$55,5,FALSE)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up'!$A$2:$C$55,3,FALSE)</f>
        <v>120</v>
      </c>
      <c r="J153" s="5">
        <f>VLOOKUP(F153,'Set up'!$A$2:$D$55,4,FALSE)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up'!$A$2:$E$55,5,FALSE)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up'!$A$2:$C$55,3,FALSE)</f>
        <v>120</v>
      </c>
      <c r="J154" s="5">
        <f>VLOOKUP(F154,'Set up'!$A$2:$D$55,4,FALSE)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up'!$A$2:$E$55,5,FALSE)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up'!$A$2:$C$55,3,FALSE)</f>
        <v>Cash</v>
      </c>
      <c r="J155" s="5">
        <f>VLOOKUP(F155,'Set up'!$A$2:$D$55,4,FALSE)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up'!$A$2:$E$55,5,FALSE)</f>
        <v>Chq</v>
      </c>
      <c r="S155" s="1" t="s">
        <v>231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up'!$A$2:$C$55,3,FALSE)</f>
        <v>Cash</v>
      </c>
      <c r="J156" s="5">
        <f>VLOOKUP(F156,'Set up'!$A$2:$D$55,4,FALSE)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up'!$A$2:$E$55,5,FALSE)</f>
        <v>Chq</v>
      </c>
      <c r="S156" s="1" t="s">
        <v>231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up'!$A$2:$C$55,3,FALSE)</f>
        <v>Cash</v>
      </c>
      <c r="J157" s="5">
        <f>VLOOKUP(F157,'Set up'!$A$2:$D$55,4,FALSE)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up'!$A$2:$E$55,5,FALSE)</f>
        <v>Chq</v>
      </c>
      <c r="S157" s="1" t="s">
        <v>231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up'!$A$2:$C$55,3,FALSE)</f>
        <v>Cash</v>
      </c>
      <c r="J158" s="5">
        <f>VLOOKUP(F158,'Set up'!$A$2:$D$55,4,FALSE)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up'!$A$2:$E$55,5,FALSE)</f>
        <v>Chq</v>
      </c>
      <c r="S158" s="1" t="s">
        <v>231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up'!$A$2:$C$55,3,FALSE)</f>
        <v>Cash</v>
      </c>
      <c r="J159" s="5">
        <f>VLOOKUP(F159,'Set up'!$A$2:$D$55,4,FALSE)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up'!$A$2:$E$55,5,FALSE)</f>
        <v>Chq</v>
      </c>
      <c r="S159" s="1" t="s">
        <v>231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up'!$A$2:$C$55,3,FALSE)</f>
        <v>Cash</v>
      </c>
      <c r="J160" s="5">
        <f>VLOOKUP(F160,'Set up'!$A$2:$D$55,4,FALSE)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up'!$A$2:$E$55,5,FALSE)</f>
        <v>Chq</v>
      </c>
      <c r="S160" s="1" t="s">
        <v>231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up'!$A$2:$C$55,3,FALSE)</f>
        <v>Cash</v>
      </c>
      <c r="J161" s="5">
        <f>VLOOKUP(F161,'Set up'!$A$2:$D$55,4,FALSE)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up'!$A$2:$E$55,5,FALSE)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up'!$A$2:$C$55,3,FALSE)</f>
        <v>Cash</v>
      </c>
      <c r="J162" s="5">
        <f>VLOOKUP(F162,'Set up'!$A$2:$D$55,4,FALSE)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up'!$A$2:$E$55,5,FALSE)</f>
        <v>Chq</v>
      </c>
      <c r="S162" s="1" t="s">
        <v>231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up'!$A$2:$C$55,3,FALSE)</f>
        <v>Cash</v>
      </c>
      <c r="J163" s="5">
        <f>VLOOKUP(F163,'Set up'!$A$2:$D$55,4,FALSE)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up'!$A$2:$E$55,5,FALSE)</f>
        <v>Chq</v>
      </c>
      <c r="S163" s="1" t="s">
        <v>231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up'!$A$2:$C$55,3,FALSE)</f>
        <v>Cash</v>
      </c>
      <c r="J164" s="5">
        <f>VLOOKUP(F164,'Set up'!$A$2:$D$55,4,FALSE)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up'!$A$2:$E$55,5,FALSE)</f>
        <v>Chq</v>
      </c>
      <c r="S164" s="1" t="s">
        <v>231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up'!$A$2:$C$55,3,FALSE)</f>
        <v>Cash</v>
      </c>
      <c r="J165" s="5">
        <f>VLOOKUP(F165,'Set up'!$A$2:$D$55,4,FALSE)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up'!$A$2:$E$55,5,FALSE)</f>
        <v>Chq</v>
      </c>
      <c r="S165" s="1" t="s">
        <v>231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up'!$A$2:$C$55,3,FALSE)</f>
        <v>Cash</v>
      </c>
      <c r="J166" s="5">
        <f>VLOOKUP(F166,'Set up'!$A$2:$D$55,4,FALSE)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up'!$A$2:$E$55,5,FALSE)</f>
        <v>Chq</v>
      </c>
      <c r="S166" s="1" t="s">
        <v>231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up'!$A$2:$C$55,3,FALSE)</f>
        <v>120</v>
      </c>
      <c r="J167" s="5">
        <f>VLOOKUP(F167,'Set up'!$A$2:$D$55,4,FALSE)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up'!$A$2:$E$55,5,FALSE)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up'!$A$2:$C$55,3,FALSE)</f>
        <v>Cash</v>
      </c>
      <c r="J168" s="5">
        <f>VLOOKUP(F168,'Set up'!$A$2:$D$55,4,FALSE)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up'!$A$2:$E$55,5,FALSE)</f>
        <v>Chq</v>
      </c>
      <c r="S168" s="1" t="s">
        <v>250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up'!$A$2:$C$55,3,FALSE)</f>
        <v>45</v>
      </c>
      <c r="J169" s="5">
        <f>VLOOKUP(F169,'Set up'!$A$2:$D$55,4,FALSE)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up'!$A$2:$E$55,5,FALSE)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up'!$A$2:$C$55,3,FALSE)</f>
        <v>45</v>
      </c>
      <c r="J170" s="5">
        <f>VLOOKUP(F170,'Set up'!$A$2:$D$55,4,FALSE)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up'!$A$2:$E$55,5,FALSE)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up'!$A$2:$C$55,3,FALSE)</f>
        <v>Cash</v>
      </c>
      <c r="J171" s="5">
        <f>VLOOKUP(F171,'Set up'!$A$2:$D$55,4,FALSE)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up'!$A$2:$E$55,5,FALSE)</f>
        <v>Chq</v>
      </c>
      <c r="S171" s="1" t="s">
        <v>250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up'!$A$2:$C$55,3,FALSE)</f>
        <v>Cash</v>
      </c>
      <c r="J172" s="5">
        <f>VLOOKUP(F172,'Set up'!$A$2:$D$55,4,FALSE)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up'!$A$2:$E$55,5,FALSE)</f>
        <v>Chq</v>
      </c>
      <c r="S172" s="1" t="s">
        <v>250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up'!$A$2:$C$55,3,FALSE)</f>
        <v>Cash</v>
      </c>
      <c r="J173" s="5">
        <f>VLOOKUP(F173,'Set up'!$A$2:$D$55,4,FALSE)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up'!$A$2:$E$55,5,FALSE)</f>
        <v>Chq</v>
      </c>
      <c r="S173" s="1" t="s">
        <v>250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up'!$A$2:$C$55,3,FALSE)</f>
        <v>Cash</v>
      </c>
      <c r="J174" s="5">
        <f>VLOOKUP(F174,'Set up'!$A$2:$D$55,4,FALSE)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up'!$A$2:$E$55,5,FALSE)</f>
        <v>Chq</v>
      </c>
      <c r="S174" s="1" t="s">
        <v>250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up'!$A$2:$C$55,3,FALSE)</f>
        <v>Cash</v>
      </c>
      <c r="J175" s="5">
        <f>VLOOKUP(F175,'Set up'!$A$2:$D$55,4,FALSE)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up'!$A$2:$E$55,5,FALSE)</f>
        <v>Chq</v>
      </c>
      <c r="S175" s="1" t="s">
        <v>250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up'!$A$2:$C$55,3,FALSE)</f>
        <v>Cash</v>
      </c>
      <c r="J176" s="5">
        <f>VLOOKUP(F176,'Set up'!$A$2:$D$55,4,FALSE)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up'!$A$2:$E$55,5,FALSE)</f>
        <v>Chq</v>
      </c>
      <c r="S176" s="1" t="s">
        <v>250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up'!$A$2:$C$55,3,FALSE)</f>
        <v>Cash</v>
      </c>
      <c r="J177" s="5">
        <f>VLOOKUP(F177,'Set up'!$A$2:$D$55,4,FALSE)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up'!$A$2:$E$55,5,FALSE)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up'!$A$2:$C$55,3,FALSE)</f>
        <v>45</v>
      </c>
      <c r="J178" s="5">
        <f>VLOOKUP(F178,'Set up'!$A$2:$D$55,4,FALSE)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up'!$A$2:$E$55,5,FALSE)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up'!$A$2:$C$55,3,FALSE)</f>
        <v>45</v>
      </c>
      <c r="J179" s="5">
        <f>VLOOKUP(F179,'Set up'!$A$2:$D$55,4,FALSE)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up'!$A$2:$E$55,5,FALSE)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up'!$A$2:$C$55,3,FALSE)</f>
        <v>45</v>
      </c>
      <c r="J180" s="5">
        <f>VLOOKUP(F180,'Set up'!$A$2:$D$55,4,FALSE)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up'!$A$2:$E$55,5,FALSE)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up'!$A$2:$C$55,3,FALSE)</f>
        <v>Cash</v>
      </c>
      <c r="J181" s="5">
        <f>VLOOKUP(F181,'Set up'!$A$2:$D$55,4,FALSE)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up'!$A$2:$E$55,5,FALSE)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up'!$A$2:$C$55,3,FALSE)</f>
        <v>Cash</v>
      </c>
      <c r="J182" s="5">
        <f>VLOOKUP(F182,'Set up'!$A$2:$D$55,4,FALSE)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up'!$A$2:$E$55,5,FALSE)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up'!$A$2:$C$55,3,FALSE)</f>
        <v>Cash</v>
      </c>
      <c r="J183" s="5">
        <f>VLOOKUP(F183,'Set up'!$A$2:$D$55,4,FALSE)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up'!$A$2:$E$55,5,FALSE)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up'!$A$2:$C$55,3,FALSE)</f>
        <v>120</v>
      </c>
      <c r="J184" s="5">
        <f>VLOOKUP(F184,'Set up'!$A$2:$D$55,4,FALSE)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up'!$A$2:$E$55,5,FALSE)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up'!$A$2:$C$55,3,FALSE)</f>
        <v>120</v>
      </c>
      <c r="J185" s="5">
        <f>VLOOKUP(F185,'Set up'!$A$2:$D$55,4,FALSE)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up'!$A$2:$E$55,5,FALSE)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up'!$A$2:$C$55,3,FALSE)</f>
        <v>120</v>
      </c>
      <c r="J186" s="5">
        <f>VLOOKUP(F186,'Set up'!$A$2:$D$55,4,FALSE)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up'!$A$2:$E$55,5,FALSE)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up'!$A$2:$C$55,3,FALSE)</f>
        <v>120</v>
      </c>
      <c r="J187" s="5">
        <f>VLOOKUP(F187,'Set up'!$A$2:$D$55,4,FALSE)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up'!$A$2:$E$55,5,FALSE)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up'!$A$2:$C$55,3,FALSE)</f>
        <v>Cash</v>
      </c>
      <c r="J188" s="5">
        <f>VLOOKUP(F188,'Set up'!$A$2:$D$55,4,FALSE)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up'!$A$2:$E$55,5,FALSE)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up'!$A$2:$C$55,3,FALSE)</f>
        <v>Cash</v>
      </c>
      <c r="J189" s="5">
        <f>VLOOKUP(F189,'Set up'!$A$2:$D$55,4,FALSE)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up'!$A$2:$E$55,5,FALSE)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up'!$A$2:$C$55,3,FALSE)</f>
        <v>Cash</v>
      </c>
      <c r="J190" s="5">
        <f>VLOOKUP(F190,'Set up'!$A$2:$D$55,4,FALSE)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up'!$A$2:$E$55,5,FALSE)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up'!$A$2:$C$55,3,FALSE)</f>
        <v>Cash</v>
      </c>
      <c r="J191" s="5">
        <f>VLOOKUP(F191,'Set up'!$A$2:$D$55,4,FALSE)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up'!$A$2:$E$55,5,FALSE)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up'!$A$2:$C$55,3,FALSE)</f>
        <v>Cash</v>
      </c>
      <c r="J192" s="5">
        <f>VLOOKUP(F192,'Set up'!$A$2:$D$55,4,FALSE)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up'!$A$2:$E$55,5,FALSE)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up'!$A$2:$C$55,3,FALSE)</f>
        <v>Cash</v>
      </c>
      <c r="J193" s="5">
        <f>VLOOKUP(F193,'Set up'!$A$2:$D$55,4,FALSE)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up'!$A$2:$E$55,5,FALSE)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up'!$A$2:$C$55,3,FALSE)</f>
        <v>Cash</v>
      </c>
      <c r="J194" s="5">
        <f>VLOOKUP(F194,'Set up'!$A$2:$D$55,4,FALSE)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up'!$A$2:$E$55,5,FALSE)</f>
        <v>Chq</v>
      </c>
      <c r="S194" s="1" t="s">
        <v>270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up'!$A$2:$C$55,3,FALSE)</f>
        <v>Cash</v>
      </c>
      <c r="J195" s="5">
        <f>VLOOKUP(F195,'Set up'!$A$2:$D$55,4,FALSE)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up'!$A$2:$E$55,5,FALSE)</f>
        <v>Chq</v>
      </c>
      <c r="S195" s="1" t="s">
        <v>270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up'!$A$2:$C$55,3,FALSE)</f>
        <v>Cash</v>
      </c>
      <c r="J196" s="5">
        <f>VLOOKUP(F196,'Set up'!$A$2:$D$55,4,FALSE)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up'!$A$2:$E$55,5,FALSE)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up'!$A$2:$C$55,3,FALSE)</f>
        <v>Cash</v>
      </c>
      <c r="J197" s="5">
        <f>VLOOKUP(F197,'Set up'!$A$2:$D$55,4,FALSE)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up'!$A$2:$E$55,5,FALSE)</f>
        <v>Chq</v>
      </c>
      <c r="S197" s="1" t="s">
        <v>271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up'!$A$2:$C$55,3,FALSE)</f>
        <v>Cash</v>
      </c>
      <c r="J198" s="5">
        <f>VLOOKUP(F198,'Set up'!$A$2:$D$55,4,FALSE)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up'!$A$2:$E$55,5,FALSE)</f>
        <v>Chq</v>
      </c>
      <c r="S198" s="1" t="s">
        <v>271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up'!$A$2:$C$55,3,FALSE)</f>
        <v>Cash</v>
      </c>
      <c r="J199" s="5">
        <f>VLOOKUP(F199,'Set up'!$A$2:$D$55,4,FALSE)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up'!$A$2:$E$55,5,FALSE)</f>
        <v>Chq</v>
      </c>
      <c r="S199" s="1" t="s">
        <v>271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up'!$A$2:$C$55,3,FALSE)</f>
        <v>Cash</v>
      </c>
      <c r="J200" s="5">
        <f>VLOOKUP(F200,'Set up'!$A$2:$D$55,4,FALSE)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up'!$A$2:$E$55,5,FALSE)</f>
        <v>Chq</v>
      </c>
      <c r="S200" s="1" t="s">
        <v>271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up'!$A$2:$C$55,3,FALSE)</f>
        <v>Cash</v>
      </c>
      <c r="J201" s="5">
        <f>VLOOKUP(F201,'Set up'!$A$2:$D$55,4,FALSE)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up'!$A$2:$E$55,5,FALSE)</f>
        <v>Chq</v>
      </c>
      <c r="S201" s="1" t="s">
        <v>272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up'!$A$2:$C$55,3,FALSE)</f>
        <v>Cash</v>
      </c>
      <c r="J202" s="5">
        <f>VLOOKUP(F202,'Set up'!$A$2:$D$55,4,FALSE)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up'!$A$2:$E$55,5,FALSE)</f>
        <v>Chq</v>
      </c>
      <c r="S202" s="1" t="s">
        <v>272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up'!$A$2:$C$55,3,FALSE)</f>
        <v>Cash</v>
      </c>
      <c r="J203" s="5">
        <f>VLOOKUP(F203,'Set up'!$A$2:$D$55,4,FALSE)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up'!$A$2:$E$55,5,FALSE)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up'!$A$2:$C$55,3,FALSE)</f>
        <v>Cash</v>
      </c>
      <c r="J204" s="5">
        <f>VLOOKUP(F204,'Set up'!$A$2:$D$55,4,FALSE)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up'!$A$2:$E$55,5,FALSE)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up'!$A$2:$C$55,3,FALSE)</f>
        <v>120</v>
      </c>
      <c r="J205" s="5">
        <f>VLOOKUP(F205,'Set up'!$A$2:$D$55,4,FALSE)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up'!$A$2:$E$55,5,FALSE)</f>
        <v>Chq</v>
      </c>
      <c r="S205" s="1" t="s">
        <v>386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up'!$A$2:$C$55,3,FALSE)</f>
        <v>120</v>
      </c>
      <c r="J206" s="5">
        <f>VLOOKUP(F206,'Set up'!$A$2:$D$55,4,FALSE)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up'!$A$2:$E$55,5,FALSE)</f>
        <v>Chq</v>
      </c>
      <c r="S206" s="1" t="s">
        <v>386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up'!$A$2:$C$55,3,FALSE)</f>
        <v>120</v>
      </c>
      <c r="J207" s="5">
        <f>VLOOKUP(F207,'Set up'!$A$2:$D$55,4,FALSE)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up'!$A$2:$E$55,5,FALSE)</f>
        <v>Chq</v>
      </c>
      <c r="S207" s="1" t="s">
        <v>386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up'!$A$2:$C$55,3,FALSE)</f>
        <v>120</v>
      </c>
      <c r="J208" s="5">
        <f>VLOOKUP(F208,'Set up'!$A$2:$D$55,4,FALSE)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up'!$A$2:$E$55,5,FALSE)</f>
        <v>Chq</v>
      </c>
      <c r="S208" s="1" t="s">
        <v>386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up'!$A$2:$C$55,3,FALSE)</f>
        <v>Cash</v>
      </c>
      <c r="J209" s="5">
        <f>VLOOKUP(F209,'Set up'!$A$2:$D$55,4,FALSE)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up'!$A$2:$E$55,5,FALSE)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up'!$A$2:$C$55,3,FALSE)</f>
        <v>Cash</v>
      </c>
      <c r="J210" s="5">
        <f>VLOOKUP(F210,'Set up'!$A$2:$D$55,4,FALSE)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up'!$A$2:$E$55,5,FALSE)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up'!$A$2:$C$55,3,FALSE)</f>
        <v>Cash</v>
      </c>
      <c r="J211" s="5">
        <f>VLOOKUP(F211,'Set up'!$A$2:$D$55,4,FALSE)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up'!$A$2:$E$55,5,FALSE)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up'!$A$2:$C$55,3,FALSE)</f>
        <v>Cash</v>
      </c>
      <c r="J212" s="5">
        <f>VLOOKUP(F212,'Set up'!$A$2:$D$55,4,FALSE)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up'!$A$2:$E$55,5,FALSE)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up'!$A$2:$C$55,3,FALSE)</f>
        <v>Cash</v>
      </c>
      <c r="J213" s="5">
        <f>VLOOKUP(F213,'Set up'!$A$2:$D$55,4,FALSE)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up'!$A$2:$E$55,5,FALSE)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up'!$A$2:$C$55,3,FALSE)</f>
        <v>Cash</v>
      </c>
      <c r="J214" s="5">
        <f>VLOOKUP(F214,'Set up'!$A$2:$D$55,4,FALSE)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up'!$A$2:$E$55,5,FALSE)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up'!$A$2:$C$55,3,FALSE)</f>
        <v>120</v>
      </c>
      <c r="J215" s="5">
        <f>VLOOKUP(F215,'Set up'!$A$2:$D$55,4,FALSE)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up'!$A$2:$E$55,5,FALSE)</f>
        <v>Chq</v>
      </c>
      <c r="S215" s="1" t="s">
        <v>390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up'!$A$2:$C$55,3,FALSE)</f>
        <v>120</v>
      </c>
      <c r="J216" s="5">
        <f>VLOOKUP(F216,'Set up'!$A$2:$D$55,4,FALSE)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up'!$A$2:$E$55,5,FALSE)</f>
        <v>Chq</v>
      </c>
      <c r="S216" s="1" t="s">
        <v>390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up'!$A$2:$C$55,3,FALSE)</f>
        <v>120</v>
      </c>
      <c r="J217" s="5">
        <f>VLOOKUP(F217,'Set up'!$A$2:$D$55,4,FALSE)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up'!$A$2:$E$55,5,FALSE)</f>
        <v>Chq</v>
      </c>
      <c r="S217" s="1" t="s">
        <v>390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up'!$A$2:$C$55,3,FALSE)</f>
        <v>120</v>
      </c>
      <c r="J218" s="5">
        <f>VLOOKUP(F218,'Set up'!$A$2:$D$55,4,FALSE)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up'!$A$2:$E$55,5,FALSE)</f>
        <v>Chq</v>
      </c>
      <c r="S218" s="1" t="s">
        <v>390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up'!$A$2:$C$55,3,FALSE)</f>
        <v>Cash</v>
      </c>
      <c r="J219" s="5">
        <f>VLOOKUP(F219,'Set up'!$A$2:$D$55,4,FALSE)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up'!$A$2:$E$55,5,FALSE)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up'!$A$2:$C$55,3,FALSE)</f>
        <v>Cash</v>
      </c>
      <c r="J220" s="5">
        <f>VLOOKUP(F220,'Set up'!$A$2:$D$55,4,FALSE)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up'!$A$2:$E$55,5,FALSE)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up'!$A$2:$C$55,3,FALSE)</f>
        <v>Cash</v>
      </c>
      <c r="J221" s="5">
        <f>VLOOKUP(F221,'Set up'!$A$2:$D$55,4,FALSE)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up'!$A$2:$E$55,5,FALSE)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up'!$A$2:$C$55,3,FALSE)</f>
        <v>60</v>
      </c>
      <c r="J222" s="5">
        <f>VLOOKUP(F222,'Set up'!$A$2:$D$55,4,FALSE)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up'!$A$2:$E$55,5,FALSE)</f>
        <v>Chq</v>
      </c>
      <c r="S222" s="1" t="s">
        <v>462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up'!$A$2:$C$55,3,FALSE)</f>
        <v>60</v>
      </c>
      <c r="J223" s="5">
        <f>VLOOKUP(F223,'Set up'!$A$2:$D$55,4,FALSE)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up'!$A$2:$E$55,5,FALSE)</f>
        <v>Chq</v>
      </c>
      <c r="S223" s="1" t="s">
        <v>462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up'!$A$2:$C$55,3,FALSE)</f>
        <v>60</v>
      </c>
      <c r="J224" s="5">
        <f>VLOOKUP(F224,'Set up'!$A$2:$D$55,4,FALSE)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up'!$A$2:$E$55,5,FALSE)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up'!$A$2:$C$55,3,FALSE)</f>
        <v>60</v>
      </c>
      <c r="J225" s="5">
        <f>VLOOKUP(F225,'Set up'!$A$2:$D$55,4,FALSE)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up'!$A$2:$E$55,5,FALSE)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up'!$A$2:$C$55,3,FALSE)</f>
        <v>120</v>
      </c>
      <c r="J226" s="5">
        <f>VLOOKUP(F226,'Set up'!$A$2:$D$55,4,FALSE)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up'!$A$2:$E$55,5,FALSE)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up'!$A$2:$C$55,3,FALSE)</f>
        <v>120</v>
      </c>
      <c r="J227" s="5">
        <f>VLOOKUP(F227,'Set up'!$A$2:$D$55,4,FALSE)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up'!$A$2:$E$55,5,FALSE)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up'!$A$2:$C$55,3,FALSE)</f>
        <v>120</v>
      </c>
      <c r="J228" s="5">
        <f>VLOOKUP(F228,'Set up'!$A$2:$D$55,4,FALSE)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up'!$A$2:$E$55,5,FALSE)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up'!$A$2:$C$55,3,FALSE)</f>
        <v>120</v>
      </c>
      <c r="J229" s="5">
        <f>VLOOKUP(F229,'Set up'!$A$2:$D$55,4,FALSE)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up'!$A$2:$E$55,5,FALSE)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up'!$A$2:$C$55,3,FALSE)</f>
        <v>60</v>
      </c>
      <c r="J230" s="5">
        <f>VLOOKUP(F230,'Set up'!$A$2:$D$55,4,FALSE)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up'!$A$2:$E$55,5,FALSE)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up'!$A$2:$C$55,3,FALSE)</f>
        <v>120</v>
      </c>
      <c r="J231" s="5">
        <f>VLOOKUP(F231,'Set up'!$A$2:$D$55,4,FALSE)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up'!$A$2:$E$55,5,FALSE)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up'!$A$2:$C$55,3,FALSE)</f>
        <v>120</v>
      </c>
      <c r="J232" s="5">
        <f>VLOOKUP(F232,'Set up'!$A$2:$D$55,4,FALSE)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up'!$A$2:$E$55,5,FALSE)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up'!$A$2:$C$55,3,FALSE)</f>
        <v>120</v>
      </c>
      <c r="J233" s="5">
        <f>VLOOKUP(F233,'Set up'!$A$2:$D$55,4,FALSE)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up'!$A$2:$E$55,5,FALSE)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up'!$A$2:$C$55,3,FALSE)</f>
        <v>120</v>
      </c>
      <c r="J234" s="5">
        <f>VLOOKUP(F234,'Set up'!$A$2:$D$55,4,FALSE)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up'!$A$2:$E$55,5,FALSE)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up'!$A$2:$C$55,3,FALSE)</f>
        <v>Cash</v>
      </c>
      <c r="J235" s="5">
        <f>VLOOKUP(F235,'Set up'!$A$2:$D$55,4,FALSE)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up'!$A$2:$E$55,5,FALSE)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up'!$A$2:$C$55,3,FALSE)</f>
        <v>120</v>
      </c>
      <c r="J236" s="5">
        <f>VLOOKUP(F236,'Set up'!$A$2:$D$55,4,FALSE)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up'!$A$2:$E$55,5,FALSE)</f>
        <v>Chq</v>
      </c>
      <c r="S236" s="1" t="s">
        <v>390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up'!$A$2:$C$55,3,FALSE)</f>
        <v>45</v>
      </c>
      <c r="J237" s="5">
        <f>VLOOKUP(F237,'Set up'!$A$2:$D$55,4,FALSE)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up'!$A$2:$E$55,5,FALSE)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up'!$A$2:$C$55,3,FALSE)</f>
        <v>45</v>
      </c>
      <c r="J238" s="5">
        <f>VLOOKUP(F238,'Set up'!$A$2:$D$55,4,FALSE)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up'!$A$2:$E$55,5,FALSE)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up'!$A$2:$C$55,3,FALSE)</f>
        <v>45</v>
      </c>
      <c r="J239" s="5">
        <f>VLOOKUP(F239,'Set up'!$A$2:$D$55,4,FALSE)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up'!$A$2:$E$55,5,FALSE)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up'!$A$2:$C$55,3,FALSE)</f>
        <v>45</v>
      </c>
      <c r="J240" s="5">
        <f>VLOOKUP(F240,'Set up'!$A$2:$D$55,4,FALSE)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up'!$A$2:$E$55,5,FALSE)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up'!$A$2:$C$55,3,FALSE)</f>
        <v>45</v>
      </c>
      <c r="J241" s="5">
        <f>VLOOKUP(F241,'Set up'!$A$2:$D$55,4,FALSE)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up'!$A$2:$E$55,5,FALSE)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up'!$A$2:$C$55,3,FALSE)</f>
        <v>Cash</v>
      </c>
      <c r="J242" s="5">
        <f>VLOOKUP(F242,'Set up'!$A$2:$D$55,4,FALSE)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up'!$A$2:$E$55,5,FALSE)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up'!$A$2:$C$55,3,FALSE)</f>
        <v>Cash</v>
      </c>
      <c r="J243" s="5">
        <f>VLOOKUP(F243,'Set up'!$A$2:$D$55,4,FALSE)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up'!$A$2:$E$55,5,FALSE)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up'!$A$2:$C$55,3,FALSE)</f>
        <v>Cash</v>
      </c>
      <c r="J244" s="5">
        <f>VLOOKUP(F244,'Set up'!$A$2:$D$55,4,FALSE)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up'!$A$2:$E$55,5,FALSE)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up'!$A$2:$C$55,3,FALSE)</f>
        <v>120</v>
      </c>
      <c r="J245" s="5">
        <f>VLOOKUP(F245,'Set up'!$A$2:$D$55,4,FALSE)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up'!$A$2:$E$55,5,FALSE)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up'!$A$2:$C$55,3,FALSE)</f>
        <v>120</v>
      </c>
      <c r="J246" s="5">
        <f>VLOOKUP(F246,'Set up'!$A$2:$D$55,4,FALSE)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up'!$A$2:$E$55,5,FALSE)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up'!$A$2:$C$55,3,FALSE)</f>
        <v>120</v>
      </c>
      <c r="J247" s="5">
        <f>VLOOKUP(F247,'Set up'!$A$2:$D$55,4,FALSE)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up'!$A$2:$E$55,5,FALSE)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up'!$A$2:$C$55,3,FALSE)</f>
        <v>120</v>
      </c>
      <c r="J248" s="5">
        <f>VLOOKUP(F248,'Set up'!$A$2:$D$55,4,FALSE)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up'!$A$2:$E$55,5,FALSE)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up'!$A$2:$C$55,3,FALSE)</f>
        <v>120</v>
      </c>
      <c r="J249" s="5">
        <f>VLOOKUP(F249,'Set up'!$A$2:$D$55,4,FALSE)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up'!$A$2:$E$55,5,FALSE)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up'!$A$2:$C$55,3,FALSE)</f>
        <v>120</v>
      </c>
      <c r="J250" s="5">
        <f>VLOOKUP(F250,'Set up'!$A$2:$D$55,4,FALSE)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up'!$A$2:$E$55,5,FALSE)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up'!$A$2:$C$55,3,FALSE)</f>
        <v>Cash</v>
      </c>
      <c r="J251" s="5">
        <f>VLOOKUP(F251,'Set up'!$A$2:$D$55,4,FALSE)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up'!$A$2:$E$55,5,FALSE)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up'!$A$2:$C$55,3,FALSE)</f>
        <v>60</v>
      </c>
      <c r="J252" s="5">
        <f>VLOOKUP(F252,'Set up'!$A$2:$D$55,4,FALSE)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up'!$A$2:$E$55,5,FALSE)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up'!$A$2:$C$55,3,FALSE)</f>
        <v>60</v>
      </c>
      <c r="J253" s="5">
        <f>VLOOKUP(F253,'Set up'!$A$2:$D$55,4,FALSE)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up'!$A$2:$E$55,5,FALSE)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up'!$A$2:$C$55,3,FALSE)</f>
        <v>60</v>
      </c>
      <c r="J254" s="5">
        <f>VLOOKUP(F254,'Set up'!$A$2:$D$55,4,FALSE)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up'!$A$2:$E$55,5,FALSE)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up'!$A$2:$C$55,3,FALSE)</f>
        <v>120</v>
      </c>
      <c r="J255" s="5">
        <f>VLOOKUP(F255,'Set up'!$A$2:$D$55,4,FALSE)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up'!$A$2:$E$55,5,FALSE)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up'!$A$2:$C$55,3,FALSE)</f>
        <v>120</v>
      </c>
      <c r="J256" s="5">
        <f>VLOOKUP(F256,'Set up'!$A$2:$D$55,4,FALSE)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up'!$A$2:$E$55,5,FALSE)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up'!$A$2:$C$55,3,FALSE)</f>
        <v>120</v>
      </c>
      <c r="J257" s="5">
        <f>VLOOKUP(F257,'Set up'!$A$2:$D$55,4,FALSE)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up'!$A$2:$E$55,5,FALSE)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up'!$A$2:$C$55,3,FALSE)</f>
        <v>120</v>
      </c>
      <c r="J258" s="5">
        <f>VLOOKUP(F258,'Set up'!$A$2:$D$55,4,FALSE)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up'!$A$2:$E$55,5,FALSE)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up'!$A$2:$C$55,3,FALSE)</f>
        <v>120</v>
      </c>
      <c r="J259" s="5">
        <f>VLOOKUP(F259,'Set up'!$A$2:$D$55,4,FALSE)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up'!$A$2:$E$55,5,FALSE)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up'!$A$2:$C$55,3,FALSE)</f>
        <v>120</v>
      </c>
      <c r="J260" s="5">
        <f>VLOOKUP(F260,'Set up'!$A$2:$D$55,4,FALSE)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up'!$A$2:$E$55,5,FALSE)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up'!$A$2:$C$55,3,FALSE)</f>
        <v>120</v>
      </c>
      <c r="J261" s="5">
        <f>VLOOKUP(F261,'Set up'!$A$2:$D$55,4,FALSE)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up'!$A$2:$E$55,5,FALSE)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up'!$A$2:$C$55,3,FALSE)</f>
        <v>120</v>
      </c>
      <c r="J262" s="5">
        <f>VLOOKUP(F262,'Set up'!$A$2:$D$55,4,FALSE)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up'!$A$2:$E$55,5,FALSE)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up'!$A$2:$C$55,3,FALSE)</f>
        <v>120</v>
      </c>
      <c r="J263" s="5">
        <f>VLOOKUP(F263,'Set up'!$A$2:$D$55,4,FALSE)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up'!$A$2:$E$55,5,FALSE)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up'!$A$2:$C$55,3,FALSE)</f>
        <v>120</v>
      </c>
      <c r="J264" s="5">
        <f>VLOOKUP(F264,'Set up'!$A$2:$D$55,4,FALSE)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up'!$A$2:$E$55,5,FALSE)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up'!$A$2:$C$55,3,FALSE)</f>
        <v>Cash</v>
      </c>
      <c r="J265" s="5">
        <f>VLOOKUP(F265,'Set up'!$A$2:$D$55,4,FALSE)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up'!$A$2:$E$55,5,FALSE)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up'!$A$2:$C$55,3,FALSE)</f>
        <v>Cash</v>
      </c>
      <c r="J266" s="5">
        <f>VLOOKUP(F266,'Set up'!$A$2:$D$55,4,FALSE)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up'!$A$2:$E$55,5,FALSE)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up'!$A$2:$C$55,3,FALSE)</f>
        <v>Cash</v>
      </c>
      <c r="J267" s="5">
        <f>VLOOKUP(F267,'Set up'!$A$2:$D$55,4,FALSE)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up'!$A$2:$E$55,5,FALSE)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up'!$A$2:$C$55,3,FALSE)</f>
        <v>Cash</v>
      </c>
      <c r="J268" s="5">
        <f>VLOOKUP(F268,'Set up'!$A$2:$D$55,4,FALSE)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up'!$A$2:$E$55,5,FALSE)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up'!$A$2:$C$55,3,FALSE)</f>
        <v>Cash</v>
      </c>
      <c r="J269" s="5">
        <f>VLOOKUP(F269,'Set up'!$A$2:$D$55,4,FALSE)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up'!$A$2:$E$55,5,FALSE)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up'!$A$2:$C$55,3,FALSE)</f>
        <v>45</v>
      </c>
      <c r="J270" s="5">
        <f>VLOOKUP(F270,'Set up'!$A$2:$D$55,4,FALSE)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up'!$A$2:$E$55,5,FALSE)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up'!$A$2:$C$55,3,FALSE)</f>
        <v>45</v>
      </c>
      <c r="J271" s="5">
        <f>VLOOKUP(F271,'Set up'!$A$2:$D$55,4,FALSE)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up'!$A$2:$E$55,5,FALSE)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up'!$A$2:$C$55,3,FALSE)</f>
        <v>45</v>
      </c>
      <c r="J272" s="5">
        <f>VLOOKUP(F272,'Set up'!$A$2:$D$55,4,FALSE)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up'!$A$2:$E$55,5,FALSE)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up'!$A$2:$C$55,3,FALSE)</f>
        <v>45</v>
      </c>
      <c r="J273" s="5">
        <f>VLOOKUP(F273,'Set up'!$A$2:$D$55,4,FALSE)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up'!$A$2:$E$55,5,FALSE)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up'!$A$2:$C$55,3,FALSE)</f>
        <v>Cash</v>
      </c>
      <c r="J274" s="5">
        <f>VLOOKUP(F274,'Set up'!$A$2:$D$55,4,FALSE)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up'!$A$2:$E$55,5,FALSE)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up'!$A$2:$C$55,3,FALSE)</f>
        <v>Cash</v>
      </c>
      <c r="J275" s="5">
        <f>VLOOKUP(F275,'Set up'!$A$2:$D$55,4,FALSE)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up'!$A$2:$E$55,5,FALSE)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up'!$A$2:$C$55,3,FALSE)</f>
        <v>Cash</v>
      </c>
      <c r="J276" s="5">
        <f>VLOOKUP(F276,'Set up'!$A$2:$D$55,4,FALSE)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up'!$A$2:$E$55,5,FALSE)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up'!$A$2:$C$55,3,FALSE)</f>
        <v>Cash</v>
      </c>
      <c r="J277" s="5">
        <f>VLOOKUP(F277,'Set up'!$A$2:$D$55,4,FALSE)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up'!$A$2:$E$55,5,FALSE)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up'!$A$2:$C$55,3,FALSE)</f>
        <v>Cash</v>
      </c>
      <c r="J278" s="5">
        <f>VLOOKUP(F278,'Set up'!$A$2:$D$55,4,FALSE)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up'!$A$2:$E$55,5,FALSE)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up'!$A$2:$C$55,3,FALSE)</f>
        <v>Cash</v>
      </c>
      <c r="J279" s="5">
        <f>VLOOKUP(F279,'Set up'!$A$2:$D$55,4,FALSE)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up'!$A$2:$E$55,5,FALSE)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up'!$A$2:$C$55,3,FALSE)</f>
        <v>Cash</v>
      </c>
      <c r="J280" s="5">
        <f>VLOOKUP(F280,'Set up'!$A$2:$D$55,4,FALSE)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up'!$A$2:$E$55,5,FALSE)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up'!$A$2:$C$55,3,FALSE)</f>
        <v>Cash</v>
      </c>
      <c r="J281" s="5">
        <f>VLOOKUP(F281,'Set up'!$A$2:$D$55,4,FALSE)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up'!$A$2:$E$55,5,FALSE)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up'!$A$2:$C$55,3,FALSE)</f>
        <v>Cash</v>
      </c>
      <c r="J282" s="5">
        <f>VLOOKUP(F282,'Set up'!$A$2:$D$55,4,FALSE)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up'!$A$2:$E$55,5,FALSE)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up'!$A$2:$C$55,3,FALSE)</f>
        <v>Cash</v>
      </c>
      <c r="J283" s="5">
        <f>VLOOKUP(F283,'Set up'!$A$2:$D$55,4,FALSE)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up'!$A$2:$E$55,5,FALSE)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up'!$A$2:$C$55,3,FALSE)</f>
        <v>Cash</v>
      </c>
      <c r="J284" s="5">
        <f>VLOOKUP(F284,'Set up'!$A$2:$D$55,4,FALSE)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up'!$A$2:$E$55,5,FALSE)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up'!$A$2:$C$55,3,FALSE)</f>
        <v>Cash</v>
      </c>
      <c r="J285" s="5">
        <f>VLOOKUP(F285,'Set up'!$A$2:$D$55,4,FALSE)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up'!$A$2:$E$55,5,FALSE)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up'!$A$2:$C$55,3,FALSE)</f>
        <v>Cash</v>
      </c>
      <c r="J286" s="5">
        <f>VLOOKUP(F286,'Set up'!$A$2:$D$55,4,FALSE)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up'!$A$2:$E$55,5,FALSE)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up'!$A$2:$C$55,3,FALSE)</f>
        <v>120</v>
      </c>
      <c r="J287" s="5">
        <f>VLOOKUP(F287,'Set up'!$A$2:$D$55,4,FALSE)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up'!$A$2:$E$55,5,FALSE)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up'!$A$2:$C$55,3,FALSE)</f>
        <v>60</v>
      </c>
      <c r="J288" s="5">
        <f>VLOOKUP(F288,'Set up'!$A$2:$D$55,4,FALSE)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up'!$A$2:$E$55,5,FALSE)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up'!$A$2:$C$55,3,FALSE)</f>
        <v>60</v>
      </c>
      <c r="J289" s="5">
        <f>VLOOKUP(F289,'Set up'!$A$2:$D$55,4,FALSE)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up'!$A$2:$E$55,5,FALSE)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up'!$A$2:$C$55,3,FALSE)</f>
        <v>60</v>
      </c>
      <c r="J290" s="5">
        <f>VLOOKUP(F290,'Set up'!$A$2:$D$55,4,FALSE)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up'!$A$2:$E$55,5,FALSE)</f>
        <v>Chq</v>
      </c>
      <c r="S290" s="1" t="s">
        <v>528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up'!$A$2:$C$55,3,FALSE)</f>
        <v>120</v>
      </c>
      <c r="J291" s="5">
        <f>VLOOKUP(F291,'Set up'!$A$2:$D$55,4,FALSE)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up'!$A$2:$E$55,5,FALSE)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up'!$A$2:$C$55,3,FALSE)</f>
        <v>120</v>
      </c>
      <c r="J292" s="5">
        <f>VLOOKUP(F292,'Set up'!$A$2:$D$55,4,FALSE)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up'!$A$2:$E$55,5,FALSE)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up'!$A$2:$C$55,3,FALSE)</f>
        <v>Cash</v>
      </c>
      <c r="J293" s="5">
        <f>VLOOKUP(F293,'Set up'!$A$2:$D$55,4,FALSE)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up'!$A$2:$E$55,5,FALSE)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up'!$A$2:$C$55,3,FALSE)</f>
        <v>Cash</v>
      </c>
      <c r="J294" s="5">
        <f>VLOOKUP(F294,'Set up'!$A$2:$D$55,4,FALSE)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up'!$A$2:$E$55,5,FALSE)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up'!$A$2:$C$55,3,FALSE)</f>
        <v>Cash</v>
      </c>
      <c r="J295" s="5">
        <f>VLOOKUP(F295,'Set up'!$A$2:$D$55,4,FALSE)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up'!$A$2:$E$55,5,FALSE)</f>
        <v>Chq</v>
      </c>
      <c r="S295" s="1" t="s">
        <v>387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up'!$A$2:$C$55,3,FALSE)</f>
        <v>Cash</v>
      </c>
      <c r="J296" s="5">
        <f>VLOOKUP(F296,'Set up'!$A$2:$D$55,4,FALSE)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up'!$A$2:$E$55,5,FALSE)</f>
        <v>Chq</v>
      </c>
      <c r="S296" s="1" t="s">
        <v>389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up'!$A$2:$C$55,3,FALSE)</f>
        <v>Cash</v>
      </c>
      <c r="J297" s="5">
        <f>VLOOKUP(F297,'Set up'!$A$2:$D$55,4,FALSE)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up'!$A$2:$E$55,5,FALSE)</f>
        <v>Chq</v>
      </c>
      <c r="S297" s="1" t="s">
        <v>389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up'!$A$2:$C$55,3,FALSE)</f>
        <v>120</v>
      </c>
      <c r="J298" s="5">
        <f>VLOOKUP(F298,'Set up'!$A$2:$D$55,4,FALSE)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up'!$A$2:$E$55,5,FALSE)</f>
        <v>Chq</v>
      </c>
      <c r="S298" s="1" t="s">
        <v>576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up'!$A$2:$C$55,3,FALSE)</f>
        <v>120</v>
      </c>
      <c r="J299" s="5">
        <f>VLOOKUP(F299,'Set up'!$A$2:$D$55,4,FALSE)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up'!$A$2:$E$55,5,FALSE)</f>
        <v>Chq</v>
      </c>
      <c r="S299" s="1" t="s">
        <v>576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up'!$A$2:$C$55,3,FALSE)</f>
        <v>Cash</v>
      </c>
      <c r="J300" s="5">
        <f>VLOOKUP(F300,'Set up'!$A$2:$D$55,4,FALSE)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up'!$A$2:$E$55,5,FALSE)</f>
        <v>Chq</v>
      </c>
      <c r="S300" s="1" t="s">
        <v>441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up'!$A$2:$C$55,3,FALSE)</f>
        <v>45</v>
      </c>
      <c r="J301" s="5">
        <f>VLOOKUP(F301,'Set up'!$A$2:$D$55,4,FALSE)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up'!$A$2:$E$55,5,FALSE)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up'!$A$2:$C$55,3,FALSE)</f>
        <v>45</v>
      </c>
      <c r="J302" s="5">
        <f>VLOOKUP(F302,'Set up'!$A$2:$D$55,4,FALSE)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up'!$A$2:$E$55,5,FALSE)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up'!$A$2:$C$55,3,FALSE)</f>
        <v>45</v>
      </c>
      <c r="J303" s="5">
        <f>VLOOKUP(F303,'Set up'!$A$2:$D$55,4,FALSE)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up'!$A$2:$E$55,5,FALSE)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up'!$A$2:$C$55,3,FALSE)</f>
        <v>45</v>
      </c>
      <c r="J304" s="5">
        <f>VLOOKUP(F304,'Set up'!$A$2:$D$55,4,FALSE)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up'!$A$2:$E$55,5,FALSE)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up'!$A$2:$C$55,3,FALSE)</f>
        <v>45</v>
      </c>
      <c r="J305" s="5">
        <f>VLOOKUP(F305,'Set up'!$A$2:$D$55,4,FALSE)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up'!$A$2:$E$55,5,FALSE)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up'!$A$2:$C$55,3,FALSE)</f>
        <v>120</v>
      </c>
      <c r="J306" s="5">
        <f>VLOOKUP(F306,'Set up'!$A$2:$D$55,4,FALSE)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up'!$A$2:$E$55,5,FALSE)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up'!$A$2:$C$55,3,FALSE)</f>
        <v>120</v>
      </c>
      <c r="J307" s="5">
        <f>VLOOKUP(F307,'Set up'!$A$2:$D$55,4,FALSE)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up'!$A$2:$E$55,5,FALSE)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up'!$A$2:$C$55,3,FALSE)</f>
        <v>120</v>
      </c>
      <c r="J308" s="5">
        <f>VLOOKUP(F308,'Set up'!$A$2:$D$55,4,FALSE)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up'!$A$2:$E$55,5,FALSE)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up'!$A$2:$C$55,3,FALSE)</f>
        <v>120</v>
      </c>
      <c r="J309" s="5">
        <f>VLOOKUP(F309,'Set up'!$A$2:$D$55,4,FALSE)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up'!$A$2:$E$55,5,FALSE)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up'!$A$2:$C$55,3,FALSE)</f>
        <v>120</v>
      </c>
      <c r="J310" s="5">
        <f>VLOOKUP(F310,'Set up'!$A$2:$D$55,4,FALSE)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up'!$A$2:$E$55,5,FALSE)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up'!$A$2:$C$55,3,FALSE)</f>
        <v>Cash</v>
      </c>
      <c r="J311" s="5">
        <f>VLOOKUP(F311,'Set up'!$A$2:$D$55,4,FALSE)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up'!$A$2:$E$55,5,FALSE)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up'!$A$2:$C$55,3,FALSE)</f>
        <v>Cash</v>
      </c>
      <c r="J312" s="5">
        <f>VLOOKUP(F312,'Set up'!$A$2:$D$55,4,FALSE)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up'!$A$2:$E$55,5,FALSE)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up'!$A$2:$C$55,3,FALSE)</f>
        <v>Cash</v>
      </c>
      <c r="J313" s="5">
        <f>VLOOKUP(F313,'Set up'!$A$2:$D$55,4,FALSE)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up'!$A$2:$E$55,5,FALSE)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up'!$A$2:$C$55,3,FALSE)</f>
        <v>Cash</v>
      </c>
      <c r="J314" s="5">
        <f>VLOOKUP(F314,'Set up'!$A$2:$D$55,4,FALSE)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up'!$A$2:$E$55,5,FALSE)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up'!$A$2:$C$55,3,FALSE)</f>
        <v>120</v>
      </c>
      <c r="J315" s="5">
        <f>VLOOKUP(F315,'Set up'!$A$2:$D$55,4,FALSE)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up'!$A$2:$E$55,5,FALSE)</f>
        <v>Chq</v>
      </c>
      <c r="S315" s="1" t="s">
        <v>576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up'!$A$2:$C$55,3,FALSE)</f>
        <v>120</v>
      </c>
      <c r="J316" s="5">
        <f>VLOOKUP(F316,'Set up'!$A$2:$D$55,4,FALSE)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up'!$A$2:$E$55,5,FALSE)</f>
        <v>Chq</v>
      </c>
      <c r="S316" s="1" t="s">
        <v>576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up'!$A$2:$C$55,3,FALSE)</f>
        <v>120</v>
      </c>
      <c r="J317" s="5">
        <f>VLOOKUP(F317,'Set up'!$A$2:$D$55,4,FALSE)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up'!$A$2:$E$55,5,FALSE)</f>
        <v>Chq</v>
      </c>
      <c r="S317" s="1" t="s">
        <v>576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up'!$A$2:$C$55,3,FALSE)</f>
        <v>120</v>
      </c>
      <c r="J318" s="5">
        <f>VLOOKUP(F318,'Set up'!$A$2:$D$55,4,FALSE)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up'!$A$2:$E$55,5,FALSE)</f>
        <v>Chq</v>
      </c>
      <c r="S318" s="1" t="s">
        <v>576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up'!$A$2:$C$55,3,FALSE)</f>
        <v>Cash</v>
      </c>
      <c r="J319" s="5">
        <f>VLOOKUP(F319,'Set up'!$A$2:$D$55,4,FALSE)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up'!$A$2:$E$55,5,FALSE)</f>
        <v>Chq</v>
      </c>
      <c r="S319" s="1" t="s">
        <v>434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up'!$A$2:$C$55,3,FALSE)</f>
        <v>120</v>
      </c>
      <c r="J320" s="5">
        <f>VLOOKUP(F320,'Set up'!$A$2:$D$55,4,FALSE)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up'!$A$2:$E$55,5,FALSE)</f>
        <v>Chq</v>
      </c>
      <c r="S320" s="1" t="s">
        <v>576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up'!$A$2:$C$55,3,FALSE)</f>
        <v>Cash</v>
      </c>
      <c r="J321" s="5">
        <f>VLOOKUP(F321,'Set up'!$A$2:$D$55,4,FALSE)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up'!$A$2:$E$55,5,FALSE)</f>
        <v>Chq</v>
      </c>
      <c r="S321" s="1" t="s">
        <v>480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up'!$A$2:$C$55,3,FALSE)</f>
        <v>Cash</v>
      </c>
      <c r="J322" s="5">
        <f>VLOOKUP(F322,'Set up'!$A$2:$D$55,4,FALSE)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up'!$A$2:$E$55,5,FALSE)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up'!$A$2:$C$55,3,FALSE)</f>
        <v>Cash</v>
      </c>
      <c r="J323" s="5">
        <f>VLOOKUP(F323,'Set up'!$A$2:$D$55,4,FALSE)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up'!$A$2:$E$55,5,FALSE)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up'!$A$2:$C$55,3,FALSE)</f>
        <v>Cash</v>
      </c>
      <c r="J324" s="5">
        <f>VLOOKUP(F324,'Set up'!$A$2:$D$55,4,FALSE)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up'!$A$2:$E$55,5,FALSE)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up'!$A$2:$C$55,3,FALSE)</f>
        <v>Cash</v>
      </c>
      <c r="J325" s="5">
        <f>VLOOKUP(F325,'Set up'!$A$2:$D$55,4,FALSE)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up'!$A$2:$E$55,5,FALSE)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up'!$A$2:$C$55,3,FALSE)</f>
        <v>Cash</v>
      </c>
      <c r="J326" s="5">
        <f>VLOOKUP(F326,'Set up'!$A$2:$D$55,4,FALSE)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up'!$A$2:$E$55,5,FALSE)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up'!$A$2:$C$55,3,FALSE)</f>
        <v>120</v>
      </c>
      <c r="J327" s="5">
        <f>VLOOKUP(F327,'Set up'!$A$2:$D$55,4,FALSE)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up'!$A$2:$E$55,5,FALSE)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up'!$A$2:$C$55,3,FALSE)</f>
        <v>120</v>
      </c>
      <c r="J328" s="5">
        <f>VLOOKUP(F328,'Set up'!$A$2:$D$55,4,FALSE)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up'!$A$2:$E$55,5,FALSE)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up'!$A$2:$C$55,3,FALSE)</f>
        <v>120</v>
      </c>
      <c r="J329" s="5">
        <f>VLOOKUP(F329,'Set up'!$A$2:$D$55,4,FALSE)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up'!$A$2:$E$55,5,FALSE)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up'!$A$2:$C$55,3,FALSE)</f>
        <v>120</v>
      </c>
      <c r="J330" s="5">
        <f>VLOOKUP(F330,'Set up'!$A$2:$D$55,4,FALSE)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up'!$A$2:$E$55,5,FALSE)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up'!$A$2:$C$55,3,FALSE)</f>
        <v>45</v>
      </c>
      <c r="J331" s="5">
        <f>VLOOKUP(F331,'Set up'!$A$2:$D$55,4,FALSE)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up'!$A$2:$E$55,5,FALSE)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up'!$A$2:$C$55,3,FALSE)</f>
        <v>45</v>
      </c>
      <c r="J332" s="5">
        <f>VLOOKUP(F332,'Set up'!$A$2:$D$55,4,FALSE)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up'!$A$2:$E$55,5,FALSE)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up'!$A$2:$C$55,3,FALSE)</f>
        <v>45</v>
      </c>
      <c r="J333" s="5">
        <f>VLOOKUP(F333,'Set up'!$A$2:$D$55,4,FALSE)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up'!$A$2:$E$55,5,FALSE)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up'!$A$2:$C$55,3,FALSE)</f>
        <v>45</v>
      </c>
      <c r="J334" s="5">
        <f>VLOOKUP(F334,'Set up'!$A$2:$D$55,4,FALSE)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up'!$A$2:$E$55,5,FALSE)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up'!$A$2:$C$55,3,FALSE)</f>
        <v>Cash</v>
      </c>
      <c r="J335" s="5">
        <f>VLOOKUP(F335,'Set up'!$A$2:$D$55,4,FALSE)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up'!$A$2:$E$55,5,FALSE)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up'!$A$2:$C$55,3,FALSE)</f>
        <v>Cash</v>
      </c>
      <c r="J336" s="5">
        <f>VLOOKUP(F336,'Set up'!$A$2:$D$55,4,FALSE)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up'!$A$2:$E$55,5,FALSE)</f>
        <v>Chq</v>
      </c>
      <c r="S336" s="1" t="s">
        <v>432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up'!$A$2:$C$55,3,FALSE)</f>
        <v>Cash</v>
      </c>
      <c r="J337" s="5">
        <f>VLOOKUP(F337,'Set up'!$A$2:$D$55,4,FALSE)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up'!$A$2:$E$55,5,FALSE)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up'!$A$2:$C$55,3,FALSE)</f>
        <v>Cash</v>
      </c>
      <c r="J338" s="5">
        <f>VLOOKUP(F338,'Set up'!$A$2:$D$55,4,FALSE)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up'!$A$2:$E$55,5,FALSE)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up'!$A$2:$C$55,3,FALSE)</f>
        <v>Cash</v>
      </c>
      <c r="J339" s="5">
        <f>VLOOKUP(F339,'Set up'!$A$2:$D$55,4,FALSE)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up'!$A$2:$E$55,5,FALSE)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up'!$A$2:$C$55,3,FALSE)</f>
        <v>Cash</v>
      </c>
      <c r="J340" s="5">
        <f>VLOOKUP(F340,'Set up'!$A$2:$D$55,4,FALSE)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up'!$A$2:$E$55,5,FALSE)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up'!$A$2:$C$55,3,FALSE)</f>
        <v>Cash</v>
      </c>
      <c r="J341" s="5">
        <f>VLOOKUP(F341,'Set up'!$A$2:$D$55,4,FALSE)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up'!$A$2:$E$55,5,FALSE)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up'!$A$2:$C$55,3,FALSE)</f>
        <v>Cash</v>
      </c>
      <c r="J342" s="5">
        <f>VLOOKUP(F342,'Set up'!$A$2:$D$55,4,FALSE)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up'!$A$2:$E$55,5,FALSE)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up'!$A$2:$C$55,3,FALSE)</f>
        <v>Cash</v>
      </c>
      <c r="J343" s="5">
        <f>VLOOKUP(F343,'Set up'!$A$2:$D$55,4,FALSE)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up'!$A$2:$E$55,5,FALSE)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up'!$A$2:$C$55,3,FALSE)</f>
        <v>Cash</v>
      </c>
      <c r="J344" s="5">
        <f>VLOOKUP(F344,'Set up'!$A$2:$D$55,4,FALSE)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up'!$A$2:$E$55,5,FALSE)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up'!$A$2:$C$55,3,FALSE)</f>
        <v>Cash</v>
      </c>
      <c r="J345" s="5">
        <f>VLOOKUP(F345,'Set up'!$A$2:$D$55,4,FALSE)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up'!$A$2:$E$55,5,FALSE)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up'!$A$2:$C$55,3,FALSE)</f>
        <v>Cash</v>
      </c>
      <c r="J346" s="5">
        <f>VLOOKUP(F346,'Set up'!$A$2:$D$55,4,FALSE)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up'!$A$2:$E$55,5,FALSE)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up'!$A$2:$C$55,3,FALSE)</f>
        <v>Cash</v>
      </c>
      <c r="J347" s="5">
        <f>VLOOKUP(F347,'Set up'!$A$2:$D$55,4,FALSE)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up'!$A$2:$E$55,5,FALSE)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up'!$A$2:$C$55,3,FALSE)</f>
        <v>60</v>
      </c>
      <c r="J348" s="5">
        <f>VLOOKUP(F348,'Set up'!$A$2:$D$55,4,FALSE)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up'!$A$2:$E$55,5,FALSE)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up'!$A$2:$C$55,3,FALSE)</f>
        <v>Cash</v>
      </c>
      <c r="J349" s="5">
        <f>VLOOKUP(F349,'Set up'!$A$2:$D$55,4,FALSE)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up'!$A$2:$E$55,5,FALSE)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up'!$A$2:$C$55,3,FALSE)</f>
        <v>Cash</v>
      </c>
      <c r="J350" s="5">
        <f>VLOOKUP(F350,'Set up'!$A$2:$D$55,4,FALSE)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up'!$A$2:$E$55,5,FALSE)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up'!$A$2:$C$55,3,FALSE)</f>
        <v>Cash</v>
      </c>
      <c r="J351" s="5">
        <f>VLOOKUP(F351,'Set up'!$A$2:$D$55,4,FALSE)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up'!$A$2:$E$55,5,FALSE)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up'!$A$2:$C$55,3,FALSE)</f>
        <v>Cash</v>
      </c>
      <c r="J352" s="5">
        <f>VLOOKUP(F352,'Set up'!$A$2:$D$55,4,FALSE)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up'!$A$2:$E$55,5,FALSE)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up'!$A$2:$C$55,3,FALSE)</f>
        <v>Cash</v>
      </c>
      <c r="J353" s="5">
        <f>VLOOKUP(F353,'Set up'!$A$2:$D$55,4,FALSE)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up'!$A$2:$E$55,5,FALSE)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up'!$A$2:$C$55,3,FALSE)</f>
        <v>Cash</v>
      </c>
      <c r="J354" s="5">
        <f>VLOOKUP(F354,'Set up'!$A$2:$D$55,4,FALSE)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up'!$A$2:$E$55,5,FALSE)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up'!$A$2:$C$55,3,FALSE)</f>
        <v>Cash</v>
      </c>
      <c r="J355" s="5">
        <f>VLOOKUP(F355,'Set up'!$A$2:$D$55,4,FALSE)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up'!$A$2:$E$55,5,FALSE)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up'!$A$2:$C$55,3,FALSE)</f>
        <v>Cash</v>
      </c>
      <c r="J356" s="5">
        <f>VLOOKUP(F356,'Set up'!$A$2:$D$55,4,FALSE)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up'!$A$2:$E$55,5,FALSE)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up'!$A$2:$C$55,3,FALSE)</f>
        <v>Cash</v>
      </c>
      <c r="J357" s="5">
        <f>VLOOKUP(F357,'Set up'!$A$2:$D$55,4,FALSE)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up'!$A$2:$E$55,5,FALSE)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up'!$A$2:$C$55,3,FALSE)</f>
        <v>Cash</v>
      </c>
      <c r="J358" s="5">
        <f>VLOOKUP(F358,'Set up'!$A$2:$D$55,4,FALSE)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up'!$A$2:$E$55,5,FALSE)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up'!$A$2:$C$55,3,FALSE)</f>
        <v>Cash</v>
      </c>
      <c r="J359" s="5">
        <f>VLOOKUP(F359,'Set up'!$A$2:$D$55,4,FALSE)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up'!$A$2:$E$55,5,FALSE)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up'!$A$2:$C$55,3,FALSE)</f>
        <v>Cash</v>
      </c>
      <c r="J360" s="5">
        <f>VLOOKUP(F360,'Set up'!$A$2:$D$55,4,FALSE)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up'!$A$2:$E$55,5,FALSE)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up'!$A$2:$C$55,3,FALSE)</f>
        <v>Cash</v>
      </c>
      <c r="J361" s="5">
        <f>VLOOKUP(F361,'Set up'!$A$2:$D$55,4,FALSE)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up'!$A$2:$E$55,5,FALSE)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up'!$A$2:$C$55,3,FALSE)</f>
        <v>Cash</v>
      </c>
      <c r="J362" s="5">
        <f>VLOOKUP(F362,'Set up'!$A$2:$D$55,4,FALSE)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up'!$A$2:$E$55,5,FALSE)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up'!$A$2:$C$55,3,FALSE)</f>
        <v>Cash</v>
      </c>
      <c r="J363" s="5">
        <f>VLOOKUP(F363,'Set up'!$A$2:$D$55,4,FALSE)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up'!$A$2:$E$55,5,FALSE)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up'!$A$2:$C$55,3,FALSE)</f>
        <v>Cash</v>
      </c>
      <c r="J364" s="5">
        <f>VLOOKUP(F364,'Set up'!$A$2:$D$55,4,FALSE)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up'!$A$2:$E$55,5,FALSE)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up'!$A$2:$C$55,3,FALSE)</f>
        <v>Cash</v>
      </c>
      <c r="J365" s="5">
        <f>VLOOKUP(F365,'Set up'!$A$2:$D$55,4,FALSE)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up'!$A$2:$E$55,5,FALSE)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up'!$A$2:$C$55,3,FALSE)</f>
        <v>Cash</v>
      </c>
      <c r="J366" s="5">
        <f>VLOOKUP(F366,'Set up'!$A$2:$D$55,4,FALSE)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up'!$A$2:$E$55,5,FALSE)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up'!$A$2:$C$55,3,FALSE)</f>
        <v>Cash</v>
      </c>
      <c r="J367" s="5">
        <f>VLOOKUP(F367,'Set up'!$A$2:$D$55,4,FALSE)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up'!$A$2:$E$55,5,FALSE)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up'!$A$2:$C$55,3,FALSE)</f>
        <v>Cash</v>
      </c>
      <c r="J368" s="5">
        <f>VLOOKUP(F368,'Set up'!$A$2:$D$55,4,FALSE)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up'!$A$2:$E$55,5,FALSE)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up'!$A$2:$C$55,3,FALSE)</f>
        <v>Cash</v>
      </c>
      <c r="J369" s="5">
        <f>VLOOKUP(F369,'Set up'!$A$2:$D$55,4,FALSE)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up'!$A$2:$E$55,5,FALSE)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up'!$A$2:$C$55,3,FALSE)</f>
        <v>Cash</v>
      </c>
      <c r="J370" s="5">
        <f>VLOOKUP(F370,'Set up'!$A$2:$D$55,4,FALSE)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up'!$A$2:$E$55,5,FALSE)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up'!$A$2:$C$55,3,FALSE)</f>
        <v>Cash</v>
      </c>
      <c r="J371" s="5">
        <f>VLOOKUP(F371,'Set up'!$A$2:$D$55,4,FALSE)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up'!$A$2:$E$55,5,FALSE)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up'!$A$2:$C$55,3,FALSE)</f>
        <v>Cash</v>
      </c>
      <c r="J372" s="5">
        <f>VLOOKUP(F372,'Set up'!$A$2:$D$55,4,FALSE)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up'!$A$2:$E$55,5,FALSE)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up'!$A$2:$C$55,3,FALSE)</f>
        <v>Cash</v>
      </c>
      <c r="J373" s="5">
        <f>VLOOKUP(F373,'Set up'!$A$2:$D$55,4,FALSE)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up'!$A$2:$E$55,5,FALSE)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up'!$A$2:$C$55,3,FALSE)</f>
        <v>Cash</v>
      </c>
      <c r="J374" s="5">
        <f>VLOOKUP(F374,'Set up'!$A$2:$D$55,4,FALSE)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up'!$A$2:$E$55,5,FALSE)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up'!$A$2:$C$55,3,FALSE)</f>
        <v>Cash</v>
      </c>
      <c r="J375" s="5">
        <f>VLOOKUP(F375,'Set up'!$A$2:$D$55,4,FALSE)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up'!$A$2:$E$55,5,FALSE)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up'!$A$2:$C$55,3,FALSE)</f>
        <v>Cash</v>
      </c>
      <c r="J376" s="5">
        <f>VLOOKUP(F376,'Set up'!$A$2:$D$55,4,FALSE)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up'!$A$2:$E$55,5,FALSE)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up'!$A$2:$C$55,3,FALSE)</f>
        <v>Cash</v>
      </c>
      <c r="J377" s="5">
        <f>VLOOKUP(F377,'Set up'!$A$2:$D$55,4,FALSE)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up'!$A$2:$E$55,5,FALSE)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up'!$A$2:$C$55,3,FALSE)</f>
        <v>Cash</v>
      </c>
      <c r="J378" s="5">
        <f>VLOOKUP(F378,'Set up'!$A$2:$D$55,4,FALSE)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up'!$A$2:$E$55,5,FALSE)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up'!$A$2:$C$55,3,FALSE)</f>
        <v>Cash</v>
      </c>
      <c r="J379" s="5">
        <f>VLOOKUP(F379,'Set up'!$A$2:$D$55,4,FALSE)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up'!$A$2:$E$55,5,FALSE)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up'!$A$2:$C$55,3,FALSE)</f>
        <v>Cash</v>
      </c>
      <c r="J380" s="5">
        <f>VLOOKUP(F380,'Set up'!$A$2:$D$55,4,FALSE)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up'!$A$2:$E$55,5,FALSE)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up'!$A$2:$C$55,3,FALSE)</f>
        <v>Cash</v>
      </c>
      <c r="J381" s="5">
        <f>VLOOKUP(F381,'Set up'!$A$2:$D$55,4,FALSE)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up'!$A$2:$E$55,5,FALSE)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up'!$A$2:$C$55,3,FALSE)</f>
        <v>Cash</v>
      </c>
      <c r="J382" s="5">
        <f>VLOOKUP(F382,'Set up'!$A$2:$D$55,4,FALSE)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up'!$A$2:$E$55,5,FALSE)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up'!$A$2:$C$55,3,FALSE)</f>
        <v>120</v>
      </c>
      <c r="J383" s="5">
        <f>VLOOKUP(F383,'Set up'!$A$2:$D$55,4,FALSE)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up'!$A$2:$E$55,5,FALSE)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up'!$A$2:$C$55,3,FALSE)</f>
        <v>120</v>
      </c>
      <c r="J384" s="5">
        <f>VLOOKUP(F384,'Set up'!$A$2:$D$55,4,FALSE)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up'!$A$2:$E$55,5,FALSE)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up'!$A$2:$C$55,3,FALSE)</f>
        <v>Cash</v>
      </c>
      <c r="J385" s="5">
        <f>VLOOKUP(F385,'Set up'!$A$2:$D$55,4,FALSE)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up'!$A$2:$E$55,5,FALSE)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up'!$A$2:$C$55,3,FALSE)</f>
        <v>120</v>
      </c>
      <c r="J386" s="5">
        <f>VLOOKUP(F386,'Set up'!$A$2:$D$55,4,FALSE)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up'!$A$2:$E$55,5,FALSE)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up'!$A$2:$C$55,3,FALSE)</f>
        <v>120</v>
      </c>
      <c r="J387" s="5">
        <f>VLOOKUP(F387,'Set up'!$A$2:$D$55,4,FALSE)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up'!$A$2:$E$55,5,FALSE)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up'!$A$2:$C$55,3,FALSE)</f>
        <v>120</v>
      </c>
      <c r="J388" s="5">
        <f>VLOOKUP(F388,'Set up'!$A$2:$D$55,4,FALSE)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up'!$A$2:$E$55,5,FALSE)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up'!$A$2:$C$55,3,FALSE)</f>
        <v>120</v>
      </c>
      <c r="J389" s="5">
        <f>VLOOKUP(F389,'Set up'!$A$2:$D$55,4,FALSE)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up'!$A$2:$E$55,5,FALSE)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up'!$A$2:$C$55,3,FALSE)</f>
        <v>Cash</v>
      </c>
      <c r="J390" s="5">
        <f>VLOOKUP(F390,'Set up'!$A$2:$D$55,4,FALSE)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up'!$A$2:$E$55,5,FALSE)</f>
        <v>Chq</v>
      </c>
      <c r="S390" s="1" t="s">
        <v>491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up'!$A$2:$C$55,3,FALSE)</f>
        <v>Cash</v>
      </c>
      <c r="J391" s="5">
        <f>VLOOKUP(F391,'Set up'!$A$2:$D$55,4,FALSE)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up'!$A$2:$E$55,5,FALSE)</f>
        <v>Chq</v>
      </c>
      <c r="S391" s="1" t="s">
        <v>491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up'!$A$2:$C$55,3,FALSE)</f>
        <v>Cash</v>
      </c>
      <c r="J392" s="5">
        <f>VLOOKUP(F392,'Set up'!$A$2:$D$55,4,FALSE)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up'!$A$2:$E$55,5,FALSE)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up'!$A$2:$C$55,3,FALSE)</f>
        <v>Cash</v>
      </c>
      <c r="J393" s="5">
        <f>VLOOKUP(F393,'Set up'!$A$2:$D$55,4,FALSE)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up'!$A$2:$E$55,5,FALSE)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up'!$A$2:$C$55,3,FALSE)</f>
        <v>Cash</v>
      </c>
      <c r="J394" s="5">
        <f>VLOOKUP(F394,'Set up'!$A$2:$D$55,4,FALSE)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up'!$A$2:$E$55,5,FALSE)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up'!$A$2:$C$55,3,FALSE)</f>
        <v>Cash</v>
      </c>
      <c r="J395" s="5">
        <f>VLOOKUP(F395,'Set up'!$A$2:$D$55,4,FALSE)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up'!$A$2:$E$55,5,FALSE)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up'!$A$2:$C$55,3,FALSE)</f>
        <v>45</v>
      </c>
      <c r="J396" s="5">
        <f>VLOOKUP(F396,'Set up'!$A$2:$D$55,4,FALSE)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up'!$A$2:$E$55,5,FALSE)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up'!$A$2:$C$55,3,FALSE)</f>
        <v>45</v>
      </c>
      <c r="J397" s="5">
        <f>VLOOKUP(F397,'Set up'!$A$2:$D$55,4,FALSE)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up'!$A$2:$E$55,5,FALSE)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up'!$A$2:$C$55,3,FALSE)</f>
        <v>Cash</v>
      </c>
      <c r="J398" s="5">
        <f>VLOOKUP(F398,'Set up'!$A$2:$D$55,4,FALSE)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up'!$A$2:$E$55,5,FALSE)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up'!$A$2:$C$55,3,FALSE)</f>
        <v>Cash</v>
      </c>
      <c r="J399" s="5">
        <f>VLOOKUP(F399,'Set up'!$A$2:$D$55,4,FALSE)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up'!$A$2:$E$55,5,FALSE)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up'!$A$2:$C$55,3,FALSE)</f>
        <v>Cash</v>
      </c>
      <c r="J400" s="5">
        <f>VLOOKUP(F400,'Set up'!$A$2:$D$55,4,FALSE)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up'!$A$2:$E$55,5,FALSE)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up'!$A$2:$C$55,3,FALSE)</f>
        <v>Cash</v>
      </c>
      <c r="J401" s="5">
        <f>VLOOKUP(F401,'Set up'!$A$2:$D$55,4,FALSE)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up'!$A$2:$E$55,5,FALSE)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up'!$A$2:$C$55,3,FALSE)</f>
        <v>Cash</v>
      </c>
      <c r="J402" s="5">
        <f>VLOOKUP(F402,'Set up'!$A$2:$D$55,4,FALSE)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up'!$A$2:$E$55,5,FALSE)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up'!$A$2:$C$55,3,FALSE)</f>
        <v>Cash</v>
      </c>
      <c r="J403" s="5">
        <f>VLOOKUP(F403,'Set up'!$A$2:$D$55,4,FALSE)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up'!$A$2:$E$55,5,FALSE)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up'!$A$2:$C$55,3,FALSE)</f>
        <v>120</v>
      </c>
      <c r="J404" s="5">
        <f>VLOOKUP(F404,'Set up'!$A$2:$D$55,4,FALSE)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up'!$A$2:$E$55,5,FALSE)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up'!$A$2:$C$55,3,FALSE)</f>
        <v>120</v>
      </c>
      <c r="J405" s="5">
        <f>VLOOKUP(F405,'Set up'!$A$2:$D$55,4,FALSE)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up'!$A$2:$E$55,5,FALSE)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up'!$A$2:$C$55,3,FALSE)</f>
        <v>120</v>
      </c>
      <c r="J406" s="5">
        <f>VLOOKUP(F406,'Set up'!$A$2:$D$55,4,FALSE)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up'!$A$2:$E$55,5,FALSE)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up'!$A$2:$C$55,3,FALSE)</f>
        <v>120</v>
      </c>
      <c r="J407" s="5">
        <f>VLOOKUP(F407,'Set up'!$A$2:$D$55,4,FALSE)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up'!$A$2:$E$55,5,FALSE)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up'!$A$2:$C$55,3,FALSE)</f>
        <v>Cash</v>
      </c>
      <c r="J408" s="5">
        <f>VLOOKUP(F408,'Set up'!$A$2:$D$55,4,FALSE)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up'!$A$2:$E$55,5,FALSE)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up'!$A$2:$C$55,3,FALSE)</f>
        <v>Cash</v>
      </c>
      <c r="J409" s="5">
        <f>VLOOKUP(F409,'Set up'!$A$2:$D$55,4,FALSE)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up'!$A$2:$E$55,5,FALSE)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up'!$A$2:$C$55,3,FALSE)</f>
        <v>Cash</v>
      </c>
      <c r="J410" s="5">
        <f>VLOOKUP(F410,'Set up'!$A$2:$D$55,4,FALSE)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up'!$A$2:$E$55,5,FALSE)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up'!$A$2:$C$55,3,FALSE)</f>
        <v>Cash</v>
      </c>
      <c r="J411" s="5">
        <f>VLOOKUP(F411,'Set up'!$A$2:$D$55,4,FALSE)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up'!$A$2:$E$55,5,FALSE)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up'!$A$2:$C$55,3,FALSE)</f>
        <v>Cash</v>
      </c>
      <c r="J412" s="5">
        <f>VLOOKUP(F412,'Set up'!$A$2:$D$55,4,FALSE)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up'!$A$2:$E$55,5,FALSE)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up'!$A$2:$C$55,3,FALSE)</f>
        <v>Cash</v>
      </c>
      <c r="J413" s="5">
        <f>VLOOKUP(F413,'Set up'!$A$2:$D$55,4,FALSE)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up'!$A$2:$E$55,5,FALSE)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up'!$A$2:$C$55,3,FALSE)</f>
        <v>Cash</v>
      </c>
      <c r="J414" s="5">
        <f>VLOOKUP(F414,'Set up'!$A$2:$D$55,4,FALSE)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up'!$A$2:$E$55,5,FALSE)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up'!$A$2:$C$55,3,FALSE)</f>
        <v>120</v>
      </c>
      <c r="J415" s="5">
        <f>VLOOKUP(F415,'Set up'!$A$2:$D$55,4,FALSE)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up'!$A$2:$E$55,5,FALSE)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up'!$A$2:$C$55,3,FALSE)</f>
        <v>120</v>
      </c>
      <c r="J416" s="5">
        <f>VLOOKUP(F416,'Set up'!$A$2:$D$55,4,FALSE)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up'!$A$2:$E$55,5,FALSE)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up'!$A$2:$C$55,3,FALSE)</f>
        <v>#N/A</v>
      </c>
      <c r="J417" s="5" t="e">
        <f>VLOOKUP(F417,'Set up'!$A$2:$D$55,4,FALSE)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up'!$A$2:$E$55,5,FALSE)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up'!$A$2:$C$55,3,FALSE)</f>
        <v>Cash</v>
      </c>
      <c r="J418" s="5">
        <f>VLOOKUP(F418,'Set up'!$A$2:$D$55,4,FALSE)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up'!$A$2:$E$55,5,FALSE)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up'!$A$2:$C$55,3,FALSE)</f>
        <v>Cash</v>
      </c>
      <c r="J419" s="5">
        <f>VLOOKUP(F419,'Set up'!$A$2:$D$55,4,FALSE)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up'!$A$2:$E$55,5,FALSE)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up'!$A$2:$C$55,3,FALSE)</f>
        <v>Cash</v>
      </c>
      <c r="J420" s="5">
        <f>VLOOKUP(F420,'Set up'!$A$2:$D$55,4,FALSE)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up'!$A$2:$E$55,5,FALSE)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up'!$A$2:$C$55,3,FALSE)</f>
        <v>Cash</v>
      </c>
      <c r="J421" s="5">
        <f>VLOOKUP(F421,'Set up'!$A$2:$D$55,4,FALSE)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up'!$A$2:$E$55,5,FALSE)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up'!$A$2:$C$55,3,FALSE)</f>
        <v>Cash</v>
      </c>
      <c r="J422" s="5">
        <f>VLOOKUP(F422,'Set up'!$A$2:$D$55,4,FALSE)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up'!$A$2:$E$55,5,FALSE)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up'!$A$2:$C$55,3,FALSE)</f>
        <v>Cash</v>
      </c>
      <c r="J423" s="5">
        <f>VLOOKUP(F423,'Set up'!$A$2:$D$55,4,FALSE)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up'!$A$2:$E$55,5,FALSE)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up'!$A$2:$C$55,3,FALSE)</f>
        <v>Cash</v>
      </c>
      <c r="J424" s="5">
        <f>VLOOKUP(F424,'Set up'!$A$2:$D$55,4,FALSE)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up'!$A$2:$E$55,5,FALSE)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up'!$A$2:$C$55,3,FALSE)</f>
        <v>#N/A</v>
      </c>
      <c r="J425" s="5" t="e">
        <f>VLOOKUP(F425,'Set up'!$A$2:$D$55,4,FALSE)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up'!$A$2:$E$55,5,FALSE)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up'!$A$2:$C$55,3,FALSE)</f>
        <v>#N/A</v>
      </c>
      <c r="J426" s="5" t="e">
        <f>VLOOKUP(F426,'Set up'!$A$2:$D$55,4,FALSE)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up'!$A$2:$E$55,5,FALSE)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up'!$A$2:$C$55,3,FALSE)</f>
        <v>#N/A</v>
      </c>
      <c r="J427" s="5" t="e">
        <f>VLOOKUP(F427,'Set up'!$A$2:$D$55,4,FALSE)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up'!$A$2:$E$55,5,FALSE)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up'!$A$2:$C$55,3,FALSE)</f>
        <v>#N/A</v>
      </c>
      <c r="J428" s="5" t="e">
        <f>VLOOKUP(F428,'Set up'!$A$2:$D$55,4,FALSE)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up'!$A$2:$E$55,5,FALSE)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up'!$A$2:$C$55,3,FALSE)</f>
        <v>Cash</v>
      </c>
      <c r="J429" s="5">
        <f>VLOOKUP(F429,'Set up'!$A$2:$D$55,4,FALSE)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up'!$A$2:$E$55,5,FALSE)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up'!$A$2:$C$55,3,FALSE)</f>
        <v>Cash</v>
      </c>
      <c r="J430" s="5">
        <f>VLOOKUP(F430,'Set up'!$A$2:$D$55,4,FALSE)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up'!$A$2:$E$55,5,FALSE)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up'!$A$2:$C$55,3,FALSE)</f>
        <v>Cash</v>
      </c>
      <c r="J431" s="5">
        <f>VLOOKUP(F431,'Set up'!$A$2:$D$55,4,FALSE)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up'!$A$2:$E$55,5,FALSE)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up'!$A$2:$C$55,3,FALSE)</f>
        <v>Cash</v>
      </c>
      <c r="J432" s="5">
        <f>VLOOKUP(F432,'Set up'!$A$2:$D$55,4,FALSE)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up'!$A$2:$E$55,5,FALSE)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up'!$A$2:$C$55,3,FALSE)</f>
        <v>45</v>
      </c>
      <c r="J433" s="5">
        <f>VLOOKUP(F433,'Set up'!$A$2:$D$55,4,FALSE)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up'!$A$2:$E$55,5,FALSE)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up'!$A$2:$C$55,3,FALSE)</f>
        <v>45</v>
      </c>
      <c r="J434" s="5">
        <f>VLOOKUP(F434,'Set up'!$A$2:$D$55,4,FALSE)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up'!$A$2:$E$55,5,FALSE)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up'!$A$2:$C$55,3,FALSE)</f>
        <v>45</v>
      </c>
      <c r="J435" s="5">
        <f>VLOOKUP(F435,'Set up'!$A$2:$D$55,4,FALSE)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up'!$A$2:$E$55,5,FALSE)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up'!$A$2:$C$55,3,FALSE)</f>
        <v>Cash</v>
      </c>
      <c r="J436" s="5">
        <f>VLOOKUP(F436,'Set up'!$A$2:$D$55,4,FALSE)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up'!$A$2:$E$55,5,FALSE)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up'!$A$2:$C$55,3,FALSE)</f>
        <v>Cash</v>
      </c>
      <c r="J437" s="5">
        <f>VLOOKUP(F437,'Set up'!$A$2:$D$55,4,FALSE)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up'!$A$2:$E$55,5,FALSE)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up'!$A$2:$C$55,3,FALSE)</f>
        <v>Cash</v>
      </c>
      <c r="J438" s="5">
        <f>VLOOKUP(F438,'Set up'!$A$2:$D$55,4,FALSE)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up'!$A$2:$E$55,5,FALSE)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up'!$A$2:$C$55,3,FALSE)</f>
        <v>Cash</v>
      </c>
      <c r="J439" s="5">
        <f>VLOOKUP(F439,'Set up'!$A$2:$D$55,4,FALSE)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up'!$A$2:$E$55,5,FALSE)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up'!$A$2:$C$55,3,FALSE)</f>
        <v>Cash</v>
      </c>
      <c r="J440" s="5">
        <f>VLOOKUP(F440,'Set up'!$A$2:$D$55,4,FALSE)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up'!$A$2:$E$55,5,FALSE)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up'!$A$2:$C$55,3,FALSE)</f>
        <v>Cash</v>
      </c>
      <c r="J441" s="5">
        <f>VLOOKUP(F441,'Set up'!$A$2:$D$55,4,FALSE)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up'!$A$2:$E$55,5,FALSE)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up'!$A$2:$C$55,3,FALSE)</f>
        <v>Cash</v>
      </c>
      <c r="J442" s="5">
        <f>VLOOKUP(F442,'Set up'!$A$2:$D$55,4,FALSE)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up'!$A$2:$E$55,5,FALSE)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up'!$A$2:$C$55,3,FALSE)</f>
        <v>Cash</v>
      </c>
      <c r="J443" s="5">
        <f>VLOOKUP(F443,'Set up'!$A$2:$D$55,4,FALSE)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up'!$A$2:$E$55,5,FALSE)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up'!$A$2:$C$55,3,FALSE)</f>
        <v>Cash</v>
      </c>
      <c r="J444" s="5">
        <f>VLOOKUP(F444,'Set up'!$A$2:$D$55,4,FALSE)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up'!$A$2:$E$55,5,FALSE)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up'!$A$2:$C$55,3,FALSE)</f>
        <v>Cash</v>
      </c>
      <c r="J445" s="5">
        <f>VLOOKUP(F445,'Set up'!$A$2:$D$55,4,FALSE)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up'!$A$2:$E$55,5,FALSE)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up'!$A$2:$C$55,3,FALSE)</f>
        <v>Cash</v>
      </c>
      <c r="J446" s="5">
        <f>VLOOKUP(F446,'Set up'!$A$2:$D$55,4,FALSE)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up'!$A$2:$E$55,5,FALSE)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up'!$A$2:$C$55,3,FALSE)</f>
        <v>Cash</v>
      </c>
      <c r="J447" s="5">
        <f>VLOOKUP(F447,'Set up'!$A$2:$D$55,4,FALSE)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up'!$A$2:$E$55,5,FALSE)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up'!$A$2:$C$55,3,FALSE)</f>
        <v>Cash</v>
      </c>
      <c r="J448" s="5">
        <f>VLOOKUP(F448,'Set up'!$A$2:$D$55,4,FALSE)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up'!$A$2:$E$55,5,FALSE)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up'!$A$2:$C$55,3,FALSE)</f>
        <v>Cash</v>
      </c>
      <c r="J449" s="5">
        <f>VLOOKUP(F449,'Set up'!$A$2:$D$55,4,FALSE)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up'!$A$2:$E$55,5,FALSE)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up'!$A$2:$C$55,3,FALSE)</f>
        <v>Cash</v>
      </c>
      <c r="J450" s="5">
        <f>VLOOKUP(F450,'Set up'!$A$2:$D$55,4,FALSE)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up'!$A$2:$E$55,5,FALSE)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up'!$A$2:$C$55,3,FALSE)</f>
        <v>Cash</v>
      </c>
      <c r="J451" s="5">
        <f>VLOOKUP(F451,'Set up'!$A$2:$D$55,4,FALSE)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up'!$A$2:$E$55,5,FALSE)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up'!$A$2:$C$55,3,FALSE)</f>
        <v>Cash</v>
      </c>
      <c r="J452" s="5">
        <f>VLOOKUP(F452,'Set up'!$A$2:$D$55,4,FALSE)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up'!$A$2:$E$55,5,FALSE)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up'!$A$2:$C$55,3,FALSE)</f>
        <v>Cash</v>
      </c>
      <c r="J453" s="5">
        <f>VLOOKUP(F453,'Set up'!$A$2:$D$55,4,FALSE)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up'!$A$2:$E$55,5,FALSE)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up'!$A$2:$C$55,3,FALSE)</f>
        <v>Cash</v>
      </c>
      <c r="J454" s="5">
        <f>VLOOKUP(F454,'Set up'!$A$2:$D$55,4,FALSE)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up'!$A$2:$E$55,5,FALSE)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up'!$A$2:$C$55,3,FALSE)</f>
        <v>Cash</v>
      </c>
      <c r="J455" s="5">
        <f>VLOOKUP(F455,'Set up'!$A$2:$D$55,4,FALSE)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up'!$A$2:$E$55,5,FALSE)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up'!$A$2:$C$55,3,FALSE)</f>
        <v>Cash</v>
      </c>
      <c r="J456" s="5">
        <f>VLOOKUP(F456,'Set up'!$A$2:$D$55,4,FALSE)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up'!$A$2:$E$55,5,FALSE)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up'!$A$2:$C$55,3,FALSE)</f>
        <v>Cash</v>
      </c>
      <c r="J457" s="5">
        <f>VLOOKUP(F457,'Set up'!$A$2:$D$55,4,FALSE)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up'!$A$2:$E$55,5,FALSE)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up'!$A$2:$C$55,3,FALSE)</f>
        <v>Cash</v>
      </c>
      <c r="J458" s="5">
        <f>VLOOKUP(F458,'Set up'!$A$2:$D$55,4,FALSE)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up'!$A$2:$E$55,5,FALSE)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up'!$A$2:$C$55,3,FALSE)</f>
        <v>Cash</v>
      </c>
      <c r="J459" s="5">
        <f>VLOOKUP(F459,'Set up'!$A$2:$D$55,4,FALSE)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up'!$A$2:$E$55,5,FALSE)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up'!$A$2:$C$55,3,FALSE)</f>
        <v>Cash</v>
      </c>
      <c r="J460" s="5">
        <f>VLOOKUP(F460,'Set up'!$A$2:$D$55,4,FALSE)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up'!$A$2:$E$55,5,FALSE)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up'!$A$2:$C$55,3,FALSE)</f>
        <v>Cash</v>
      </c>
      <c r="J461" s="5">
        <f>VLOOKUP(F461,'Set up'!$A$2:$D$55,4,FALSE)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up'!$A$2:$E$55,5,FALSE)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up'!$A$2:$C$55,3,FALSE)</f>
        <v>Cash</v>
      </c>
      <c r="J462" s="5">
        <f>VLOOKUP(F462,'Set up'!$A$2:$D$55,4,FALSE)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up'!$A$2:$E$55,5,FALSE)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up'!$A$2:$C$55,3,FALSE)</f>
        <v>Cash</v>
      </c>
      <c r="J463" s="5">
        <f>VLOOKUP(F463,'Set up'!$A$2:$D$55,4,FALSE)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up'!$A$2:$E$55,5,FALSE)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up'!$A$2:$C$55,3,FALSE)</f>
        <v>120</v>
      </c>
      <c r="J464" s="5">
        <f>VLOOKUP(F464,'Set up'!$A$2:$D$55,4,FALSE)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up'!$A$2:$E$55,5,FALSE)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up'!$A$2:$C$55,3,FALSE)</f>
        <v>120</v>
      </c>
      <c r="J465" s="5">
        <f>VLOOKUP(F465,'Set up'!$A$2:$D$55,4,FALSE)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up'!$A$2:$E$55,5,FALSE)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up'!$A$2:$C$55,3,FALSE)</f>
        <v>120</v>
      </c>
      <c r="J466" s="5">
        <f>VLOOKUP(F466,'Set up'!$A$2:$D$55,4,FALSE)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up'!$A$2:$E$55,5,FALSE)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up'!$A$2:$C$55,3,FALSE)</f>
        <v>120</v>
      </c>
      <c r="J467" s="5">
        <f>VLOOKUP(F467,'Set up'!$A$2:$D$55,4,FALSE)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up'!$A$2:$E$55,5,FALSE)</f>
        <v>Chq</v>
      </c>
      <c r="S467" s="1" t="s">
        <v>750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up'!$A$2:$C$55,3,FALSE)</f>
        <v>120</v>
      </c>
      <c r="J468" s="5">
        <f>VLOOKUP(F468,'Set up'!$A$2:$D$55,4,FALSE)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up'!$A$2:$E$55,5,FALSE)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up'!$A$2:$C$55,3,FALSE)</f>
        <v>Cash</v>
      </c>
      <c r="J469" s="5">
        <f>VLOOKUP(F469,'Set up'!$A$2:$D$55,4,FALSE)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up'!$A$2:$E$55,5,FALSE)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up'!$A$2:$C$55,3,FALSE)</f>
        <v>Cash</v>
      </c>
      <c r="J470" s="5">
        <f>VLOOKUP(F470,'Set up'!$A$2:$D$55,4,FALSE)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up'!$A$2:$E$55,5,FALSE)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up'!$A$2:$C$55,3,FALSE)</f>
        <v>Cash</v>
      </c>
      <c r="J471" s="5">
        <f>VLOOKUP(F471,'Set up'!$A$2:$D$55,4,FALSE)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up'!$A$2:$E$55,5,FALSE)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up'!$A$2:$C$55,3,FALSE)</f>
        <v>120</v>
      </c>
      <c r="J472" s="5">
        <f>VLOOKUP(F472,'Set up'!$A$2:$D$55,4,FALSE)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up'!$A$2:$E$55,5,FALSE)</f>
        <v>Chq</v>
      </c>
      <c r="S472" s="1" t="s">
        <v>750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up'!$A$2:$C$55,3,FALSE)</f>
        <v>120</v>
      </c>
      <c r="J473" s="5">
        <f>VLOOKUP(F473,'Set up'!$A$2:$D$55,4,FALSE)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up'!$A$2:$E$55,5,FALSE)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up'!$A$2:$C$55,3,FALSE)</f>
        <v>Cash</v>
      </c>
      <c r="J474" s="5">
        <f>VLOOKUP(F474,'Set up'!$A$2:$D$55,4,FALSE)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up'!$A$2:$E$55,5,FALSE)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up'!$A$2:$C$55,3,FALSE)</f>
        <v>Cash</v>
      </c>
      <c r="J475" s="5">
        <f>VLOOKUP(F475,'Set up'!$A$2:$D$55,4,FALSE)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up'!$A$2:$E$55,5,FALSE)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up'!$A$2:$C$55,3,FALSE)</f>
        <v>Cash</v>
      </c>
      <c r="J476" s="5">
        <f>VLOOKUP(F476,'Set up'!$A$2:$D$55,4,FALSE)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up'!$A$2:$E$55,5,FALSE)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up'!$A$2:$C$55,3,FALSE)</f>
        <v>Cash</v>
      </c>
      <c r="J477" s="5">
        <f>VLOOKUP(F477,'Set up'!$A$2:$D$55,4,FALSE)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up'!$A$2:$E$55,5,FALSE)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up'!$A$2:$C$55,3,FALSE)</f>
        <v>Cash</v>
      </c>
      <c r="J478" s="5">
        <f>VLOOKUP(F478,'Set up'!$A$2:$D$55,4,FALSE)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up'!$A$2:$E$55,5,FALSE)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up'!$A$2:$C$55,3,FALSE)</f>
        <v>Cash</v>
      </c>
      <c r="J479" s="5">
        <f>VLOOKUP(F479,'Set up'!$A$2:$D$55,4,FALSE)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up'!$A$2:$E$55,5,FALSE)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up'!$A$2:$C$55,3,FALSE)</f>
        <v>Cash</v>
      </c>
      <c r="J480" s="5">
        <f>VLOOKUP(F480,'Set up'!$A$2:$D$55,4,FALSE)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up'!$A$2:$E$55,5,FALSE)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up'!$A$2:$C$55,3,FALSE)</f>
        <v>Cash</v>
      </c>
      <c r="J481" s="5">
        <f>VLOOKUP(F481,'Set up'!$A$2:$D$55,4,FALSE)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up'!$A$2:$E$55,5,FALSE)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up'!$A$2:$C$55,3,FALSE)</f>
        <v>Cash</v>
      </c>
      <c r="J482" s="5">
        <f>VLOOKUP(F482,'Set up'!$A$2:$D$55,4,FALSE)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up'!$A$2:$E$55,5,FALSE)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up'!$A$2:$C$55,3,FALSE)</f>
        <v>Cash</v>
      </c>
      <c r="J483" s="5">
        <f>VLOOKUP(F483,'Set up'!$A$2:$D$55,4,FALSE)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up'!$A$2:$E$55,5,FALSE)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up'!$A$2:$C$55,3,FALSE)</f>
        <v>Cash</v>
      </c>
      <c r="J484" s="5">
        <f>VLOOKUP(F484,'Set up'!$A$2:$D$55,4,FALSE)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up'!$A$2:$E$55,5,FALSE)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up'!$A$2:$C$55,3,FALSE)</f>
        <v>Cash</v>
      </c>
      <c r="J485" s="5">
        <f>VLOOKUP(F485,'Set up'!$A$2:$D$55,4,FALSE)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up'!$A$2:$E$55,5,FALSE)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up'!$A$2:$C$55,3,FALSE)</f>
        <v>Cash</v>
      </c>
      <c r="J486" s="5">
        <f>VLOOKUP(F486,'Set up'!$A$2:$D$55,4,FALSE)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up'!$A$2:$E$55,5,FALSE)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up'!$A$2:$C$55,3,FALSE)</f>
        <v>Cash</v>
      </c>
      <c r="J487" s="5">
        <f>VLOOKUP(F487,'Set up'!$A$2:$D$55,4,FALSE)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up'!$A$2:$E$55,5,FALSE)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up'!$A$2:$C$55,3,FALSE)</f>
        <v>Cash</v>
      </c>
      <c r="J488" s="5">
        <f>VLOOKUP(F488,'Set up'!$A$2:$D$55,4,FALSE)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up'!$A$2:$E$55,5,FALSE)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up'!$A$2:$C$55,3,FALSE)</f>
        <v>120</v>
      </c>
      <c r="J489" s="5">
        <f>VLOOKUP(F489,'Set up'!$A$2:$D$55,4,FALSE)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up'!$A$2:$E$55,5,FALSE)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up'!$A$2:$C$55,3,FALSE)</f>
        <v>120</v>
      </c>
      <c r="J490" s="5">
        <f>VLOOKUP(F490,'Set up'!$A$2:$D$55,4,FALSE)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up'!$A$2:$E$55,5,FALSE)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up'!$A$2:$C$55,3,FALSE)</f>
        <v>Cash</v>
      </c>
      <c r="J491" s="5">
        <f>VLOOKUP(F491,'Set up'!$A$2:$D$55,4,FALSE)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up'!$A$2:$E$55,5,FALSE)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up'!$A$2:$C$55,3,FALSE)</f>
        <v>Cash</v>
      </c>
      <c r="J492" s="5">
        <f>VLOOKUP(F492,'Set up'!$A$2:$D$55,4,FALSE)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up'!$A$2:$E$55,5,FALSE)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up'!$A$2:$C$55,3,FALSE)</f>
        <v>Cash</v>
      </c>
      <c r="J493" s="5">
        <f>VLOOKUP(F493,'Set up'!$A$2:$D$55,4,FALSE)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up'!$A$2:$E$55,5,FALSE)</f>
        <v>Trsf</v>
      </c>
      <c r="S493" s="1" t="s">
        <v>580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up'!$A$2:$C$55,3,FALSE)</f>
        <v>Cash</v>
      </c>
      <c r="J494" s="5">
        <f>VLOOKUP(F494,'Set up'!$A$2:$D$55,4,FALSE)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up'!$A$2:$E$55,5,FALSE)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up'!$A$2:$C$55,3,FALSE)</f>
        <v>Cash</v>
      </c>
      <c r="J495" s="5">
        <f>VLOOKUP(F495,'Set up'!$A$2:$D$55,4,FALSE)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up'!$A$2:$E$55,5,FALSE)</f>
        <v>Trsf</v>
      </c>
      <c r="S495" s="1" t="s">
        <v>735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up'!$A$2:$C$55,3,FALSE)</f>
        <v>Cash</v>
      </c>
      <c r="J496" s="5">
        <f>VLOOKUP(F496,'Set up'!$A$2:$D$55,4,FALSE)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up'!$A$2:$E$55,5,FALSE)</f>
        <v>Trsf</v>
      </c>
      <c r="S496" s="1" t="s">
        <v>736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up'!$A$2:$C$55,3,FALSE)</f>
        <v>Cash</v>
      </c>
      <c r="J497" s="5">
        <f>VLOOKUP(F497,'Set up'!$A$2:$D$55,4,FALSE)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up'!$A$2:$E$55,5,FALSE)</f>
        <v>Trsf</v>
      </c>
      <c r="S497" s="1" t="s">
        <v>736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up'!$A$2:$C$55,3,FALSE)</f>
        <v>Cash</v>
      </c>
      <c r="J498" s="5">
        <f>VLOOKUP(F498,'Set up'!$A$2:$D$55,4,FALSE)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up'!$A$2:$E$55,5,FALSE)</f>
        <v>Trsf</v>
      </c>
      <c r="S498" s="1" t="s">
        <v>736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up'!$A$2:$C$55,3,FALSE)</f>
        <v>Cash</v>
      </c>
      <c r="J499" s="5">
        <f>VLOOKUP(F499,'Set up'!$A$2:$D$55,4,FALSE)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up'!$A$2:$E$55,5,FALSE)</f>
        <v>Trsf</v>
      </c>
      <c r="S499" s="1" t="s">
        <v>581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up'!$A$2:$C$55,3,FALSE)</f>
        <v>Cash</v>
      </c>
      <c r="J500" s="5">
        <f>VLOOKUP(F500,'Set up'!$A$2:$D$55,4,FALSE)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up'!$A$2:$E$55,5,FALSE)</f>
        <v>Trsf</v>
      </c>
      <c r="S500" s="1" t="s">
        <v>581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up'!$A$2:$C$55,3,FALSE)</f>
        <v>Cash</v>
      </c>
      <c r="J501" s="5">
        <f>VLOOKUP(F501,'Set up'!$A$2:$D$55,4,FALSE)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up'!$A$2:$E$55,5,FALSE)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up'!$A$2:$C$55,3,FALSE)</f>
        <v>Cash</v>
      </c>
      <c r="J502" s="5">
        <f>VLOOKUP(F502,'Set up'!$A$2:$D$55,4,FALSE)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up'!$A$2:$E$55,5,FALSE)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up'!$A$2:$C$55,3,FALSE)</f>
        <v>Cash</v>
      </c>
      <c r="J503" s="5">
        <f>VLOOKUP(F503,'Set up'!$A$2:$D$55,4,FALSE)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up'!$A$2:$E$55,5,FALSE)</f>
        <v>Trsf</v>
      </c>
      <c r="S503" s="1" t="s">
        <v>736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up'!$A$2:$C$55,3,FALSE)</f>
        <v>Cash</v>
      </c>
      <c r="J504" s="5">
        <f>VLOOKUP(F504,'Set up'!$A$2:$D$55,4,FALSE)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up'!$A$2:$E$55,5,FALSE)</f>
        <v>Trsf</v>
      </c>
      <c r="S504" s="1" t="s">
        <v>737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up'!$A$2:$C$55,3,FALSE)</f>
        <v>Cash</v>
      </c>
      <c r="J505" s="5">
        <f>VLOOKUP(F505,'Set up'!$A$2:$D$55,4,FALSE)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up'!$A$2:$E$55,5,FALSE)</f>
        <v>Trsf</v>
      </c>
      <c r="S505" s="1" t="s">
        <v>738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up'!$A$2:$C$55,3,FALSE)</f>
        <v>Cash</v>
      </c>
      <c r="J506" s="5">
        <f>VLOOKUP(F506,'Set up'!$A$2:$D$55,4,FALSE)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up'!$A$2:$E$55,5,FALSE)</f>
        <v>Trsf</v>
      </c>
      <c r="S506" s="1" t="s">
        <v>738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up'!$A$2:$C$55,3,FALSE)</f>
        <v>Cash</v>
      </c>
      <c r="J507" s="5">
        <f>VLOOKUP(F507,'Set up'!$A$2:$D$55,4,FALSE)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up'!$A$2:$E$55,5,FALSE)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up'!$A$2:$C$55,3,FALSE)</f>
        <v>45</v>
      </c>
      <c r="J508" s="5">
        <f>VLOOKUP(F508,'Set up'!$A$2:$D$55,4,FALSE)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up'!$A$2:$E$55,5,FALSE)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up'!$A$2:$C$55,3,FALSE)</f>
        <v>45</v>
      </c>
      <c r="J509" s="5">
        <f>VLOOKUP(F509,'Set up'!$A$2:$D$55,4,FALSE)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up'!$A$2:$E$55,5,FALSE)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up'!$A$2:$C$55,3,FALSE)</f>
        <v>45</v>
      </c>
      <c r="J510" s="5">
        <f>VLOOKUP(F510,'Set up'!$A$2:$D$55,4,FALSE)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up'!$A$2:$E$55,5,FALSE)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up'!$A$2:$C$55,3,FALSE)</f>
        <v>45</v>
      </c>
      <c r="J511" s="5">
        <f>VLOOKUP(F511,'Set up'!$A$2:$D$55,4,FALSE)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up'!$A$2:$E$55,5,FALSE)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up'!$A$2:$C$55,3,FALSE)</f>
        <v>120</v>
      </c>
      <c r="J512" s="5">
        <f>VLOOKUP(F512,'Set up'!$A$2:$D$55,4,FALSE)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up'!$A$2:$E$55,5,FALSE)</f>
        <v>Trsf</v>
      </c>
      <c r="S512" s="1" t="s">
        <v>751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up'!$A$2:$C$55,3,FALSE)</f>
        <v>120</v>
      </c>
      <c r="J513" s="5">
        <f>VLOOKUP(F513,'Set up'!$A$2:$D$55,4,FALSE)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up'!$A$2:$E$55,5,FALSE)</f>
        <v>Trsf</v>
      </c>
      <c r="S513" s="1" t="s">
        <v>751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up'!$A$2:$C$55,3,FALSE)</f>
        <v>120</v>
      </c>
      <c r="J514" s="5">
        <f>VLOOKUP(F514,'Set up'!$A$2:$D$55,4,FALSE)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up'!$A$2:$E$55,5,FALSE)</f>
        <v>Trsf</v>
      </c>
      <c r="S514" s="1" t="s">
        <v>751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up'!$A$2:$C$55,3,FALSE)</f>
        <v>120</v>
      </c>
      <c r="J515" s="5">
        <f>VLOOKUP(F515,'Set up'!$A$2:$D$55,4,FALSE)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up'!$A$2:$E$55,5,FALSE)</f>
        <v>Trsf</v>
      </c>
      <c r="S515" s="1" t="s">
        <v>751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up'!$A$2:$C$55,3,FALSE)</f>
        <v>120</v>
      </c>
      <c r="J516" s="5">
        <f>VLOOKUP(F516,'Set up'!$A$2:$D$55,4,FALSE)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up'!$A$2:$E$55,5,FALSE)</f>
        <v>Trsf</v>
      </c>
      <c r="S516" s="1" t="s">
        <v>751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up'!$A$2:$C$55,3,FALSE)</f>
        <v>120</v>
      </c>
      <c r="J517" s="5">
        <f>VLOOKUP(F517,'Set up'!$A$2:$D$55,4,FALSE)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up'!$A$2:$E$55,5,FALSE)</f>
        <v>Trsf</v>
      </c>
      <c r="S517" s="1" t="s">
        <v>751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up'!$A$2:$C$55,3,FALSE)</f>
        <v>Cash</v>
      </c>
      <c r="J518" s="5">
        <f>VLOOKUP(F518,'Set up'!$A$2:$D$55,4,FALSE)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up'!$A$2:$E$55,5,FALSE)</f>
        <v>Trsf</v>
      </c>
      <c r="S518" s="1" t="s">
        <v>579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up'!$A$2:$C$55,3,FALSE)</f>
        <v>Cash</v>
      </c>
      <c r="J519" s="5">
        <f>VLOOKUP(F519,'Set up'!$A$2:$D$55,4,FALSE)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up'!$A$2:$E$55,5,FALSE)</f>
        <v>Trsf</v>
      </c>
      <c r="S519" s="1" t="s">
        <v>579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up'!$A$2:$C$55,3,FALSE)</f>
        <v>Cash</v>
      </c>
      <c r="J520" s="5">
        <f>VLOOKUP(F520,'Set up'!$A$2:$D$55,4,FALSE)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up'!$A$2:$E$55,5,FALSE)</f>
        <v>Trsf</v>
      </c>
      <c r="S520" s="1" t="s">
        <v>741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up'!$A$2:$C$55,3,FALSE)</f>
        <v>Cash</v>
      </c>
      <c r="J521" s="5">
        <f>VLOOKUP(F521,'Set up'!$A$2:$D$55,4,FALSE)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up'!$A$2:$E$55,5,FALSE)</f>
        <v>Trsf</v>
      </c>
      <c r="S521" s="1" t="s">
        <v>742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up'!$A$2:$C$55,3,FALSE)</f>
        <v>Cash</v>
      </c>
      <c r="J522" s="5">
        <f>VLOOKUP(F522,'Set up'!$A$2:$D$55,4,FALSE)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up'!$A$2:$E$55,5,FALSE)</f>
        <v>Trsf</v>
      </c>
      <c r="S522" s="1" t="s">
        <v>820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up'!$A$2:$C$55,3,FALSE)</f>
        <v>Cash</v>
      </c>
      <c r="J523" s="5">
        <f>VLOOKUP(F523,'Set up'!$A$2:$D$55,4,FALSE)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up'!$A$2:$E$55,5,FALSE)</f>
        <v>Trsf</v>
      </c>
      <c r="S523" s="1" t="s">
        <v>819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up'!$A$2:$C$55,3,FALSE)</f>
        <v>Cash</v>
      </c>
      <c r="J524" s="5">
        <f>VLOOKUP(F524,'Set up'!$A$2:$D$55,4,FALSE)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up'!$A$2:$E$55,5,FALSE)</f>
        <v>Trsf</v>
      </c>
      <c r="S524" s="1" t="s">
        <v>819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up'!$A$2:$C$55,3,FALSE)</f>
        <v>120</v>
      </c>
      <c r="J525" s="5">
        <f>VLOOKUP(F525,'Set up'!$A$2:$D$55,4,FALSE)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up'!$A$2:$E$55,5,FALSE)</f>
        <v>Chq</v>
      </c>
      <c r="S525" s="1" t="s">
        <v>818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up'!$A$2:$C$55,3,FALSE)</f>
        <v>120</v>
      </c>
      <c r="J526" s="5">
        <f>VLOOKUP(F526,'Set up'!$A$2:$D$55,4,FALSE)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up'!$A$2:$E$55,5,FALSE)</f>
        <v>Chq</v>
      </c>
      <c r="S526" s="1" t="s">
        <v>818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up'!$A$2:$C$55,3,FALSE)</f>
        <v>120</v>
      </c>
      <c r="J527" s="5">
        <f>VLOOKUP(F527,'Set up'!$A$2:$D$55,4,FALSE)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up'!$A$2:$E$55,5,FALSE)</f>
        <v>Chq</v>
      </c>
      <c r="S527" s="1" t="s">
        <v>818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up'!$A$2:$C$55,3,FALSE)</f>
        <v>120</v>
      </c>
      <c r="J528" s="5">
        <f>VLOOKUP(F528,'Set up'!$A$2:$D$55,4,FALSE)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up'!$A$2:$E$55,5,FALSE)</f>
        <v>Chq</v>
      </c>
      <c r="S528" s="1" t="s">
        <v>818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up'!$A$2:$C$55,3,FALSE)</f>
        <v>120</v>
      </c>
      <c r="J529" s="5">
        <f>VLOOKUP(F529,'Set up'!$A$2:$D$55,4,FALSE)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up'!$A$2:$E$55,5,FALSE)</f>
        <v>Chq</v>
      </c>
      <c r="S529" s="1" t="s">
        <v>818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up'!$A$2:$C$55,3,FALSE)</f>
        <v>120</v>
      </c>
      <c r="J530" s="5">
        <f>VLOOKUP(F530,'Set up'!$A$2:$D$55,4,FALSE)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up'!$A$2:$E$55,5,FALSE)</f>
        <v>Chq</v>
      </c>
      <c r="S530" s="1" t="s">
        <v>818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up'!$A$2:$C$55,3,FALSE)</f>
        <v>120</v>
      </c>
      <c r="J531" s="5">
        <f>VLOOKUP(F531,'Set up'!$A$2:$D$55,4,FALSE)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up'!$A$2:$E$55,5,FALSE)</f>
        <v>Chq</v>
      </c>
      <c r="S531" s="1" t="s">
        <v>818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up'!$A$2:$C$55,3,FALSE)</f>
        <v>120</v>
      </c>
      <c r="J532" s="5">
        <f>VLOOKUP(F532,'Set up'!$A$2:$D$55,4,FALSE)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up'!$A$2:$E$55,5,FALSE)</f>
        <v>Chq</v>
      </c>
      <c r="S532" s="1" t="s">
        <v>818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up'!$A$2:$C$55,3,FALSE)</f>
        <v>120</v>
      </c>
      <c r="J533" s="5">
        <f>VLOOKUP(F533,'Set up'!$A$2:$D$55,4,FALSE)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up'!$A$2:$E$55,5,FALSE)</f>
        <v>Chq</v>
      </c>
      <c r="S533" s="1" t="s">
        <v>818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up'!$A$2:$C$55,3,FALSE)</f>
        <v>120</v>
      </c>
      <c r="J534" s="5">
        <f>VLOOKUP(F534,'Set up'!$A$2:$D$55,4,FALSE)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up'!$A$2:$E$55,5,FALSE)</f>
        <v>Chq</v>
      </c>
      <c r="S534" s="1" t="s">
        <v>818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up'!$A$2:$C$55,3,FALSE)</f>
        <v>120</v>
      </c>
      <c r="J535" s="5">
        <f>VLOOKUP(F535,'Set up'!$A$2:$D$55,4,FALSE)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up'!$A$2:$E$55,5,FALSE)</f>
        <v>Chq</v>
      </c>
      <c r="S535" s="1" t="s">
        <v>818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up'!$A$2:$C$55,3,FALSE)</f>
        <v>Cash</v>
      </c>
      <c r="J536" s="5">
        <f>VLOOKUP(F536,'Set up'!$A$2:$D$55,4,FALSE)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up'!$A$2:$E$55,5,FALSE)</f>
        <v>Trsf</v>
      </c>
      <c r="S536" s="1" t="s">
        <v>819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up'!$A$2:$C$55,3,FALSE)</f>
        <v>Cash</v>
      </c>
      <c r="J537" s="5">
        <f>VLOOKUP(F537,'Set up'!$A$2:$D$55,4,FALSE)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up'!$A$2:$E$55,5,FALSE)</f>
        <v>Trsf</v>
      </c>
      <c r="S537" s="1" t="s">
        <v>819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up'!$A$2:$C$55,3,FALSE)</f>
        <v>Cash</v>
      </c>
      <c r="J538" s="5">
        <f>VLOOKUP(F538,'Set up'!$A$2:$D$55,4,FALSE)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up'!$A$2:$E$55,5,FALSE)</f>
        <v>Trsf</v>
      </c>
      <c r="S538" s="1" t="s">
        <v>819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up'!$A$2:$C$55,3,FALSE)</f>
        <v>Cash</v>
      </c>
      <c r="J539" s="5">
        <f>VLOOKUP(F539,'Set up'!$A$2:$D$55,4,FALSE)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up'!$A$2:$E$55,5,FALSE)</f>
        <v>Trsf</v>
      </c>
      <c r="S539" s="1" t="s">
        <v>819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up'!$A$2:$C$55,3,FALSE)</f>
        <v>Cash</v>
      </c>
      <c r="J540" s="5">
        <f>VLOOKUP(F540,'Set up'!$A$2:$D$55,4,FALSE)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up'!$A$2:$E$55,5,FALSE)</f>
        <v>Trsf</v>
      </c>
      <c r="S540" s="1" t="s">
        <v>819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up'!$A$2:$C$55,3,FALSE)</f>
        <v>Cash</v>
      </c>
      <c r="J541" s="5">
        <f>VLOOKUP(F541,'Set up'!$A$2:$D$55,4,FALSE)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up'!$A$2:$E$55,5,FALSE)</f>
        <v>Trsf</v>
      </c>
      <c r="S541" s="1" t="s">
        <v>583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up'!$A$2:$C$55,3,FALSE)</f>
        <v>Cash</v>
      </c>
      <c r="J542" s="5">
        <f>VLOOKUP(F542,'Set up'!$A$2:$D$55,4,FALSE)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up'!$A$2:$E$55,5,FALSE)</f>
        <v>Trsf</v>
      </c>
      <c r="S542" s="1" t="s">
        <v>583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up'!$A$2:$C$55,3,FALSE)</f>
        <v>Cash</v>
      </c>
      <c r="J543" s="5">
        <f>VLOOKUP(F543,'Set up'!$A$2:$D$55,4,FALSE)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up'!$A$2:$E$55,5,FALSE)</f>
        <v>Trsf</v>
      </c>
      <c r="S543" s="1" t="s">
        <v>583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up'!$A$2:$C$55,3,FALSE)</f>
        <v>120</v>
      </c>
      <c r="J544" s="5">
        <f>VLOOKUP(F544,'Set up'!$A$2:$D$55,4,FALSE)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up'!$A$2:$E$55,5,FALSE)</f>
        <v>Trsf</v>
      </c>
      <c r="S544" s="1" t="s">
        <v>751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up'!$A$2:$C$55,3,FALSE)</f>
        <v>120</v>
      </c>
      <c r="J545" s="5">
        <f>VLOOKUP(F545,'Set up'!$A$2:$D$55,4,FALSE)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up'!$A$2:$E$55,5,FALSE)</f>
        <v>Trsf</v>
      </c>
      <c r="S545" s="1" t="s">
        <v>751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up'!$A$2:$C$55,3,FALSE)</f>
        <v>120</v>
      </c>
      <c r="J546" s="5">
        <f>VLOOKUP(F546,'Set up'!$A$2:$D$55,4,FALSE)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up'!$A$2:$E$55,5,FALSE)</f>
        <v>Trsf</v>
      </c>
      <c r="S546" s="1" t="s">
        <v>751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up'!$A$2:$C$55,3,FALSE)</f>
        <v>120</v>
      </c>
      <c r="J547" s="5">
        <f>VLOOKUP(F547,'Set up'!$A$2:$D$55,4,FALSE)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up'!$A$2:$E$55,5,FALSE)</f>
        <v>Trsf</v>
      </c>
      <c r="S547" s="1" t="s">
        <v>751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up'!$A$2:$C$55,3,FALSE)</f>
        <v>Cash</v>
      </c>
      <c r="J548" s="5">
        <f>VLOOKUP(F548,'Set up'!$A$2:$D$55,4,FALSE)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up'!$A$2:$E$55,5,FALSE)</f>
        <v>Chq</v>
      </c>
      <c r="S548" s="1" t="s">
        <v>619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up'!$A$2:$C$55,3,FALSE)</f>
        <v>Cash</v>
      </c>
      <c r="J549" s="5">
        <f>VLOOKUP(F549,'Set up'!$A$2:$D$55,4,FALSE)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up'!$A$2:$E$55,5,FALSE)</f>
        <v>Chq</v>
      </c>
      <c r="S549" s="1" t="s">
        <v>619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up'!$A$2:$C$55,3,FALSE)</f>
        <v>120</v>
      </c>
      <c r="J550" s="5">
        <f>VLOOKUP(F550,'Set up'!$A$2:$D$55,4,FALSE)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up'!$A$2:$E$55,5,FALSE)</f>
        <v>Chq</v>
      </c>
      <c r="S550" s="1" t="s">
        <v>818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up'!$A$2:$C$55,3,FALSE)</f>
        <v>120</v>
      </c>
      <c r="J551" s="5">
        <f>VLOOKUP(F551,'Set up'!$A$2:$D$55,4,FALSE)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up'!$A$2:$E$55,5,FALSE)</f>
        <v>Chq</v>
      </c>
      <c r="S551" s="1" t="s">
        <v>818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up'!$A$2:$C$55,3,FALSE)</f>
        <v>120</v>
      </c>
      <c r="J552" s="5">
        <f>VLOOKUP(F552,'Set up'!$A$2:$D$55,4,FALSE)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up'!$A$2:$E$55,5,FALSE)</f>
        <v>Chq</v>
      </c>
      <c r="S552" s="1" t="s">
        <v>818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up'!$A$2:$C$55,3,FALSE)</f>
        <v>120</v>
      </c>
      <c r="J553" s="5">
        <f>VLOOKUP(F553,'Set up'!$A$2:$D$55,4,FALSE)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up'!$A$2:$E$55,5,FALSE)</f>
        <v>Chq</v>
      </c>
      <c r="S553" s="1" t="s">
        <v>818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up'!$A$2:$C$55,3,FALSE)</f>
        <v>Cash</v>
      </c>
      <c r="J554" s="5">
        <f>VLOOKUP(F554,'Set up'!$A$2:$D$55,4,FALSE)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up'!$A$2:$E$55,5,FALSE)</f>
        <v>Trsf</v>
      </c>
      <c r="S554" s="1" t="s">
        <v>620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up'!$A$2:$C$55,3,FALSE)</f>
        <v>Cash</v>
      </c>
      <c r="J555" s="5">
        <f>VLOOKUP(F555,'Set up'!$A$2:$D$55,4,FALSE)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up'!$A$2:$E$55,5,FALSE)</f>
        <v>Trsf</v>
      </c>
      <c r="S555" s="1" t="s">
        <v>620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up'!$A$2:$C$55,3,FALSE)</f>
        <v>Cash</v>
      </c>
      <c r="J556" s="5">
        <f>VLOOKUP(F556,'Set up'!$A$2:$D$55,4,FALSE)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up'!$A$2:$E$55,5,FALSE)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up'!$A$2:$C$55,3,FALSE)</f>
        <v>Cash</v>
      </c>
      <c r="J557" s="5">
        <f>VLOOKUP(F557,'Set up'!$A$2:$D$55,4,FALSE)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up'!$A$2:$E$55,5,FALSE)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up'!$A$2:$C$55,3,FALSE)</f>
        <v>120</v>
      </c>
      <c r="J558" s="5">
        <f>VLOOKUP(F558,'Set up'!$A$2:$D$55,4,FALSE)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up'!$A$2:$E$55,5,FALSE)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up'!$A$2:$C$55,3,FALSE)</f>
        <v>120</v>
      </c>
      <c r="J559" s="5">
        <f>VLOOKUP(F559,'Set up'!$A$2:$D$55,4,FALSE)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up'!$A$2:$E$55,5,FALSE)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up'!$A$2:$C$55,3,FALSE)</f>
        <v>120</v>
      </c>
      <c r="J560" s="5">
        <f>VLOOKUP(F560,'Set up'!$A$2:$D$55,4,FALSE)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up'!$A$2:$E$55,5,FALSE)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up'!$A$2:$C$55,3,FALSE)</f>
        <v>120</v>
      </c>
      <c r="J561" s="5">
        <f>VLOOKUP(F561,'Set up'!$A$2:$D$55,4,FALSE)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up'!$A$2:$E$55,5,FALSE)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up'!$A$2:$C$55,3,FALSE)</f>
        <v>120</v>
      </c>
      <c r="J562" s="5">
        <f>VLOOKUP(F562,'Set up'!$A$2:$D$55,4,FALSE)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up'!$A$2:$E$55,5,FALSE)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up'!$A$2:$C$55,3,FALSE)</f>
        <v>120</v>
      </c>
      <c r="J563" s="5">
        <f>VLOOKUP(F563,'Set up'!$A$2:$D$55,4,FALSE)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up'!$A$2:$E$55,5,FALSE)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up'!$A$2:$C$55,3,FALSE)</f>
        <v>120</v>
      </c>
      <c r="J564" s="5">
        <f>VLOOKUP(F564,'Set up'!$A$2:$D$55,4,FALSE)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up'!$A$2:$E$55,5,FALSE)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up'!$A$2:$C$55,3,FALSE)</f>
        <v>60</v>
      </c>
      <c r="J565" s="5">
        <f>VLOOKUP(F565,'Set up'!$A$2:$D$55,4,FALSE)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up'!$A$2:$E$55,5,FALSE)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up'!$A$2:$C$55,3,FALSE)</f>
        <v>60</v>
      </c>
      <c r="J566" s="5">
        <f>VLOOKUP(F566,'Set up'!$A$2:$D$55,4,FALSE)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up'!$A$2:$E$55,5,FALSE)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up'!$A$2:$C$55,3,FALSE)</f>
        <v>45</v>
      </c>
      <c r="J567" s="5">
        <f>VLOOKUP(F567,'Set up'!$A$2:$D$55,4,FALSE)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up'!$A$2:$E$55,5,FALSE)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up'!$A$2:$C$55,3,FALSE)</f>
        <v>45</v>
      </c>
      <c r="J568" s="5">
        <f>VLOOKUP(F568,'Set up'!$A$2:$D$55,4,FALSE)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up'!$A$2:$E$55,5,FALSE)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up'!$A$2:$C$55,3,FALSE)</f>
        <v>45</v>
      </c>
      <c r="J569" s="5">
        <f>VLOOKUP(F569,'Set up'!$A$2:$D$55,4,FALSE)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up'!$A$2:$E$55,5,FALSE)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up'!$A$2:$C$55,3,FALSE)</f>
        <v>45</v>
      </c>
      <c r="J570" s="5">
        <f>VLOOKUP(F570,'Set up'!$A$2:$D$55,4,FALSE)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up'!$A$2:$E$55,5,FALSE)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up'!$A$2:$C$55,3,FALSE)</f>
        <v>Cash</v>
      </c>
      <c r="J571" s="5">
        <f>VLOOKUP(F571,'Set up'!$A$2:$D$55,4,FALSE)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up'!$A$2:$E$55,5,FALSE)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up'!$A$2:$C$55,3,FALSE)</f>
        <v>Cash</v>
      </c>
      <c r="J572" s="5">
        <f>VLOOKUP(F572,'Set up'!$A$2:$D$55,4,FALSE)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up'!$A$2:$E$55,5,FALSE)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up'!$A$2:$C$55,3,FALSE)</f>
        <v>Cash</v>
      </c>
      <c r="J573" s="5">
        <f>VLOOKUP(F573,'Set up'!$A$2:$D$55,4,FALSE)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up'!$A$2:$E$55,5,FALSE)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up'!$A$2:$C$55,3,FALSE)</f>
        <v>Cash</v>
      </c>
      <c r="J574" s="5">
        <f>VLOOKUP(F574,'Set up'!$A$2:$D$55,4,FALSE)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up'!$A$2:$E$55,5,FALSE)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up'!$A$2:$C$55,3,FALSE)</f>
        <v>Cash</v>
      </c>
      <c r="J575" s="5">
        <f>VLOOKUP(F575,'Set up'!$A$2:$D$55,4,FALSE)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up'!$A$2:$E$55,5,FALSE)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up'!$A$2:$C$55,3,FALSE)</f>
        <v>Cash</v>
      </c>
      <c r="J576" s="5">
        <f>VLOOKUP(F576,'Set up'!$A$2:$D$55,4,FALSE)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up'!$A$2:$E$55,5,FALSE)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up'!$A$2:$C$55,3,FALSE)</f>
        <v>Cash</v>
      </c>
      <c r="J577" s="5">
        <f>VLOOKUP(F577,'Set up'!$A$2:$D$55,4,FALSE)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up'!$A$2:$E$55,5,FALSE)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up'!$A$2:$C$55,3,FALSE)</f>
        <v>Cash</v>
      </c>
      <c r="J578" s="5">
        <f>VLOOKUP(F578,'Set up'!$A$2:$D$55,4,FALSE)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up'!$A$2:$E$55,5,FALSE)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up'!$A$2:$C$55,3,FALSE)</f>
        <v>Cash</v>
      </c>
      <c r="J579" s="5">
        <f>VLOOKUP(F579,'Set up'!$A$2:$D$55,4,FALSE)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up'!$A$2:$E$55,5,FALSE)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up'!$A$2:$C$55,3,FALSE)</f>
        <v>Cash</v>
      </c>
      <c r="J580" s="5">
        <f>VLOOKUP(F580,'Set up'!$A$2:$D$55,4,FALSE)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up'!$A$2:$E$55,5,FALSE)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up'!$A$2:$C$55,3,FALSE)</f>
        <v>Cash</v>
      </c>
      <c r="J581" s="5">
        <f>VLOOKUP(F581,'Set up'!$A$2:$D$55,4,FALSE)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up'!$A$2:$E$55,5,FALSE)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up'!$A$2:$C$55,3,FALSE)</f>
        <v>Cash</v>
      </c>
      <c r="J582" s="5">
        <f>VLOOKUP(F582,'Set up'!$A$2:$D$55,4,FALSE)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up'!$A$2:$E$55,5,FALSE)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up'!$A$2:$C$55,3,FALSE)</f>
        <v>Cash</v>
      </c>
      <c r="J583" s="5">
        <f>VLOOKUP(F583,'Set up'!$A$2:$D$55,4,FALSE)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up'!$A$2:$E$55,5,FALSE)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up'!$A$2:$C$55,3,FALSE)</f>
        <v>Cash</v>
      </c>
      <c r="J584" s="5">
        <f>VLOOKUP(F584,'Set up'!$A$2:$D$55,4,FALSE)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up'!$A$2:$E$55,5,FALSE)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up'!$A$2:$C$55,3,FALSE)</f>
        <v>Cash</v>
      </c>
      <c r="J585" s="5">
        <f>VLOOKUP(F585,'Set up'!$A$2:$D$55,4,FALSE)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up'!$A$2:$E$55,5,FALSE)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up'!$A$2:$C$55,3,FALSE)</f>
        <v>Cash</v>
      </c>
      <c r="J586" s="5">
        <f>VLOOKUP(F586,'Set up'!$A$2:$D$55,4,FALSE)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up'!$A$2:$E$55,5,FALSE)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up'!$A$2:$C$55,3,FALSE)</f>
        <v>Cash</v>
      </c>
      <c r="J587" s="5">
        <f>VLOOKUP(F587,'Set up'!$A$2:$D$55,4,FALSE)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up'!$A$2:$E$55,5,FALSE)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up'!$A$2:$C$55,3,FALSE)</f>
        <v>45</v>
      </c>
      <c r="J588" s="5">
        <f>VLOOKUP(F588,'Set up'!$A$2:$D$55,4,FALSE)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up'!$A$2:$E$55,5,FALSE)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up'!$A$2:$C$55,3,FALSE)</f>
        <v>Cash</v>
      </c>
      <c r="J589" s="5">
        <f>VLOOKUP(F589,'Set up'!$A$2:$D$55,4,FALSE)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up'!$A$2:$E$55,5,FALSE)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up'!$A$2:$C$55,3,FALSE)</f>
        <v>Cash</v>
      </c>
      <c r="J590" s="5">
        <f>VLOOKUP(F590,'Set up'!$A$2:$D$55,4,FALSE)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up'!$A$2:$E$55,5,FALSE)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up'!$A$2:$C$55,3,FALSE)</f>
        <v>Cash</v>
      </c>
      <c r="J591" s="5">
        <f>VLOOKUP(F591,'Set up'!$A$2:$D$55,4,FALSE)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up'!$A$2:$E$55,5,FALSE)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up'!$A$2:$C$55,3,FALSE)</f>
        <v>Cash</v>
      </c>
      <c r="J592" s="5">
        <f>VLOOKUP(F592,'Set up'!$A$2:$D$55,4,FALSE)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up'!$A$2:$E$55,5,FALSE)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up'!$A$2:$C$55,3,FALSE)</f>
        <v>Cash</v>
      </c>
      <c r="J593" s="5">
        <f>VLOOKUP(F593,'Set up'!$A$2:$D$55,4,FALSE)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up'!$A$2:$E$55,5,FALSE)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up'!$A$2:$C$55,3,FALSE)</f>
        <v>Cash</v>
      </c>
      <c r="J594" s="5">
        <f>VLOOKUP(F594,'Set up'!$A$2:$D$55,4,FALSE)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up'!$A$2:$E$55,5,FALSE)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up'!$A$2:$C$55,3,FALSE)</f>
        <v>Cash</v>
      </c>
      <c r="J595" s="5">
        <f>VLOOKUP(F595,'Set up'!$A$2:$D$55,4,FALSE)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up'!$A$2:$E$55,5,FALSE)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up'!$A$2:$C$55,3,FALSE)</f>
        <v>Cash</v>
      </c>
      <c r="J596" s="5">
        <f>VLOOKUP(F596,'Set up'!$A$2:$D$55,4,FALSE)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up'!$A$2:$E$55,5,FALSE)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up'!$A$2:$C$55,3,FALSE)</f>
        <v>Cash</v>
      </c>
      <c r="J597" s="5">
        <f>VLOOKUP(F597,'Set up'!$A$2:$D$55,4,FALSE)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up'!$A$2:$E$55,5,FALSE)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up'!$A$2:$C$55,3,FALSE)</f>
        <v>Cash</v>
      </c>
      <c r="J598" s="5">
        <f>VLOOKUP(F598,'Set up'!$A$2:$D$55,4,FALSE)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up'!$A$2:$E$55,5,FALSE)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up'!$A$2:$C$55,3,FALSE)</f>
        <v>Cash</v>
      </c>
      <c r="J599" s="5">
        <f>VLOOKUP(F599,'Set up'!$A$2:$D$55,4,FALSE)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up'!$A$2:$E$55,5,FALSE)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up'!$A$2:$C$55,3,FALSE)</f>
        <v>120</v>
      </c>
      <c r="J600" s="5">
        <f>VLOOKUP(F600,'Set up'!$A$2:$D$55,4,FALSE)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up'!$A$2:$E$55,5,FALSE)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up'!$A$2:$C$55,3,FALSE)</f>
        <v>120</v>
      </c>
      <c r="J601" s="5">
        <f>VLOOKUP(F601,'Set up'!$A$2:$D$55,4,FALSE)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up'!$A$2:$E$55,5,FALSE)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up'!$A$2:$C$55,3,FALSE)</f>
        <v>120</v>
      </c>
      <c r="J602" s="5">
        <f>VLOOKUP(F602,'Set up'!$A$2:$D$55,4,FALSE)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up'!$A$2:$E$55,5,FALSE)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up'!$A$2:$C$55,3,FALSE)</f>
        <v>Cash</v>
      </c>
      <c r="J603" s="5">
        <f>VLOOKUP(F603,'Set up'!$A$2:$D$55,4,FALSE)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up'!$A$2:$E$55,5,FALSE)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up'!$A$2:$C$55,3,FALSE)</f>
        <v>Cash</v>
      </c>
      <c r="J604" s="5">
        <f>VLOOKUP(F604,'Set up'!$A$2:$D$55,4,FALSE)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up'!$A$2:$E$55,5,FALSE)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up'!$A$2:$C$55,3,FALSE)</f>
        <v>Cash</v>
      </c>
      <c r="J605" s="5">
        <f>VLOOKUP(F605,'Set up'!$A$2:$D$55,4,FALSE)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up'!$A$2:$E$55,5,FALSE)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up'!$A$2:$C$55,3,FALSE)</f>
        <v>Cash</v>
      </c>
      <c r="J606" s="5">
        <f>VLOOKUP(F606,'Set up'!$A$2:$D$55,4,FALSE)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up'!$A$2:$E$55,5,FALSE)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up'!$A$2:$C$55,3,FALSE)</f>
        <v>Cash</v>
      </c>
      <c r="J607" s="5">
        <f>VLOOKUP(F607,'Set up'!$A$2:$D$55,4,FALSE)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up'!$A$2:$E$55,5,FALSE)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up'!$A$2:$C$55,3,FALSE)</f>
        <v>Cash</v>
      </c>
      <c r="J608" s="5">
        <f>VLOOKUP(F608,'Set up'!$A$2:$D$55,4,FALSE)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up'!$A$2:$E$55,5,FALSE)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up'!$A$2:$C$55,3,FALSE)</f>
        <v>Cash</v>
      </c>
      <c r="J609" s="5">
        <f>VLOOKUP(F609,'Set up'!$A$2:$D$55,4,FALSE)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up'!$A$2:$E$55,5,FALSE)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up'!$A$2:$C$55,3,FALSE)</f>
        <v>Cash</v>
      </c>
      <c r="J610" s="5">
        <f>VLOOKUP(F610,'Set up'!$A$2:$D$55,4,FALSE)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up'!$A$2:$E$55,5,FALSE)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up'!$A$2:$C$55,3,FALSE)</f>
        <v>Cash</v>
      </c>
      <c r="J611" s="5">
        <f>VLOOKUP(F611,'Set up'!$A$2:$D$55,4,FALSE)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up'!$A$2:$E$55,5,FALSE)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up'!$A$2:$C$55,3,FALSE)</f>
        <v>Cash</v>
      </c>
      <c r="J612" s="5">
        <f>VLOOKUP(F612,'Set up'!$A$2:$D$55,4,FALSE)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up'!$A$2:$E$55,5,FALSE)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up'!$A$2:$C$55,3,FALSE)</f>
        <v>120</v>
      </c>
      <c r="J613" s="5">
        <f>VLOOKUP(F613,'Set up'!$A$2:$D$55,4,FALSE)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up'!$A$2:$E$55,5,FALSE)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up'!$A$2:$C$55,3,FALSE)</f>
        <v>120</v>
      </c>
      <c r="J614" s="5">
        <f>VLOOKUP(F614,'Set up'!$A$2:$D$55,4,FALSE)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up'!$A$2:$E$55,5,FALSE)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up'!$A$2:$C$55,3,FALSE)</f>
        <v>120</v>
      </c>
      <c r="J615" s="5">
        <f>VLOOKUP(F615,'Set up'!$A$2:$D$55,4,FALSE)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up'!$A$2:$E$55,5,FALSE)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up'!$A$2:$C$55,3,FALSE)</f>
        <v>Cash</v>
      </c>
      <c r="J616" s="5">
        <f>VLOOKUP(F616,'Set up'!$A$2:$D$55,4,FALSE)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up'!$A$2:$E$55,5,FALSE)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up'!$A$2:$C$55,3,FALSE)</f>
        <v>Cash</v>
      </c>
      <c r="J617" s="5">
        <f>VLOOKUP(F617,'Set up'!$A$2:$D$55,4,FALSE)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up'!$A$2:$E$55,5,FALSE)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up'!$A$2:$C$55,3,FALSE)</f>
        <v>Cash</v>
      </c>
      <c r="J618" s="5">
        <f>VLOOKUP(F618,'Set up'!$A$2:$D$55,4,FALSE)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up'!$A$2:$E$55,5,FALSE)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up'!$A$2:$C$55,3,FALSE)</f>
        <v>Cash</v>
      </c>
      <c r="J619" s="5">
        <f>VLOOKUP(F619,'Set up'!$A$2:$D$55,4,FALSE)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up'!$A$2:$E$55,5,FALSE)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up'!$A$2:$C$55,3,FALSE)</f>
        <v>Cash</v>
      </c>
      <c r="J620" s="5">
        <f>VLOOKUP(F620,'Set up'!$A$2:$D$55,4,FALSE)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up'!$A$2:$E$55,5,FALSE)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up'!$A$2:$C$55,3,FALSE)</f>
        <v>Cash</v>
      </c>
      <c r="J621" s="5">
        <f>VLOOKUP(F621,'Set up'!$A$2:$D$55,4,FALSE)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up'!$A$2:$E$55,5,FALSE)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up'!$A$2:$C$55,3,FALSE)</f>
        <v>Cash</v>
      </c>
      <c r="J622" s="5">
        <f>VLOOKUP(F622,'Set up'!$A$2:$D$55,4,FALSE)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up'!$A$2:$E$55,5,FALSE)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up'!$A$2:$C$55,3,FALSE)</f>
        <v>Cash</v>
      </c>
      <c r="J623" s="5">
        <f>VLOOKUP(F623,'Set up'!$A$2:$D$55,4,FALSE)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up'!$A$2:$E$55,5,FALSE)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up'!$A$2:$C$55,3,FALSE)</f>
        <v>Cash</v>
      </c>
      <c r="J624" s="5">
        <f>VLOOKUP(F624,'Set up'!$A$2:$D$55,4,FALSE)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up'!$A$2:$E$55,5,FALSE)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up'!$A$2:$C$55,3,FALSE)</f>
        <v>Cash</v>
      </c>
      <c r="J625" s="5">
        <f>VLOOKUP(F625,'Set up'!$A$2:$D$55,4,FALSE)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up'!$A$2:$E$55,5,FALSE)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up'!$A$2:$C$55,3,FALSE)</f>
        <v>Cash</v>
      </c>
      <c r="J626" s="5">
        <f>VLOOKUP(F626,'Set up'!$A$2:$D$55,4,FALSE)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up'!$A$2:$E$55,5,FALSE)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up'!$A$2:$C$55,3,FALSE)</f>
        <v>Cash</v>
      </c>
      <c r="J627" s="5">
        <f>VLOOKUP(F627,'Set up'!$A$2:$D$55,4,FALSE)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up'!$A$2:$E$55,5,FALSE)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up'!$A$2:$C$55,3,FALSE)</f>
        <v>Cash</v>
      </c>
      <c r="J628" s="5">
        <f>VLOOKUP(F628,'Set up'!$A$2:$D$55,4,FALSE)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up'!$A$2:$E$55,5,FALSE)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up'!$A$2:$C$55,3,FALSE)</f>
        <v>Cash</v>
      </c>
      <c r="J629" s="5">
        <f>VLOOKUP(F629,'Set up'!$A$2:$D$55,4,FALSE)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up'!$A$2:$E$55,5,FALSE)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up'!$A$2:$C$55,3,FALSE)</f>
        <v>Cash</v>
      </c>
      <c r="J630" s="5">
        <f>VLOOKUP(F630,'Set up'!$A$2:$D$55,4,FALSE)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up'!$A$2:$E$55,5,FALSE)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up'!$A$2:$C$55,3,FALSE)</f>
        <v>Cash</v>
      </c>
      <c r="J631" s="5">
        <f>VLOOKUP(F631,'Set up'!$A$2:$D$55,4,FALSE)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up'!$A$2:$E$55,5,FALSE)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up'!$A$2:$C$55,3,FALSE)</f>
        <v>Cash</v>
      </c>
      <c r="J632" s="5">
        <f>VLOOKUP(F632,'Set up'!$A$2:$D$55,4,FALSE)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up'!$A$2:$E$55,5,FALSE)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up'!$A$2:$C$55,3,FALSE)</f>
        <v>Cash</v>
      </c>
      <c r="J633" s="5">
        <f>VLOOKUP(F633,'Set up'!$A$2:$D$55,4,FALSE)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up'!$A$2:$E$55,5,FALSE)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up'!$A$2:$C$55,3,FALSE)</f>
        <v>Cash</v>
      </c>
      <c r="J634" s="5">
        <f>VLOOKUP(F634,'Set up'!$A$2:$D$55,4,FALSE)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up'!$A$2:$E$55,5,FALSE)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up'!$A$2:$C$55,3,FALSE)</f>
        <v>Cash</v>
      </c>
      <c r="J635" s="5">
        <f>VLOOKUP(F635,'Set up'!$A$2:$D$55,4,FALSE)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up'!$A$2:$E$55,5,FALSE)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up'!$A$2:$C$55,3,FALSE)</f>
        <v>Cash</v>
      </c>
      <c r="J636" s="5">
        <f>VLOOKUP(F636,'Set up'!$A$2:$D$55,4,FALSE)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up'!$A$2:$E$55,5,FALSE)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up'!$A$2:$C$55,3,FALSE)</f>
        <v>Cash</v>
      </c>
      <c r="J637" s="5">
        <f>VLOOKUP(F637,'Set up'!$A$2:$D$55,4,FALSE)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up'!$A$2:$E$55,5,FALSE)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up'!$A$2:$C$55,3,FALSE)</f>
        <v>Cash</v>
      </c>
      <c r="J638" s="5">
        <f>VLOOKUP(F638,'Set up'!$A$2:$D$55,4,FALSE)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up'!$A$2:$E$55,5,FALSE)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up'!$A$2:$C$55,3,FALSE)</f>
        <v>Cash</v>
      </c>
      <c r="J639" s="5">
        <f>VLOOKUP(F639,'Set up'!$A$2:$D$55,4,FALSE)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up'!$A$2:$E$55,5,FALSE)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up'!$A$2:$C$55,3,FALSE)</f>
        <v>Cash</v>
      </c>
      <c r="J640" s="5">
        <f>VLOOKUP(F640,'Set up'!$A$2:$D$55,4,FALSE)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up'!$A$2:$E$55,5,FALSE)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up'!$A$2:$C$55,3,FALSE)</f>
        <v>Cash</v>
      </c>
      <c r="J641" s="5">
        <f>VLOOKUP(F641,'Set up'!$A$2:$D$55,4,FALSE)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up'!$A$2:$E$55,5,FALSE)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up'!$A$2:$C$55,3,FALSE)</f>
        <v>Cash</v>
      </c>
      <c r="J642" s="5">
        <f>VLOOKUP(F642,'Set up'!$A$2:$D$55,4,FALSE)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up'!$A$2:$E$55,5,FALSE)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up'!$A$2:$C$55,3,FALSE)</f>
        <v>Cash</v>
      </c>
      <c r="J643" s="5">
        <f>VLOOKUP(F643,'Set up'!$A$2:$D$55,4,FALSE)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up'!$A$2:$E$55,5,FALSE)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up'!$A$2:$C$55,3,FALSE)</f>
        <v>Cash</v>
      </c>
      <c r="J644" s="5">
        <f>VLOOKUP(F644,'Set up'!$A$2:$D$55,4,FALSE)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up'!$A$2:$E$55,5,FALSE)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up'!$A$2:$C$55,3,FALSE)</f>
        <v>Cash</v>
      </c>
      <c r="J645" s="5">
        <f>VLOOKUP(F645,'Set up'!$A$2:$D$55,4,FALSE)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up'!$A$2:$E$55,5,FALSE)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up'!$A$2:$C$55,3,FALSE)</f>
        <v>Cash</v>
      </c>
      <c r="J646" s="5">
        <f>VLOOKUP(F646,'Set up'!$A$2:$D$55,4,FALSE)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up'!$A$2:$E$55,5,FALSE)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up'!$A$2:$C$55,3,FALSE)</f>
        <v>Cash</v>
      </c>
      <c r="J647" s="5">
        <f>VLOOKUP(F647,'Set up'!$A$2:$D$55,4,FALSE)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up'!$A$2:$E$55,5,FALSE)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up'!$A$2:$C$55,3,FALSE)</f>
        <v>Cash</v>
      </c>
      <c r="J648" s="5">
        <f>VLOOKUP(F648,'Set up'!$A$2:$D$55,4,FALSE)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up'!$A$2:$E$55,5,FALSE)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up'!$A$2:$C$55,3,FALSE)</f>
        <v>Cash</v>
      </c>
      <c r="J649" s="5">
        <f>VLOOKUP(F649,'Set up'!$A$2:$D$55,4,FALSE)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up'!$A$2:$E$55,5,FALSE)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up'!$A$2:$C$55,3,FALSE)</f>
        <v>Cash</v>
      </c>
      <c r="J650" s="5">
        <f>VLOOKUP(F650,'Set up'!$A$2:$D$55,4,FALSE)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up'!$A$2:$E$55,5,FALSE)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up'!$A$2:$C$55,3,FALSE)</f>
        <v>Cash</v>
      </c>
      <c r="J651" s="5">
        <f>VLOOKUP(F651,'Set up'!$A$2:$D$55,4,FALSE)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up'!$A$2:$E$55,5,FALSE)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up'!$A$2:$C$55,3,FALSE)</f>
        <v>Cash</v>
      </c>
      <c r="J652" s="5">
        <f>VLOOKUP(F652,'Set up'!$A$2:$D$55,4,FALSE)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up'!$A$2:$E$55,5,FALSE)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up'!$A$2:$C$55,3,FALSE)</f>
        <v>Cash</v>
      </c>
      <c r="J653" s="5">
        <f>VLOOKUP(F653,'Set up'!$A$2:$D$55,4,FALSE)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up'!$A$2:$E$55,5,FALSE)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up'!$A$2:$C$55,3,FALSE)</f>
        <v>Cash</v>
      </c>
      <c r="J654" s="5">
        <f>VLOOKUP(F654,'Set up'!$A$2:$D$55,4,FALSE)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up'!$A$2:$E$55,5,FALSE)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up'!$A$2:$C$55,3,FALSE)</f>
        <v>Cash</v>
      </c>
      <c r="J655" s="5">
        <f>VLOOKUP(F655,'Set up'!$A$2:$D$55,4,FALSE)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up'!$A$2:$E$55,5,FALSE)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up'!$A$2:$C$55,3,FALSE)</f>
        <v>Cash</v>
      </c>
      <c r="J656" s="5">
        <f>VLOOKUP(F656,'Set up'!$A$2:$D$55,4,FALSE)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up'!$A$2:$E$55,5,FALSE)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up'!$A$2:$C$55,3,FALSE)</f>
        <v>Cash</v>
      </c>
      <c r="J657" s="5">
        <f>VLOOKUP(F657,'Set up'!$A$2:$D$55,4,FALSE)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up'!$A$2:$E$55,5,FALSE)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up'!$A$2:$C$55,3,FALSE)</f>
        <v>Cash</v>
      </c>
      <c r="J658" s="5">
        <f>VLOOKUP(F658,'Set up'!$A$2:$D$55,4,FALSE)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up'!$A$2:$E$55,5,FALSE)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up'!$A$2:$C$55,3,FALSE)</f>
        <v>Cash</v>
      </c>
      <c r="J659" s="5">
        <f>VLOOKUP(F659,'Set up'!$A$2:$D$55,4,FALSE)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up'!$A$2:$E$55,5,FALSE)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up'!$A$2:$C$55,3,FALSE)</f>
        <v>Cash</v>
      </c>
      <c r="J660" s="5">
        <f>VLOOKUP(F660,'Set up'!$A$2:$D$55,4,FALSE)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up'!$A$2:$E$55,5,FALSE)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up'!$A$2:$C$55,3,FALSE)</f>
        <v>Cash</v>
      </c>
      <c r="J661" s="5">
        <f>VLOOKUP(F661,'Set up'!$A$2:$D$55,4,FALSE)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up'!$A$2:$E$55,5,FALSE)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up'!$A$2:$C$55,3,FALSE)</f>
        <v>Cash</v>
      </c>
      <c r="J662" s="5">
        <f>VLOOKUP(F662,'Set up'!$A$2:$D$55,4,FALSE)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up'!$A$2:$E$55,5,FALSE)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up'!$A$2:$C$55,3,FALSE)</f>
        <v>Cash</v>
      </c>
      <c r="J663" s="5">
        <f>VLOOKUP(F663,'Set up'!$A$2:$D$55,4,FALSE)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up'!$A$2:$E$55,5,FALSE)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up'!$A$2:$C$55,3,FALSE)</f>
        <v>Cash</v>
      </c>
      <c r="J664" s="5">
        <f>VLOOKUP(F664,'Set up'!$A$2:$D$55,4,FALSE)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up'!$A$2:$E$55,5,FALSE)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up'!$A$2:$C$55,3,FALSE)</f>
        <v>Cash</v>
      </c>
      <c r="J665" s="5">
        <f>VLOOKUP(F665,'Set up'!$A$2:$D$55,4,FALSE)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up'!$A$2:$E$55,5,FALSE)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up'!$A$2:$C$55,3,FALSE)</f>
        <v>Cash</v>
      </c>
      <c r="J666" s="5">
        <f>VLOOKUP(F666,'Set up'!$A$2:$D$55,4,FALSE)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up'!$A$2:$E$55,5,FALSE)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up'!$A$2:$C$55,3,FALSE)</f>
        <v>Cash</v>
      </c>
      <c r="J667" s="5">
        <f>VLOOKUP(F667,'Set up'!$A$2:$D$55,4,FALSE)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up'!$A$2:$E$55,5,FALSE)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up'!$A$2:$C$55,3,FALSE)</f>
        <v>Cash</v>
      </c>
      <c r="J668" s="5">
        <f>VLOOKUP(F668,'Set up'!$A$2:$D$55,4,FALSE)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up'!$A$2:$E$55,5,FALSE)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up'!$A$2:$C$55,3,FALSE)</f>
        <v>Cash</v>
      </c>
      <c r="J669" s="5">
        <f>VLOOKUP(F669,'Set up'!$A$2:$D$55,4,FALSE)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up'!$A$2:$E$55,5,FALSE)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up'!$A$2:$C$55,3,FALSE)</f>
        <v>Cash</v>
      </c>
      <c r="J670" s="5">
        <f>VLOOKUP(F670,'Set up'!$A$2:$D$55,4,FALSE)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up'!$A$2:$E$55,5,FALSE)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up'!$A$2:$C$55,3,FALSE)</f>
        <v>Cash</v>
      </c>
      <c r="J671" s="5">
        <f>VLOOKUP(F671,'Set up'!$A$2:$D$55,4,FALSE)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up'!$A$2:$E$55,5,FALSE)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up'!$A$2:$C$55,3,FALSE)</f>
        <v>Cash</v>
      </c>
      <c r="J672" s="5">
        <f>VLOOKUP(F672,'Set up'!$A$2:$D$55,4,FALSE)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up'!$A$2:$E$55,5,FALSE)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up'!$A$2:$C$55,3,FALSE)</f>
        <v>Cash</v>
      </c>
      <c r="J673" s="5">
        <f>VLOOKUP(F673,'Set up'!$A$2:$D$55,4,FALSE)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up'!$A$2:$E$55,5,FALSE)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up'!$A$2:$C$55,3,FALSE)</f>
        <v>Cash</v>
      </c>
      <c r="J674" s="5">
        <f>VLOOKUP(F674,'Set up'!$A$2:$D$55,4,FALSE)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up'!$A$2:$E$55,5,FALSE)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up'!$A$2:$C$55,3,FALSE)</f>
        <v>Cash</v>
      </c>
      <c r="J675" s="5">
        <f>VLOOKUP(F675,'Set up'!$A$2:$D$55,4,FALSE)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up'!$A$2:$E$55,5,FALSE)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up'!$A$2:$C$55,3,FALSE)</f>
        <v>Cash</v>
      </c>
      <c r="J676" s="5">
        <f>VLOOKUP(F676,'Set up'!$A$2:$D$55,4,FALSE)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up'!$A$2:$E$55,5,FALSE)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up'!$A$2:$C$55,3,FALSE)</f>
        <v>45</v>
      </c>
      <c r="J677" s="5">
        <f>VLOOKUP(F677,'Set up'!$A$2:$D$55,4,FALSE)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up'!$A$2:$E$55,5,FALSE)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up'!$A$2:$C$55,3,FALSE)</f>
        <v>45</v>
      </c>
      <c r="J678" s="5">
        <f>VLOOKUP(F678,'Set up'!$A$2:$D$55,4,FALSE)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up'!$A$2:$E$55,5,FALSE)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up'!$A$2:$C$55,3,FALSE)</f>
        <v>45</v>
      </c>
      <c r="J679" s="5">
        <f>VLOOKUP(F679,'Set up'!$A$2:$D$55,4,FALSE)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up'!$A$2:$E$55,5,FALSE)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up'!$A$2:$C$55,3,FALSE)</f>
        <v>45</v>
      </c>
      <c r="J680" s="5">
        <f>VLOOKUP(F680,'Set up'!$A$2:$D$55,4,FALSE)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up'!$A$2:$E$55,5,FALSE)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up'!$A$2:$C$55,3,FALSE)</f>
        <v>60</v>
      </c>
      <c r="J681" s="5">
        <f>VLOOKUP(F681,'Set up'!$A$2:$D$55,4,FALSE)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up'!$A$2:$E$55,5,FALSE)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up'!$A$2:$C$55,3,FALSE)</f>
        <v>60</v>
      </c>
      <c r="J682" s="5">
        <f>VLOOKUP(F682,'Set up'!$A$2:$D$55,4,FALSE)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up'!$A$2:$E$55,5,FALSE)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up'!$A$2:$C$55,3,FALSE)</f>
        <v>60</v>
      </c>
      <c r="J683" s="5">
        <f>VLOOKUP(F683,'Set up'!$A$2:$D$55,4,FALSE)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up'!$A$2:$E$55,5,FALSE)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up'!$A$2:$C$55,3,FALSE)</f>
        <v>Cash</v>
      </c>
      <c r="J684" s="5">
        <f>VLOOKUP(F684,'Set up'!$A$2:$D$55,4,FALSE)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up'!$A$2:$E$55,5,FALSE)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up'!$A$2:$C$55,3,FALSE)</f>
        <v>Cash</v>
      </c>
      <c r="J685" s="5">
        <f>VLOOKUP(F685,'Set up'!$A$2:$D$55,4,FALSE)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up'!$A$2:$E$55,5,FALSE)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up'!$A$2:$C$55,3,FALSE)</f>
        <v>Cash</v>
      </c>
      <c r="J686" s="5">
        <f>VLOOKUP(F686,'Set up'!$A$2:$D$55,4,FALSE)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up'!$A$2:$E$55,5,FALSE)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up'!$A$2:$C$55,3,FALSE)</f>
        <v>Cash</v>
      </c>
      <c r="J687" s="5">
        <f>VLOOKUP(F687,'Set up'!$A$2:$D$55,4,FALSE)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up'!$A$2:$E$55,5,FALSE)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up'!$A$2:$C$55,3,FALSE)</f>
        <v>Cash</v>
      </c>
      <c r="J688" s="5">
        <f>VLOOKUP(F688,'Set up'!$A$2:$D$55,4,FALSE)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up'!$A$2:$E$55,5,FALSE)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up'!$A$2:$C$55,3,FALSE)</f>
        <v>Cash</v>
      </c>
      <c r="J689" s="5">
        <f>VLOOKUP(F689,'Set up'!$A$2:$D$55,4,FALSE)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up'!$A$2:$E$55,5,FALSE)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up'!$A$2:$C$55,3,FALSE)</f>
        <v>Cash</v>
      </c>
      <c r="J690" s="5">
        <f>VLOOKUP(F690,'Set up'!$A$2:$D$55,4,FALSE)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up'!$A$2:$E$55,5,FALSE)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up'!$A$2:$C$55,3,FALSE)</f>
        <v>Cash</v>
      </c>
      <c r="J691" s="5">
        <f>VLOOKUP(F691,'Set up'!$A$2:$D$55,4,FALSE)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up'!$A$2:$E$55,5,FALSE)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up'!$A$2:$C$55,3,FALSE)</f>
        <v>Cash</v>
      </c>
      <c r="J692" s="5">
        <f>VLOOKUP(F692,'Set up'!$A$2:$D$55,4,FALSE)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up'!$A$2:$E$55,5,FALSE)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up'!$A$2:$C$55,3,FALSE)</f>
        <v>Cash</v>
      </c>
      <c r="J693" s="5">
        <f>VLOOKUP(F693,'Set up'!$A$2:$D$55,4,FALSE)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up'!$A$2:$E$55,5,FALSE)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up'!$A$2:$C$55,3,FALSE)</f>
        <v>Cash</v>
      </c>
      <c r="J694" s="5">
        <f>VLOOKUP(F694,'Set up'!$A$2:$D$55,4,FALSE)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up'!$A$2:$E$55,5,FALSE)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up'!$A$2:$C$55,3,FALSE)</f>
        <v>Cash</v>
      </c>
      <c r="J695" s="5">
        <f>VLOOKUP(F695,'Set up'!$A$2:$D$55,4,FALSE)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up'!$A$2:$E$55,5,FALSE)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up'!$A$2:$C$55,3,FALSE)</f>
        <v>Cash</v>
      </c>
      <c r="J696" s="5">
        <f>VLOOKUP(F696,'Set up'!$A$2:$D$55,4,FALSE)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up'!$A$2:$E$55,5,FALSE)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up'!$A$2:$C$55,3,FALSE)</f>
        <v>Cash</v>
      </c>
      <c r="J697" s="5">
        <f>VLOOKUP(F697,'Set up'!$A$2:$D$55,4,FALSE)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up'!$A$2:$E$55,5,FALSE)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up'!$A$2:$C$55,3,FALSE)</f>
        <v>Cash</v>
      </c>
      <c r="J698" s="5">
        <f>VLOOKUP(F698,'Set up'!$A$2:$D$55,4,FALSE)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up'!$A$2:$E$55,5,FALSE)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up'!$A$2:$C$55,3,FALSE)</f>
        <v>Cash</v>
      </c>
      <c r="J699" s="5">
        <f>VLOOKUP(F699,'Set up'!$A$2:$D$55,4,FALSE)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up'!$A$2:$E$55,5,FALSE)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up'!$A$2:$C$55,3,FALSE)</f>
        <v>Cash</v>
      </c>
      <c r="J700" s="5">
        <f>VLOOKUP(F700,'Set up'!$A$2:$D$55,4,FALSE)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up'!$A$2:$E$55,5,FALSE)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up'!$A$2:$C$55,3,FALSE)</f>
        <v>Cash</v>
      </c>
      <c r="J701" s="5">
        <f>VLOOKUP(F701,'Set up'!$A$2:$D$55,4,FALSE)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up'!$A$2:$E$55,5,FALSE)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up'!$A$2:$C$55,3,FALSE)</f>
        <v>Cash</v>
      </c>
      <c r="J702" s="5">
        <f>VLOOKUP(F702,'Set up'!$A$2:$D$55,4,FALSE)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up'!$A$2:$E$55,5,FALSE)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up'!$A$2:$C$55,3,FALSE)</f>
        <v>Cash</v>
      </c>
      <c r="J703" s="5">
        <f>VLOOKUP(F703,'Set up'!$A$2:$D$55,4,FALSE)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up'!$A$2:$E$55,5,FALSE)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up'!$A$2:$C$55,3,FALSE)</f>
        <v>Cash</v>
      </c>
      <c r="J704" s="5">
        <f>VLOOKUP(F704,'Set up'!$A$2:$D$55,4,FALSE)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up'!$A$2:$E$55,5,FALSE)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up'!$A$2:$C$55,3,FALSE)</f>
        <v>Cash</v>
      </c>
      <c r="J705" s="5">
        <f>VLOOKUP(F705,'Set up'!$A$2:$D$55,4,FALSE)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up'!$A$2:$E$55,5,FALSE)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up'!$A$2:$C$55,3,FALSE)</f>
        <v>Cash</v>
      </c>
      <c r="J706" s="5">
        <f>VLOOKUP(F706,'Set up'!$A$2:$D$55,4,FALSE)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up'!$A$2:$E$55,5,FALSE)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up'!$A$2:$C$55,3,FALSE)</f>
        <v>Cash</v>
      </c>
      <c r="J707" s="5">
        <f>VLOOKUP(F707,'Set up'!$A$2:$D$55,4,FALSE)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up'!$A$2:$E$55,5,FALSE)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up'!$A$2:$C$55,3,FALSE)</f>
        <v>Cash</v>
      </c>
      <c r="J708" s="5">
        <f>VLOOKUP(F708,'Set up'!$A$2:$D$55,4,FALSE)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up'!$A$2:$E$55,5,FALSE)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up'!$A$2:$C$55,3,FALSE)</f>
        <v>Cash</v>
      </c>
      <c r="J709" s="5">
        <f>VLOOKUP(F709,'Set up'!$A$2:$D$55,4,FALSE)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up'!$A$2:$E$55,5,FALSE)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up'!$A$2:$C$55,3,FALSE)</f>
        <v>Cash</v>
      </c>
      <c r="J710" s="5">
        <f>VLOOKUP(F710,'Set up'!$A$2:$D$55,4,FALSE)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up'!$A$2:$E$55,5,FALSE)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up'!$A$2:$C$55,3,FALSE)</f>
        <v>Cash</v>
      </c>
      <c r="J711" s="5">
        <f>VLOOKUP(F711,'Set up'!$A$2:$D$55,4,FALSE)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up'!$A$2:$E$55,5,FALSE)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up'!$A$2:$C$55,3,FALSE)</f>
        <v>Cash</v>
      </c>
      <c r="J712" s="5">
        <f>VLOOKUP(F712,'Set up'!$A$2:$D$55,4,FALSE)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up'!$A$2:$E$55,5,FALSE)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up'!$A$2:$C$55,3,FALSE)</f>
        <v>Cash</v>
      </c>
      <c r="J713" s="5">
        <f>VLOOKUP(F713,'Set up'!$A$2:$D$55,4,FALSE)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up'!$A$2:$E$55,5,FALSE)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up'!$A$2:$C$55,3,FALSE)</f>
        <v>Cash</v>
      </c>
      <c r="J714" s="5">
        <f>VLOOKUP(F714,'Set up'!$A$2:$D$55,4,FALSE)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up'!$A$2:$E$55,5,FALSE)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up'!$A$2:$C$55,3,FALSE)</f>
        <v>Cash</v>
      </c>
      <c r="J715" s="5">
        <f>VLOOKUP(F715,'Set up'!$A$2:$D$55,4,FALSE)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up'!$A$2:$E$55,5,FALSE)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up'!$A$2:$C$55,3,FALSE)</f>
        <v>Cash</v>
      </c>
      <c r="J716" s="5">
        <f>VLOOKUP(F716,'Set up'!$A$2:$D$55,4,FALSE)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up'!$A$2:$E$55,5,FALSE)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up'!$A$2:$C$55,3,FALSE)</f>
        <v>Cash</v>
      </c>
      <c r="J717" s="5">
        <f>VLOOKUP(F717,'Set up'!$A$2:$D$55,4,FALSE)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up'!$A$2:$E$55,5,FALSE)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up'!$A$2:$C$55,3,FALSE)</f>
        <v>Cash</v>
      </c>
      <c r="J718" s="5">
        <f>VLOOKUP(F718,'Set up'!$A$2:$D$55,4,FALSE)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up'!$A$2:$E$55,5,FALSE)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up'!$A$2:$C$55,3,FALSE)</f>
        <v>Cash</v>
      </c>
      <c r="J719" s="5">
        <f>VLOOKUP(F719,'Set up'!$A$2:$D$55,4,FALSE)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up'!$A$2:$E$55,5,FALSE)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up'!$A$2:$C$55,3,FALSE)</f>
        <v>Cash</v>
      </c>
      <c r="J720" s="5">
        <f>VLOOKUP(F720,'Set up'!$A$2:$D$55,4,FALSE)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up'!$A$2:$E$55,5,FALSE)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up'!$A$2:$C$55,3,FALSE)</f>
        <v>Cash</v>
      </c>
      <c r="J721" s="5">
        <f>VLOOKUP(F721,'Set up'!$A$2:$D$55,4,FALSE)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up'!$A$2:$E$55,5,FALSE)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up'!$A$2:$C$55,3,FALSE)</f>
        <v>120</v>
      </c>
      <c r="J722" s="5">
        <f>VLOOKUP(F722,'Set up'!$A$2:$D$55,4,FALSE)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up'!$A$2:$E$55,5,FALSE)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up'!$A$2:$C$55,3,FALSE)</f>
        <v>120</v>
      </c>
      <c r="J723" s="5">
        <f>VLOOKUP(F723,'Set up'!$A$2:$D$55,4,FALSE)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up'!$A$2:$E$55,5,FALSE)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up'!$A$2:$C$55,3,FALSE)</f>
        <v>120</v>
      </c>
      <c r="J724" s="5">
        <f>VLOOKUP(F724,'Set up'!$A$2:$D$55,4,FALSE)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up'!$A$2:$E$55,5,FALSE)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up'!$A$2:$C$55,3,FALSE)</f>
        <v>120</v>
      </c>
      <c r="J725" s="5">
        <f>VLOOKUP(F725,'Set up'!$A$2:$D$55,4,FALSE)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up'!$A$2:$E$55,5,FALSE)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up'!$A$2:$C$55,3,FALSE)</f>
        <v>Cash</v>
      </c>
      <c r="J726" s="5">
        <f>VLOOKUP(F726,'Set up'!$A$2:$D$55,4,FALSE)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up'!$A$2:$E$55,5,FALSE)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up'!$A$2:$C$55,3,FALSE)</f>
        <v>Cash</v>
      </c>
      <c r="J727" s="5">
        <f>VLOOKUP(F727,'Set up'!$A$2:$D$55,4,FALSE)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up'!$A$2:$E$55,5,FALSE)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up'!$A$2:$C$55,3,FALSE)</f>
        <v>Cash</v>
      </c>
      <c r="J728" s="5">
        <f>VLOOKUP(F728,'Set up'!$A$2:$D$55,4,FALSE)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up'!$A$2:$E$55,5,FALSE)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up'!$A$2:$C$55,3,FALSE)</f>
        <v>Cash</v>
      </c>
      <c r="J729" s="5">
        <f>VLOOKUP(F729,'Set up'!$A$2:$D$55,4,FALSE)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up'!$A$2:$E$55,5,FALSE)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up'!$A$2:$C$55,3,FALSE)</f>
        <v>Cash</v>
      </c>
      <c r="J730" s="5">
        <f>VLOOKUP(F730,'Set up'!$A$2:$D$55,4,FALSE)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up'!$A$2:$E$55,5,FALSE)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up'!$A$2:$C$55,3,FALSE)</f>
        <v>Cash</v>
      </c>
      <c r="J731" s="5">
        <f>VLOOKUP(F731,'Set up'!$A$2:$D$55,4,FALSE)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up'!$A$2:$E$55,5,FALSE)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up'!$A$2:$C$55,3,FALSE)</f>
        <v>Cash</v>
      </c>
      <c r="J732" s="5">
        <f>VLOOKUP(F732,'Set up'!$A$2:$D$55,4,FALSE)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up'!$A$2:$E$55,5,FALSE)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up'!$A$2:$C$55,3,FALSE)</f>
        <v>Cash</v>
      </c>
      <c r="J733" s="5">
        <f>VLOOKUP(F733,'Set up'!$A$2:$D$55,4,FALSE)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up'!$A$2:$E$55,5,FALSE)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up'!$A$2:$C$55,3,FALSE)</f>
        <v>Cash</v>
      </c>
      <c r="J734" s="5">
        <f>VLOOKUP(F734,'Set up'!$A$2:$D$55,4,FALSE)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up'!$A$2:$E$55,5,FALSE)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up'!$A$2:$C$55,3,FALSE)</f>
        <v>Cash</v>
      </c>
      <c r="J735" s="5">
        <f>VLOOKUP(F735,'Set up'!$A$2:$D$55,4,FALSE)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up'!$A$2:$E$55,5,FALSE)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up'!$A$2:$C$55,3,FALSE)</f>
        <v>Cash</v>
      </c>
      <c r="J736" s="5">
        <f>VLOOKUP(F736,'Set up'!$A$2:$D$55,4,FALSE)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up'!$A$2:$E$55,5,FALSE)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up'!$A$2:$C$55,3,FALSE)</f>
        <v>Cash</v>
      </c>
      <c r="J737" s="5">
        <f>VLOOKUP(F737,'Set up'!$A$2:$D$55,4,FALSE)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up'!$A$2:$E$55,5,FALSE)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up'!$A$2:$C$55,3,FALSE)</f>
        <v>120</v>
      </c>
      <c r="J738" s="5">
        <f>VLOOKUP(F738,'Set up'!$A$2:$D$55,4,FALSE)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up'!$A$2:$E$55,5,FALSE)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up'!$A$2:$C$55,3,FALSE)</f>
        <v>120</v>
      </c>
      <c r="J739" s="5">
        <f>VLOOKUP(F739,'Set up'!$A$2:$D$55,4,FALSE)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up'!$A$2:$E$55,5,FALSE)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up'!$A$2:$C$55,3,FALSE)</f>
        <v>Cash</v>
      </c>
      <c r="J740" s="5">
        <f>VLOOKUP(F740,'Set up'!$A$2:$D$55,4,FALSE)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up'!$A$2:$E$55,5,FALSE)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up'!$A$2:$C$55,3,FALSE)</f>
        <v>Cash</v>
      </c>
      <c r="J741" s="5">
        <f>VLOOKUP(F741,'Set up'!$A$2:$D$55,4,FALSE)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up'!$A$2:$E$55,5,FALSE)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up'!$A$2:$C$55,3,FALSE)</f>
        <v>Cash</v>
      </c>
      <c r="J742" s="5">
        <f>VLOOKUP(F742,'Set up'!$A$2:$D$55,4,FALSE)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up'!$A$2:$E$55,5,FALSE)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up'!$A$2:$C$55,3,FALSE)</f>
        <v>Cash</v>
      </c>
      <c r="J743" s="5">
        <f>VLOOKUP(F743,'Set up'!$A$2:$D$55,4,FALSE)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up'!$A$2:$E$55,5,FALSE)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up'!$A$2:$C$55,3,FALSE)</f>
        <v>Cash</v>
      </c>
      <c r="J744" s="5">
        <f>VLOOKUP(F744,'Set up'!$A$2:$D$55,4,FALSE)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up'!$A$2:$E$55,5,FALSE)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up'!$A$2:$C$55,3,FALSE)</f>
        <v>Cash</v>
      </c>
      <c r="J745" s="5">
        <f>VLOOKUP(F745,'Set up'!$A$2:$D$55,4,FALSE)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up'!$A$2:$E$55,5,FALSE)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up'!$A$2:$C$55,3,FALSE)</f>
        <v>Cash</v>
      </c>
      <c r="J746" s="5">
        <f>VLOOKUP(F746,'Set up'!$A$2:$D$55,4,FALSE)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up'!$A$2:$E$55,5,FALSE)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up'!$A$2:$C$55,3,FALSE)</f>
        <v>Cash</v>
      </c>
      <c r="J747" s="5">
        <f>VLOOKUP(F747,'Set up'!$A$2:$D$55,4,FALSE)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up'!$A$2:$E$55,5,FALSE)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up'!$A$2:$C$55,3,FALSE)</f>
        <v>Cash</v>
      </c>
      <c r="J748" s="5">
        <f>VLOOKUP(F748,'Set up'!$A$2:$D$55,4,FALSE)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up'!$A$2:$E$55,5,FALSE)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up'!$A$2:$C$55,3,FALSE)</f>
        <v>Cash</v>
      </c>
      <c r="J749" s="5">
        <f>VLOOKUP(F749,'Set up'!$A$2:$D$55,4,FALSE)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up'!$A$2:$E$55,5,FALSE)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up'!$A$2:$C$55,3,FALSE)</f>
        <v>Cash</v>
      </c>
      <c r="J750" s="5">
        <f>VLOOKUP(F750,'Set up'!$A$2:$D$55,4,FALSE)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up'!$A$2:$E$55,5,FALSE)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up'!$A$2:$C$55,3,FALSE)</f>
        <v>Cash</v>
      </c>
      <c r="J751" s="5">
        <f>VLOOKUP(F751,'Set up'!$A$2:$D$55,4,FALSE)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up'!$A$2:$E$55,5,FALSE)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up'!$A$2:$C$55,3,FALSE)</f>
        <v>Cash</v>
      </c>
      <c r="J752" s="5">
        <f>VLOOKUP(F752,'Set up'!$A$2:$D$55,4,FALSE)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up'!$A$2:$E$55,5,FALSE)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up'!$A$2:$C$55,3,FALSE)</f>
        <v>Cash</v>
      </c>
      <c r="J753" s="5">
        <f>VLOOKUP(F753,'Set up'!$A$2:$D$55,4,FALSE)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up'!$A$2:$E$55,5,FALSE)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up'!$A$2:$C$55,3,FALSE)</f>
        <v>Cash</v>
      </c>
      <c r="J754" s="5">
        <f>VLOOKUP(F754,'Set up'!$A$2:$D$55,4,FALSE)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up'!$A$2:$E$55,5,FALSE)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up'!$A$2:$C$55,3,FALSE)</f>
        <v>Cash</v>
      </c>
      <c r="J755" s="5">
        <f>VLOOKUP(F755,'Set up'!$A$2:$D$55,4,FALSE)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up'!$A$2:$E$55,5,FALSE)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up'!$A$2:$C$55,3,FALSE)</f>
        <v>Cash</v>
      </c>
      <c r="J756" s="5">
        <f>VLOOKUP(F756,'Set up'!$A$2:$D$55,4,FALSE)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up'!$A$2:$E$55,5,FALSE)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up'!$A$2:$C$55,3,FALSE)</f>
        <v>Cash</v>
      </c>
      <c r="J757" s="5">
        <f>VLOOKUP(F757,'Set up'!$A$2:$D$55,4,FALSE)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up'!$A$2:$E$55,5,FALSE)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up'!$A$2:$C$55,3,FALSE)</f>
        <v>Cash</v>
      </c>
      <c r="J758" s="5">
        <f>VLOOKUP(F758,'Set up'!$A$2:$D$55,4,FALSE)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up'!$A$2:$E$55,5,FALSE)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up'!$A$2:$C$55,3,FALSE)</f>
        <v>Cash</v>
      </c>
      <c r="J759" s="5">
        <f>VLOOKUP(F759,'Set up'!$A$2:$D$55,4,FALSE)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up'!$A$2:$E$55,5,FALSE)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up'!$A$2:$C$55,3,FALSE)</f>
        <v>Cash</v>
      </c>
      <c r="J760" s="5">
        <f>VLOOKUP(F760,'Set up'!$A$2:$D$55,4,FALSE)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up'!$A$2:$E$55,5,FALSE)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up'!$A$2:$C$55,3,FALSE)</f>
        <v>Cash</v>
      </c>
      <c r="J761" s="5">
        <f>VLOOKUP(F761,'Set up'!$A$2:$D$55,4,FALSE)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up'!$A$2:$E$55,5,FALSE)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up'!$A$2:$C$55,3,FALSE)</f>
        <v>Cash</v>
      </c>
      <c r="J762" s="5">
        <f>VLOOKUP(F762,'Set up'!$A$2:$D$55,4,FALSE)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up'!$A$2:$E$55,5,FALSE)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up'!$A$2:$C$55,3,FALSE)</f>
        <v>Cash</v>
      </c>
      <c r="J763" s="5">
        <f>VLOOKUP(F763,'Set up'!$A$2:$D$55,4,FALSE)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up'!$A$2:$E$55,5,FALSE)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up'!$A$2:$C$55,3,FALSE)</f>
        <v>Cash</v>
      </c>
      <c r="J764" s="5">
        <f>VLOOKUP(F764,'Set up'!$A$2:$D$55,4,FALSE)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up'!$A$2:$E$55,5,FALSE)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up'!$A$2:$C$55,3,FALSE)</f>
        <v>Cash</v>
      </c>
      <c r="J765" s="5">
        <f>VLOOKUP(F765,'Set up'!$A$2:$D$55,4,FALSE)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up'!$A$2:$E$55,5,FALSE)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up'!$A$2:$C$55,3,FALSE)</f>
        <v>Cash</v>
      </c>
      <c r="J766" s="5">
        <f>VLOOKUP(F766,'Set up'!$A$2:$D$55,4,FALSE)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up'!$A$2:$E$55,5,FALSE)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up'!$A$2:$C$55,3,FALSE)</f>
        <v>Cash</v>
      </c>
      <c r="J767" s="5">
        <f>VLOOKUP(F767,'Set up'!$A$2:$D$55,4,FALSE)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up'!$A$2:$E$55,5,FALSE)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up'!$A$2:$C$55,3,FALSE)</f>
        <v>Cash</v>
      </c>
      <c r="J768" s="5">
        <f>VLOOKUP(F768,'Set up'!$A$2:$D$55,4,FALSE)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up'!$A$2:$E$55,5,FALSE)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up'!$A$2:$C$55,3,FALSE)</f>
        <v>60</v>
      </c>
      <c r="J769" s="5">
        <f>VLOOKUP(F769,'Set up'!$A$2:$D$55,4,FALSE)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up'!$A$2:$E$55,5,FALSE)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up'!$A$2:$C$55,3,FALSE)</f>
        <v>60</v>
      </c>
      <c r="J770" s="5">
        <f>VLOOKUP(F770,'Set up'!$A$2:$D$55,4,FALSE)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up'!$A$2:$E$55,5,FALSE)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up'!$A$2:$C$55,3,FALSE)</f>
        <v>60</v>
      </c>
      <c r="J771" s="5">
        <f>VLOOKUP(F771,'Set up'!$A$2:$D$55,4,FALSE)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up'!$A$2:$E$55,5,FALSE)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up'!$A$2:$C$55,3,FALSE)</f>
        <v>Cash</v>
      </c>
      <c r="J772" s="5">
        <f>VLOOKUP(F772,'Set up'!$A$2:$D$55,4,FALSE)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up'!$A$2:$E$55,5,FALSE)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up'!$A$2:$C$55,3,FALSE)</f>
        <v>Cash</v>
      </c>
      <c r="J773" s="5">
        <f>VLOOKUP(F773,'Set up'!$A$2:$D$55,4,FALSE)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up'!$A$2:$E$55,5,FALSE)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up'!$A$2:$C$55,3,FALSE)</f>
        <v>Cash</v>
      </c>
      <c r="J774" s="5">
        <f>VLOOKUP(F774,'Set up'!$A$2:$D$55,4,FALSE)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up'!$A$2:$E$55,5,FALSE)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up'!$A$2:$C$55,3,FALSE)</f>
        <v>Cash</v>
      </c>
      <c r="J775" s="5">
        <f>VLOOKUP(F775,'Set up'!$A$2:$D$55,4,FALSE)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up'!$A$2:$E$55,5,FALSE)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up'!$A$2:$C$55,3,FALSE)</f>
        <v>Cash</v>
      </c>
      <c r="J776" s="5">
        <f>VLOOKUP(F776,'Set up'!$A$2:$D$55,4,FALSE)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up'!$A$2:$E$55,5,FALSE)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up'!$A$2:$C$55,3,FALSE)</f>
        <v>Cash</v>
      </c>
      <c r="J777" s="5">
        <f>VLOOKUP(F777,'Set up'!$A$2:$D$55,4,FALSE)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up'!$A$2:$E$55,5,FALSE)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up'!$A$2:$C$55,3,FALSE)</f>
        <v>Cash</v>
      </c>
      <c r="J778" s="5">
        <f>VLOOKUP(F778,'Set up'!$A$2:$D$55,4,FALSE)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up'!$A$2:$E$55,5,FALSE)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up'!$A$2:$C$55,3,FALSE)</f>
        <v>Cash</v>
      </c>
      <c r="J779" s="5">
        <f>VLOOKUP(F779,'Set up'!$A$2:$D$55,4,FALSE)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up'!$A$2:$E$55,5,FALSE)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up'!$A$2:$C$55,3,FALSE)</f>
        <v>Cash</v>
      </c>
      <c r="J780" s="5">
        <f>VLOOKUP(F780,'Set up'!$A$2:$D$55,4,FALSE)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up'!$A$2:$E$55,5,FALSE)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up'!$A$2:$C$55,3,FALSE)</f>
        <v>Cash</v>
      </c>
      <c r="J781" s="5">
        <f>VLOOKUP(F781,'Set up'!$A$2:$D$55,4,FALSE)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up'!$A$2:$E$55,5,FALSE)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up'!$A$2:$C$55,3,FALSE)</f>
        <v>Cash</v>
      </c>
      <c r="J782" s="5">
        <f>VLOOKUP(F782,'Set up'!$A$2:$D$55,4,FALSE)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up'!$A$2:$E$55,5,FALSE)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up'!$A$2:$C$55,3,FALSE)</f>
        <v>Cash</v>
      </c>
      <c r="J783" s="5">
        <f>VLOOKUP(F783,'Set up'!$A$2:$D$55,4,FALSE)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up'!$A$2:$E$55,5,FALSE)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up'!$A$2:$C$55,3,FALSE)</f>
        <v>Cash</v>
      </c>
      <c r="J784" s="5">
        <f>VLOOKUP(F784,'Set up'!$A$2:$D$55,4,FALSE)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up'!$A$2:$E$55,5,FALSE)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up'!$A$2:$C$55,3,FALSE)</f>
        <v>Cash</v>
      </c>
      <c r="J785" s="5">
        <f>VLOOKUP(F785,'Set up'!$A$2:$D$55,4,FALSE)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up'!$A$2:$E$55,5,FALSE)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up'!$A$2:$C$55,3,FALSE)</f>
        <v>Cash</v>
      </c>
      <c r="J786" s="5">
        <f>VLOOKUP(F786,'Set up'!$A$2:$D$55,4,FALSE)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up'!$A$2:$E$55,5,FALSE)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up'!$A$2:$C$55,3,FALSE)</f>
        <v>Cash</v>
      </c>
      <c r="J787" s="5">
        <f>VLOOKUP(F787,'Set up'!$A$2:$D$55,4,FALSE)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up'!$A$2:$E$55,5,FALSE)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up'!$A$2:$C$55,3,FALSE)</f>
        <v>Cash</v>
      </c>
      <c r="J788" s="5">
        <f>VLOOKUP(F788,'Set up'!$A$2:$D$55,4,FALSE)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up'!$A$2:$E$55,5,FALSE)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up'!$A$2:$C$55,3,FALSE)</f>
        <v>Cash</v>
      </c>
      <c r="J789" s="5">
        <f>VLOOKUP(F789,'Set up'!$A$2:$D$55,4,FALSE)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up'!$A$2:$E$55,5,FALSE)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up'!$A$2:$C$55,3,FALSE)</f>
        <v>Cash</v>
      </c>
      <c r="J790" s="5">
        <f>VLOOKUP(F790,'Set up'!$A$2:$D$55,4,FALSE)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up'!$A$2:$E$55,5,FALSE)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up'!$A$2:$C$55,3,FALSE)</f>
        <v>Cash</v>
      </c>
      <c r="J791" s="5">
        <f>VLOOKUP(F791,'Set up'!$A$2:$D$55,4,FALSE)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up'!$A$2:$E$55,5,FALSE)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up'!$A$2:$C$55,3,FALSE)</f>
        <v>45</v>
      </c>
      <c r="J792" s="5">
        <f>VLOOKUP(F792,'Set up'!$A$2:$D$55,4,FALSE)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up'!$A$2:$E$55,5,FALSE)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up'!$A$2:$C$55,3,FALSE)</f>
        <v>45</v>
      </c>
      <c r="J793" s="5">
        <f>VLOOKUP(F793,'Set up'!$A$2:$D$55,4,FALSE)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up'!$A$2:$E$55,5,FALSE)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up'!$A$2:$C$55,3,FALSE)</f>
        <v>45</v>
      </c>
      <c r="J794" s="5">
        <f>VLOOKUP(F794,'Set up'!$A$2:$D$55,4,FALSE)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up'!$A$2:$E$55,5,FALSE)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up'!$A$2:$C$55,3,FALSE)</f>
        <v>45</v>
      </c>
      <c r="J795" s="5">
        <f>VLOOKUP(F795,'Set up'!$A$2:$D$55,4,FALSE)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up'!$A$2:$E$55,5,FALSE)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up'!$A$2:$C$55,3,FALSE)</f>
        <v>Cash</v>
      </c>
      <c r="J796" s="5">
        <f>VLOOKUP(F796,'Set up'!$A$2:$D$55,4,FALSE)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up'!$A$2:$E$55,5,FALSE)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up'!$A$2:$C$55,3,FALSE)</f>
        <v>Cash</v>
      </c>
      <c r="J797" s="5">
        <f>VLOOKUP(F797,'Set up'!$A$2:$D$55,4,FALSE)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up'!$A$2:$E$55,5,FALSE)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up'!$A$2:$C$55,3,FALSE)</f>
        <v>Cash</v>
      </c>
      <c r="J798" s="5">
        <f>VLOOKUP(F798,'Set up'!$A$2:$D$55,4,FALSE)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up'!$A$2:$E$55,5,FALSE)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up'!$A$2:$C$55,3,FALSE)</f>
        <v>Cash</v>
      </c>
      <c r="J799" s="5">
        <f>VLOOKUP(F799,'Set up'!$A$2:$D$55,4,FALSE)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up'!$A$2:$E$55,5,FALSE)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up'!$A$2:$C$55,3,FALSE)</f>
        <v>Cash</v>
      </c>
      <c r="J800" s="5">
        <f>VLOOKUP(F800,'Set up'!$A$2:$D$55,4,FALSE)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up'!$A$2:$E$55,5,FALSE)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up'!$A$2:$C$55,3,FALSE)</f>
        <v>Cash</v>
      </c>
      <c r="J801" s="5">
        <f>VLOOKUP(F801,'Set up'!$A$2:$D$55,4,FALSE)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up'!$A$2:$E$55,5,FALSE)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up'!$A$2:$C$55,3,FALSE)</f>
        <v>Cash</v>
      </c>
      <c r="J802" s="5">
        <f>VLOOKUP(F802,'Set up'!$A$2:$D$55,4,FALSE)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up'!$A$2:$E$55,5,FALSE)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up'!$A$2:$C$55,3,FALSE)</f>
        <v>Cash</v>
      </c>
      <c r="J803" s="5">
        <f>VLOOKUP(F803,'Set up'!$A$2:$D$55,4,FALSE)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up'!$A$2:$E$55,5,FALSE)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up'!$A$2:$C$55,3,FALSE)</f>
        <v>Cash</v>
      </c>
      <c r="J804" s="5">
        <f>VLOOKUP(F804,'Set up'!$A$2:$D$55,4,FALSE)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up'!$A$2:$E$55,5,FALSE)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up'!$A$2:$C$55,3,FALSE)</f>
        <v>Cash</v>
      </c>
      <c r="J805" s="5">
        <f>VLOOKUP(F805,'Set up'!$A$2:$D$55,4,FALSE)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up'!$A$2:$E$55,5,FALSE)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up'!$A$2:$C$55,3,FALSE)</f>
        <v>Cash</v>
      </c>
      <c r="J806" s="5">
        <f>VLOOKUP(F806,'Set up'!$A$2:$D$55,4,FALSE)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up'!$A$2:$E$55,5,FALSE)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up'!$A$2:$C$55,3,FALSE)</f>
        <v>Cash</v>
      </c>
      <c r="J807" s="5">
        <f>VLOOKUP(F807,'Set up'!$A$2:$D$55,4,FALSE)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up'!$A$2:$E$55,5,FALSE)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up'!$A$2:$C$55,3,FALSE)</f>
        <v>Cash</v>
      </c>
      <c r="J808" s="5">
        <f>VLOOKUP(F808,'Set up'!$A$2:$D$55,4,FALSE)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up'!$A$2:$E$55,5,FALSE)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up'!$A$2:$C$55,3,FALSE)</f>
        <v>Cash</v>
      </c>
      <c r="J809" s="5">
        <f>VLOOKUP(F809,'Set up'!$A$2:$D$55,4,FALSE)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up'!$A$2:$E$55,5,FALSE)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up'!$A$2:$C$55,3,FALSE)</f>
        <v>Cash</v>
      </c>
      <c r="J810" s="5">
        <f>VLOOKUP(F810,'Set up'!$A$2:$D$55,4,FALSE)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up'!$A$2:$E$55,5,FALSE)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up'!$A$2:$C$55,3,FALSE)</f>
        <v>Cash</v>
      </c>
      <c r="J811" s="5">
        <f>VLOOKUP(F811,'Set up'!$A$2:$D$55,4,FALSE)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up'!$A$2:$E$55,5,FALSE)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up'!$A$2:$C$55,3,FALSE)</f>
        <v>Cash</v>
      </c>
      <c r="J812" s="5">
        <f>VLOOKUP(F812,'Set up'!$A$2:$D$55,4,FALSE)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up'!$A$2:$E$55,5,FALSE)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up'!$A$2:$C$55,3,FALSE)</f>
        <v>Cash</v>
      </c>
      <c r="J813" s="5">
        <f>VLOOKUP(F813,'Set up'!$A$2:$D$55,4,FALSE)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up'!$A$2:$E$55,5,FALSE)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up'!$A$2:$C$55,3,FALSE)</f>
        <v>Cash</v>
      </c>
      <c r="J814" s="5">
        <f>VLOOKUP(F814,'Set up'!$A$2:$D$55,4,FALSE)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up'!$A$2:$E$55,5,FALSE)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up'!$A$2:$C$55,3,FALSE)</f>
        <v>Cash</v>
      </c>
      <c r="J815" s="5">
        <f>VLOOKUP(F815,'Set up'!$A$2:$D$55,4,FALSE)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up'!$A$2:$E$55,5,FALSE)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up'!$A$2:$C$55,3,FALSE)</f>
        <v>120</v>
      </c>
      <c r="J816" s="5">
        <f>VLOOKUP(F816,'Set up'!$A$2:$D$55,4,FALSE)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up'!$A$2:$E$55,5,FALSE)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up'!$A$2:$C$55,3,FALSE)</f>
        <v>120</v>
      </c>
      <c r="J817" s="5">
        <f>VLOOKUP(F817,'Set up'!$A$2:$D$55,4,FALSE)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up'!$A$2:$E$55,5,FALSE)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up'!$A$2:$C$55,3,FALSE)</f>
        <v>120</v>
      </c>
      <c r="J818" s="5">
        <f>VLOOKUP(F818,'Set up'!$A$2:$D$55,4,FALSE)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up'!$A$2:$E$55,5,FALSE)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up'!$A$2:$C$55,3,FALSE)</f>
        <v>120</v>
      </c>
      <c r="J819" s="5">
        <f>VLOOKUP(F819,'Set up'!$A$2:$D$55,4,FALSE)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up'!$A$2:$E$55,5,FALSE)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up'!$A$2:$C$55,3,FALSE)</f>
        <v>120</v>
      </c>
      <c r="J820" s="5">
        <f>VLOOKUP(F820,'Set up'!$A$2:$D$55,4,FALSE)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up'!$A$2:$E$55,5,FALSE)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up'!$A$2:$C$55,3,FALSE)</f>
        <v>Cash</v>
      </c>
      <c r="J821" s="5">
        <f>VLOOKUP(F821,'Set up'!$A$2:$D$55,4,FALSE)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up'!$A$2:$E$55,5,FALSE)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up'!$A$2:$C$55,3,FALSE)</f>
        <v>Cash</v>
      </c>
      <c r="J822" s="5">
        <f>VLOOKUP(F822,'Set up'!$A$2:$D$55,4,FALSE)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up'!$A$2:$E$55,5,FALSE)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up'!$A$2:$C$55,3,FALSE)</f>
        <v>Cash</v>
      </c>
      <c r="J823" s="5">
        <f>VLOOKUP(F823,'Set up'!$A$2:$D$55,4,FALSE)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up'!$A$2:$E$55,5,FALSE)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up'!$A$2:$C$55,3,FALSE)</f>
        <v>Cash</v>
      </c>
      <c r="J824" s="5">
        <f>VLOOKUP(F824,'Set up'!$A$2:$D$55,4,FALSE)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up'!$A$2:$E$55,5,FALSE)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up'!$A$2:$C$55,3,FALSE)</f>
        <v>Cash</v>
      </c>
      <c r="J825" s="5">
        <f>VLOOKUP(F825,'Set up'!$A$2:$D$55,4,FALSE)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up'!$A$2:$E$55,5,FALSE)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up'!$A$2:$C$55,3,FALSE)</f>
        <v>Cash</v>
      </c>
      <c r="J826" s="5">
        <f>VLOOKUP(F826,'Set up'!$A$2:$D$55,4,FALSE)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up'!$A$2:$E$55,5,FALSE)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up'!$A$2:$C$55,3,FALSE)</f>
        <v>Cash</v>
      </c>
      <c r="J827" s="5">
        <f>VLOOKUP(F827,'Set up'!$A$2:$D$55,4,FALSE)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up'!$A$2:$E$55,5,FALSE)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up'!$A$2:$C$55,3,FALSE)</f>
        <v>Cash</v>
      </c>
      <c r="J828" s="5">
        <f>VLOOKUP(F828,'Set up'!$A$2:$D$55,4,FALSE)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up'!$A$2:$E$55,5,FALSE)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up'!$A$2:$C$55,3,FALSE)</f>
        <v>Cash</v>
      </c>
      <c r="J829" s="5">
        <f>VLOOKUP(F829,'Set up'!$A$2:$D$55,4,FALSE)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up'!$A$2:$E$55,5,FALSE)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up'!$A$2:$C$55,3,FALSE)</f>
        <v>Cash</v>
      </c>
      <c r="J830" s="5">
        <f>VLOOKUP(F830,'Set up'!$A$2:$D$55,4,FALSE)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up'!$A$2:$E$55,5,FALSE)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up'!$A$2:$C$55,3,FALSE)</f>
        <v>120</v>
      </c>
      <c r="J831" s="5">
        <f>VLOOKUP(F831,'Set up'!$A$2:$D$55,4,FALSE)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up'!$A$2:$E$55,5,FALSE)</f>
        <v>Chq</v>
      </c>
      <c r="S831" s="1" t="s">
        <v>977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up'!$A$2:$C$55,3,FALSE)</f>
        <v>Cash</v>
      </c>
      <c r="J832" s="5">
        <f>VLOOKUP(F832,'Set up'!$A$2:$D$55,4,FALSE)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up'!$A$2:$E$55,5,FALSE)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up'!$A$2:$C$55,3,FALSE)</f>
        <v>Cash</v>
      </c>
      <c r="J833" s="5">
        <f>VLOOKUP(F833,'Set up'!$A$2:$D$55,4,FALSE)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up'!$A$2:$E$55,5,FALSE)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up'!$A$2:$C$55,3,FALSE)</f>
        <v>Cash</v>
      </c>
      <c r="J834" s="5">
        <f>VLOOKUP(F834,'Set up'!$A$2:$D$55,4,FALSE)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up'!$A$2:$E$55,5,FALSE)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up'!$A$2:$C$55,3,FALSE)</f>
        <v>Cash</v>
      </c>
      <c r="J835" s="5">
        <f>VLOOKUP(F835,'Set up'!$A$2:$D$55,4,FALSE)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up'!$A$2:$E$55,5,FALSE)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up'!$A$2:$C$55,3,FALSE)</f>
        <v>Cash</v>
      </c>
      <c r="J836" s="5">
        <f>VLOOKUP(F836,'Set up'!$A$2:$D$55,4,FALSE)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up'!$A$2:$E$55,5,FALSE)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up'!$A$2:$C$55,3,FALSE)</f>
        <v>Cash</v>
      </c>
      <c r="J837" s="5">
        <f>VLOOKUP(F837,'Set up'!$A$2:$D$55,4,FALSE)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up'!$A$2:$E$55,5,FALSE)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up'!$A$2:$C$55,3,FALSE)</f>
        <v>Cash</v>
      </c>
      <c r="J838" s="5">
        <f>VLOOKUP(F838,'Set up'!$A$2:$D$55,4,FALSE)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up'!$A$2:$E$55,5,FALSE)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up'!$A$2:$C$55,3,FALSE)</f>
        <v>Cash</v>
      </c>
      <c r="J839" s="5">
        <f>VLOOKUP(F839,'Set up'!$A$2:$D$55,4,FALSE)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up'!$A$2:$E$55,5,FALSE)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up'!$A$2:$C$55,3,FALSE)</f>
        <v>Cash</v>
      </c>
      <c r="J840" s="5">
        <f>VLOOKUP(F840,'Set up'!$A$2:$D$55,4,FALSE)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up'!$A$2:$E$55,5,FALSE)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up'!$A$2:$C$55,3,FALSE)</f>
        <v>Cash</v>
      </c>
      <c r="J841" s="5">
        <f>VLOOKUP(F841,'Set up'!$A$2:$D$55,4,FALSE)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up'!$A$2:$E$55,5,FALSE)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up'!$A$2:$C$55,3,FALSE)</f>
        <v>Cash</v>
      </c>
      <c r="J842" s="5">
        <f>VLOOKUP(F842,'Set up'!$A$2:$D$55,4,FALSE)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up'!$A$2:$E$55,5,FALSE)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up'!$A$2:$C$55,3,FALSE)</f>
        <v>Cash</v>
      </c>
      <c r="J843" s="5">
        <f>VLOOKUP(F843,'Set up'!$A$2:$D$55,4,FALSE)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up'!$A$2:$E$55,5,FALSE)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up'!$A$2:$C$55,3,FALSE)</f>
        <v>Cash</v>
      </c>
      <c r="J844" s="5">
        <f>VLOOKUP(F844,'Set up'!$A$2:$D$55,4,FALSE)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up'!$A$2:$E$55,5,FALSE)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up'!$A$2:$C$55,3,FALSE)</f>
        <v>Cash</v>
      </c>
      <c r="J845" s="5">
        <f>VLOOKUP(F845,'Set up'!$A$2:$D$55,4,FALSE)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up'!$A$2:$E$55,5,FALSE)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up'!$A$2:$C$55,3,FALSE)</f>
        <v>Cash</v>
      </c>
      <c r="J846" s="5">
        <f>VLOOKUP(F846,'Set up'!$A$2:$D$55,4,FALSE)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up'!$A$2:$E$55,5,FALSE)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up'!$A$2:$C$55,3,FALSE)</f>
        <v>Cash</v>
      </c>
      <c r="J847" s="5">
        <f>VLOOKUP(F847,'Set up'!$A$2:$D$55,4,FALSE)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up'!$A$2:$E$55,5,FALSE)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up'!$A$2:$C$55,3,FALSE)</f>
        <v>Cash</v>
      </c>
      <c r="J848" s="5">
        <f>VLOOKUP(F848,'Set up'!$A$2:$D$55,4,FALSE)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up'!$A$2:$E$55,5,FALSE)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up'!$A$2:$C$55,3,FALSE)</f>
        <v>Cash</v>
      </c>
      <c r="J849" s="5">
        <f>VLOOKUP(F849,'Set up'!$A$2:$D$55,4,FALSE)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up'!$A$2:$E$55,5,FALSE)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up'!$A$2:$C$55,3,FALSE)</f>
        <v>Cash</v>
      </c>
      <c r="J850" s="5">
        <f>VLOOKUP(F850,'Set up'!$A$2:$D$55,4,FALSE)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up'!$A$2:$E$55,5,FALSE)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up'!$A$2:$C$55,3,FALSE)</f>
        <v>Cash</v>
      </c>
      <c r="J851" s="5">
        <f>VLOOKUP(F851,'Set up'!$A$2:$D$55,4,FALSE)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up'!$A$2:$E$55,5,FALSE)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up'!$A$2:$C$55,3,FALSE)</f>
        <v>Cash</v>
      </c>
      <c r="J852" s="5">
        <f>VLOOKUP(F852,'Set up'!$A$2:$D$55,4,FALSE)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up'!$A$2:$E$55,5,FALSE)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up'!$A$2:$C$55,3,FALSE)</f>
        <v>120</v>
      </c>
      <c r="J853" s="5">
        <f>VLOOKUP(F853,'Set up'!$A$2:$D$55,4,FALSE)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up'!$A$2:$E$55,5,FALSE)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up'!$A$2:$C$55,3,FALSE)</f>
        <v>120</v>
      </c>
      <c r="J854" s="5">
        <f>VLOOKUP(F854,'Set up'!$A$2:$D$55,4,FALSE)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up'!$A$2:$E$55,5,FALSE)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up'!$A$2:$C$55,3,FALSE)</f>
        <v>120</v>
      </c>
      <c r="J855" s="5">
        <f>VLOOKUP(F855,'Set up'!$A$2:$D$55,4,FALSE)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up'!$A$2:$E$55,5,FALSE)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up'!$A$2:$C$55,3,FALSE)</f>
        <v>120</v>
      </c>
      <c r="J856" s="5">
        <f>VLOOKUP(F856,'Set up'!$A$2:$D$55,4,FALSE)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up'!$A$2:$E$55,5,FALSE)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up'!$A$2:$C$55,3,FALSE)</f>
        <v>120</v>
      </c>
      <c r="J857" s="5">
        <f>VLOOKUP(F857,'Set up'!$A$2:$D$55,4,FALSE)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up'!$A$2:$E$55,5,FALSE)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up'!$A$2:$C$55,3,FALSE)</f>
        <v>Cash</v>
      </c>
      <c r="J858" s="5">
        <f>VLOOKUP(F858,'Set up'!$A$2:$D$55,4,FALSE)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up'!$A$2:$E$55,5,FALSE)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up'!$A$2:$C$55,3,FALSE)</f>
        <v>Cash</v>
      </c>
      <c r="J859" s="5">
        <f>VLOOKUP(F859,'Set up'!$A$2:$D$55,4,FALSE)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up'!$A$2:$E$55,5,FALSE)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up'!$A$2:$C$55,3,FALSE)</f>
        <v>Cash</v>
      </c>
      <c r="J860" s="5">
        <f>VLOOKUP(F860,'Set up'!$A$2:$D$55,4,FALSE)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up'!$A$2:$E$55,5,FALSE)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up'!$A$2:$C$55,3,FALSE)</f>
        <v>Cash</v>
      </c>
      <c r="J861" s="5">
        <f>VLOOKUP(F861,'Set up'!$A$2:$D$55,4,FALSE)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up'!$A$2:$E$55,5,FALSE)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up'!$A$2:$C$55,3,FALSE)</f>
        <v>Cash</v>
      </c>
      <c r="J862" s="5">
        <f>VLOOKUP(F862,'Set up'!$A$2:$D$55,4,FALSE)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up'!$A$2:$E$55,5,FALSE)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up'!$A$2:$C$55,3,FALSE)</f>
        <v>Cash</v>
      </c>
      <c r="J863" s="5">
        <f>VLOOKUP(F863,'Set up'!$A$2:$D$55,4,FALSE)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up'!$A$2:$E$55,5,FALSE)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up'!$A$2:$C$55,3,FALSE)</f>
        <v>Cash</v>
      </c>
      <c r="J864" s="5">
        <f>VLOOKUP(F864,'Set up'!$A$2:$D$55,4,FALSE)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up'!$A$2:$E$55,5,FALSE)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up'!$A$2:$C$55,3,FALSE)</f>
        <v>Cash</v>
      </c>
      <c r="J865" s="5">
        <f>VLOOKUP(F865,'Set up'!$A$2:$D$55,4,FALSE)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up'!$A$2:$E$55,5,FALSE)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up'!$A$2:$C$55,3,FALSE)</f>
        <v>Cash</v>
      </c>
      <c r="J866" s="5">
        <f>VLOOKUP(F866,'Set up'!$A$2:$D$55,4,FALSE)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up'!$A$2:$E$55,5,FALSE)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up'!$A$2:$C$55,3,FALSE)</f>
        <v>Cash</v>
      </c>
      <c r="J867" s="5">
        <f>VLOOKUP(F867,'Set up'!$A$2:$D$55,4,FALSE)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up'!$A$2:$E$55,5,FALSE)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up'!$A$2:$C$55,3,FALSE)</f>
        <v>Cash</v>
      </c>
      <c r="J868" s="5">
        <f>VLOOKUP(F868,'Set up'!$A$2:$D$55,4,FALSE)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up'!$A$2:$E$55,5,FALSE)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up'!$A$2:$C$55,3,FALSE)</f>
        <v>60</v>
      </c>
      <c r="J869" s="5">
        <f>VLOOKUP(F869,'Set up'!$A$2:$D$55,4,FALSE)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up'!$A$2:$E$55,5,FALSE)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up'!$A$2:$C$55,3,FALSE)</f>
        <v>Cash</v>
      </c>
      <c r="J870" s="5">
        <f>VLOOKUP(F870,'Set up'!$A$2:$D$55,4,FALSE)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up'!$A$2:$E$55,5,FALSE)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up'!$A$2:$C$55,3,FALSE)</f>
        <v>Cash</v>
      </c>
      <c r="J871" s="5">
        <f>VLOOKUP(F871,'Set up'!$A$2:$D$55,4,FALSE)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up'!$A$2:$E$55,5,FALSE)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up'!$A$2:$C$55,3,FALSE)</f>
        <v>Cash</v>
      </c>
      <c r="J872" s="5">
        <f>VLOOKUP(F872,'Set up'!$A$2:$D$55,4,FALSE)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up'!$A$2:$E$55,5,FALSE)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up'!$A$2:$C$55,3,FALSE)</f>
        <v>Cash</v>
      </c>
      <c r="J873" s="5">
        <f>VLOOKUP(F873,'Set up'!$A$2:$D$55,4,FALSE)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up'!$A$2:$E$55,5,FALSE)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up'!$A$2:$C$55,3,FALSE)</f>
        <v>Cash</v>
      </c>
      <c r="J874" s="5">
        <f>VLOOKUP(F874,'Set up'!$A$2:$D$55,4,FALSE)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up'!$A$2:$E$55,5,FALSE)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up'!$A$2:$C$55,3,FALSE)</f>
        <v>Cash</v>
      </c>
      <c r="J875" s="5">
        <f>VLOOKUP(F875,'Set up'!$A$2:$D$55,4,FALSE)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up'!$A$2:$E$55,5,FALSE)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up'!$A$2:$C$55,3,FALSE)</f>
        <v>Cash</v>
      </c>
      <c r="J876" s="5">
        <f>VLOOKUP(F876,'Set up'!$A$2:$D$55,4,FALSE)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up'!$A$2:$E$55,5,FALSE)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up'!$A$2:$C$55,3,FALSE)</f>
        <v>Cash</v>
      </c>
      <c r="J877" s="5">
        <f>VLOOKUP(F877,'Set up'!$A$2:$D$55,4,FALSE)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up'!$A$2:$E$55,5,FALSE)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up'!$A$2:$C$55,3,FALSE)</f>
        <v>Cash</v>
      </c>
      <c r="J878" s="5">
        <f>VLOOKUP(F878,'Set up'!$A$2:$D$55,4,FALSE)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up'!$A$2:$E$55,5,FALSE)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up'!$A$2:$C$55,3,FALSE)</f>
        <v>Cash</v>
      </c>
      <c r="J879" s="5">
        <f>VLOOKUP(F879,'Set up'!$A$2:$D$55,4,FALSE)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up'!$A$2:$E$55,5,FALSE)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up'!$A$2:$C$55,3,FALSE)</f>
        <v>Cash</v>
      </c>
      <c r="J880" s="5">
        <f>VLOOKUP(F880,'Set up'!$A$2:$D$55,4,FALSE)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up'!$A$2:$E$55,5,FALSE)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up'!$A$2:$C$55,3,FALSE)</f>
        <v>Cash</v>
      </c>
      <c r="J881" s="5">
        <f>VLOOKUP(F881,'Set up'!$A$2:$D$55,4,FALSE)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up'!$A$2:$E$55,5,FALSE)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up'!$A$2:$C$55,3,FALSE)</f>
        <v>Cash</v>
      </c>
      <c r="J882" s="5">
        <f>VLOOKUP(F882,'Set up'!$A$2:$D$55,4,FALSE)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up'!$A$2:$E$55,5,FALSE)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up'!$A$2:$C$55,3,FALSE)</f>
        <v>Cash</v>
      </c>
      <c r="J883" s="5">
        <f>VLOOKUP(F883,'Set up'!$A$2:$D$55,4,FALSE)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up'!$A$2:$E$55,5,FALSE)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up'!$A$2:$C$55,3,FALSE)</f>
        <v>Cash</v>
      </c>
      <c r="J884" s="5">
        <f>VLOOKUP(F884,'Set up'!$A$2:$D$55,4,FALSE)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up'!$A$2:$E$55,5,FALSE)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up'!$A$2:$C$55,3,FALSE)</f>
        <v>Cash</v>
      </c>
      <c r="J885" s="5">
        <f>VLOOKUP(F885,'Set up'!$A$2:$D$55,4,FALSE)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up'!$A$2:$E$55,5,FALSE)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up'!$A$2:$C$55,3,FALSE)</f>
        <v>Cash</v>
      </c>
      <c r="J886" s="5">
        <f>VLOOKUP(F886,'Set up'!$A$2:$D$55,4,FALSE)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up'!$A$2:$E$55,5,FALSE)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up'!$A$2:$C$55,3,FALSE)</f>
        <v>Cash</v>
      </c>
      <c r="J887" s="5">
        <f>VLOOKUP(F887,'Set up'!$A$2:$D$55,4,FALSE)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up'!$A$2:$E$55,5,FALSE)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up'!$A$2:$C$55,3,FALSE)</f>
        <v>Cash</v>
      </c>
      <c r="J888" s="5">
        <f>VLOOKUP(F888,'Set up'!$A$2:$D$55,4,FALSE)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up'!$A$2:$E$55,5,FALSE)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up'!$A$2:$C$55,3,FALSE)</f>
        <v>Cash</v>
      </c>
      <c r="J889" s="5">
        <f>VLOOKUP(F889,'Set up'!$A$2:$D$55,4,FALSE)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up'!$A$2:$E$55,5,FALSE)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up'!$A$2:$C$55,3,FALSE)</f>
        <v>Cash</v>
      </c>
      <c r="J890" s="5">
        <f>VLOOKUP(F890,'Set up'!$A$2:$D$55,4,FALSE)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up'!$A$2:$E$55,5,FALSE)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up'!$A$2:$C$55,3,FALSE)</f>
        <v>Cash</v>
      </c>
      <c r="J891" s="5">
        <f>VLOOKUP(F891,'Set up'!$A$2:$D$55,4,FALSE)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up'!$A$2:$E$55,5,FALSE)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up'!$A$2:$C$55,3,FALSE)</f>
        <v>120</v>
      </c>
      <c r="J892" s="5">
        <f>VLOOKUP(F892,'Set up'!$A$2:$D$55,4,FALSE)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up'!$A$2:$E$55,5,FALSE)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up'!$A$2:$C$55,3,FALSE)</f>
        <v>120</v>
      </c>
      <c r="J893" s="5">
        <f>VLOOKUP(F893,'Set up'!$A$2:$D$55,4,FALSE)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up'!$A$2:$E$55,5,FALSE)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up'!$A$2:$C$55,3,FALSE)</f>
        <v>120</v>
      </c>
      <c r="J894" s="5">
        <f>VLOOKUP(F894,'Set up'!$A$2:$D$55,4,FALSE)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up'!$A$2:$E$55,5,FALSE)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up'!$A$2:$C$55,3,FALSE)</f>
        <v>120</v>
      </c>
      <c r="J895" s="5">
        <f>VLOOKUP(F895,'Set up'!$A$2:$D$55,4,FALSE)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up'!$A$2:$E$55,5,FALSE)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up'!$A$2:$C$55,3,FALSE)</f>
        <v>120</v>
      </c>
      <c r="J896" s="5">
        <f>VLOOKUP(F896,'Set up'!$A$2:$D$55,4,FALSE)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up'!$A$2:$E$55,5,FALSE)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up'!$A$2:$C$55,3,FALSE)</f>
        <v>120</v>
      </c>
      <c r="J897" s="5">
        <f>VLOOKUP(F897,'Set up'!$A$2:$D$55,4,FALSE)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up'!$A$2:$E$55,5,FALSE)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up'!$A$2:$C$55,3,FALSE)</f>
        <v>60</v>
      </c>
      <c r="J898" s="5">
        <f>VLOOKUP(F898,'Set up'!$A$2:$D$55,4,FALSE)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up'!$A$2:$E$55,5,FALSE)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up'!$A$2:$C$55,3,FALSE)</f>
        <v>Cash</v>
      </c>
      <c r="J899" s="5">
        <f>VLOOKUP(F899,'Set up'!$A$2:$D$55,4,FALSE)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up'!$A$2:$E$55,5,FALSE)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up'!$A$2:$C$55,3,FALSE)</f>
        <v>Cash</v>
      </c>
      <c r="J900" s="5">
        <f>VLOOKUP(F900,'Set up'!$A$2:$D$55,4,FALSE)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up'!$A$2:$E$55,5,FALSE)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up'!$A$2:$C$55,3,FALSE)</f>
        <v>Cash</v>
      </c>
      <c r="J901" s="5">
        <f>VLOOKUP(F901,'Set up'!$A$2:$D$55,4,FALSE)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up'!$A$2:$E$55,5,FALSE)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up'!$A$2:$C$55,3,FALSE)</f>
        <v>Cash</v>
      </c>
      <c r="J902" s="5">
        <f>VLOOKUP(F902,'Set up'!$A$2:$D$55,4,FALSE)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up'!$A$2:$E$55,5,FALSE)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up'!$A$2:$C$55,3,FALSE)</f>
        <v>Cash</v>
      </c>
      <c r="J903" s="5">
        <f>VLOOKUP(F903,'Set up'!$A$2:$D$55,4,FALSE)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up'!$A$2:$E$55,5,FALSE)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up'!$A$2:$C$55,3,FALSE)</f>
        <v>Cash</v>
      </c>
      <c r="J904" s="5">
        <f>VLOOKUP(F904,'Set up'!$A$2:$D$55,4,FALSE)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up'!$A$2:$E$55,5,FALSE)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up'!$A$2:$C$55,3,FALSE)</f>
        <v>Cash</v>
      </c>
      <c r="J905" s="5">
        <f>VLOOKUP(F905,'Set up'!$A$2:$D$55,4,FALSE)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up'!$A$2:$E$55,5,FALSE)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up'!$A$2:$C$55,3,FALSE)</f>
        <v>Cash</v>
      </c>
      <c r="J906" s="5">
        <f>VLOOKUP(F906,'Set up'!$A$2:$D$55,4,FALSE)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up'!$A$2:$E$55,5,FALSE)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up'!$A$2:$C$55,3,FALSE)</f>
        <v>Cash</v>
      </c>
      <c r="J907" s="5">
        <f>VLOOKUP(F907,'Set up'!$A$2:$D$55,4,FALSE)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up'!$A$2:$E$55,5,FALSE)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up'!$A$2:$C$55,3,FALSE)</f>
        <v>Cash</v>
      </c>
      <c r="J908" s="5">
        <f>VLOOKUP(F908,'Set up'!$A$2:$D$55,4,FALSE)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up'!$A$2:$E$55,5,FALSE)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up'!$A$2:$C$55,3,FALSE)</f>
        <v>Cash</v>
      </c>
      <c r="J909" s="5">
        <f>VLOOKUP(F909,'Set up'!$A$2:$D$55,4,FALSE)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up'!$A$2:$E$55,5,FALSE)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up'!$A$2:$C$55,3,FALSE)</f>
        <v>Cash</v>
      </c>
      <c r="J910" s="5">
        <f>VLOOKUP(F910,'Set up'!$A$2:$D$55,4,FALSE)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up'!$A$2:$E$55,5,FALSE)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up'!$A$2:$C$55,3,FALSE)</f>
        <v>Cash</v>
      </c>
      <c r="J911" s="5">
        <f>VLOOKUP(F911,'Set up'!$A$2:$D$55,4,FALSE)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up'!$A$2:$E$55,5,FALSE)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up'!$A$2:$C$55,3,FALSE)</f>
        <v>Cash</v>
      </c>
      <c r="J912" s="5">
        <f>VLOOKUP(F912,'Set up'!$A$2:$D$55,4,FALSE)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up'!$A$2:$E$55,5,FALSE)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up'!$A$2:$C$55,3,FALSE)</f>
        <v>Cash</v>
      </c>
      <c r="J913" s="5">
        <f>VLOOKUP(F913,'Set up'!$A$2:$D$55,4,FALSE)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up'!$A$2:$E$55,5,FALSE)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up'!$A$2:$C$55,3,FALSE)</f>
        <v>Cash</v>
      </c>
      <c r="J914" s="5">
        <f>VLOOKUP(F914,'Set up'!$A$2:$D$55,4,FALSE)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up'!$A$2:$E$55,5,FALSE)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up'!$A$2:$C$55,3,FALSE)</f>
        <v>Cash</v>
      </c>
      <c r="J915" s="5">
        <f>VLOOKUP(F915,'Set up'!$A$2:$D$55,4,FALSE)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up'!$A$2:$E$55,5,FALSE)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up'!$A$2:$C$55,3,FALSE)</f>
        <v>Cash</v>
      </c>
      <c r="J916" s="5">
        <f>VLOOKUP(F916,'Set up'!$A$2:$D$55,4,FALSE)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up'!$A$2:$E$55,5,FALSE)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up'!$A$2:$C$55,3,FALSE)</f>
        <v>Cash</v>
      </c>
      <c r="J917" s="5">
        <f>VLOOKUP(F917,'Set up'!$A$2:$D$55,4,FALSE)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up'!$A$2:$E$55,5,FALSE)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up'!$A$2:$C$55,3,FALSE)</f>
        <v>Cash</v>
      </c>
      <c r="J918" s="5">
        <f>VLOOKUP(F918,'Set up'!$A$2:$D$55,4,FALSE)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up'!$A$2:$E$55,5,FALSE)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up'!$A$2:$C$55,3,FALSE)</f>
        <v>Cash</v>
      </c>
      <c r="J919" s="5">
        <f>VLOOKUP(F919,'Set up'!$A$2:$D$55,4,FALSE)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up'!$A$2:$E$55,5,FALSE)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up'!$A$2:$C$55,3,FALSE)</f>
        <v>Cash</v>
      </c>
      <c r="J920" s="5">
        <f>VLOOKUP(F920,'Set up'!$A$2:$D$55,4,FALSE)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up'!$A$2:$E$55,5,FALSE)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up'!$A$2:$C$55,3,FALSE)</f>
        <v>Cash</v>
      </c>
      <c r="J921" s="5">
        <f>VLOOKUP(F921,'Set up'!$A$2:$D$55,4,FALSE)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up'!$A$2:$E$55,5,FALSE)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up'!$A$2:$C$55,3,FALSE)</f>
        <v>Cash</v>
      </c>
      <c r="J922" s="5">
        <f>VLOOKUP(F922,'Set up'!$A$2:$D$55,4,FALSE)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up'!$A$2:$E$55,5,FALSE)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up'!$A$2:$C$55,3,FALSE)</f>
        <v>Cash</v>
      </c>
      <c r="J923" s="5">
        <f>VLOOKUP(F923,'Set up'!$A$2:$D$55,4,FALSE)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up'!$A$2:$E$55,5,FALSE)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up'!$A$2:$C$55,3,FALSE)</f>
        <v>Cash</v>
      </c>
      <c r="J924" s="5">
        <f>VLOOKUP(F924,'Set up'!$A$2:$D$55,4,FALSE)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up'!$A$2:$E$55,5,FALSE)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up'!$A$2:$C$55,3,FALSE)</f>
        <v>Cash</v>
      </c>
      <c r="J925" s="5">
        <f>VLOOKUP(F925,'Set up'!$A$2:$D$55,4,FALSE)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up'!$A$2:$E$55,5,FALSE)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up'!$A$2:$C$55,3,FALSE)</f>
        <v>120</v>
      </c>
      <c r="J926" s="5">
        <f>VLOOKUP(F926,'Set up'!$A$2:$D$55,4,FALSE)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up'!$A$2:$E$55,5,FALSE)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up'!$A$2:$C$55,3,FALSE)</f>
        <v>120</v>
      </c>
      <c r="J927" s="5">
        <f>VLOOKUP(F927,'Set up'!$A$2:$D$55,4,FALSE)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up'!$A$2:$E$55,5,FALSE)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up'!$A$2:$C$55,3,FALSE)</f>
        <v>120</v>
      </c>
      <c r="J928" s="5">
        <f>VLOOKUP(F928,'Set up'!$A$2:$D$55,4,FALSE)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up'!$A$2:$E$55,5,FALSE)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up'!$A$2:$C$55,3,FALSE)</f>
        <v>120</v>
      </c>
      <c r="J929" s="5">
        <f>VLOOKUP(F929,'Set up'!$A$2:$D$55,4,FALSE)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up'!$A$2:$E$55,5,FALSE)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up'!$A$2:$C$55,3,FALSE)</f>
        <v>Cash</v>
      </c>
      <c r="J930" s="5">
        <f>VLOOKUP(F930,'Set up'!$A$2:$D$55,4,FALSE)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up'!$A$2:$E$55,5,FALSE)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up'!$A$2:$C$55,3,FALSE)</f>
        <v>Cash</v>
      </c>
      <c r="J931" s="5">
        <f>VLOOKUP(F931,'Set up'!$A$2:$D$55,4,FALSE)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up'!$A$2:$E$55,5,FALSE)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up'!$A$2:$C$55,3,FALSE)</f>
        <v>60</v>
      </c>
      <c r="J932" s="5">
        <f>VLOOKUP(F932,'Set up'!$A$2:$D$55,4,FALSE)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up'!$A$2:$E$55,5,FALSE)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up'!$A$2:$C$55,3,FALSE)</f>
        <v>60</v>
      </c>
      <c r="J933" s="5">
        <f>VLOOKUP(F933,'Set up'!$A$2:$D$55,4,FALSE)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up'!$A$2:$E$55,5,FALSE)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up'!$A$2:$C$55,3,FALSE)</f>
        <v>Cash</v>
      </c>
      <c r="J934" s="5">
        <f>VLOOKUP(F934,'Set up'!$A$2:$D$55,4,FALSE)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up'!$A$2:$E$55,5,FALSE)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up'!$A$2:$C$55,3,FALSE)</f>
        <v>Cash</v>
      </c>
      <c r="J935" s="5">
        <f>VLOOKUP(F935,'Set up'!$A$2:$D$55,4,FALSE)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up'!$A$2:$E$55,5,FALSE)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up'!$A$2:$C$55,3,FALSE)</f>
        <v>Cash</v>
      </c>
      <c r="J936" s="5">
        <f>VLOOKUP(F936,'Set up'!$A$2:$D$55,4,FALSE)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up'!$A$2:$E$55,5,FALSE)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up'!$A$2:$C$55,3,FALSE)</f>
        <v>Cash</v>
      </c>
      <c r="J937" s="5">
        <f>VLOOKUP(F937,'Set up'!$A$2:$D$55,4,FALSE)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up'!$A$2:$E$55,5,FALSE)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up'!$A$2:$C$55,3,FALSE)</f>
        <v>Cash</v>
      </c>
      <c r="J938" s="5">
        <f>VLOOKUP(F938,'Set up'!$A$2:$D$55,4,FALSE)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up'!$A$2:$E$55,5,FALSE)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up'!$A$2:$C$55,3,FALSE)</f>
        <v>Cash</v>
      </c>
      <c r="J939" s="5">
        <f>VLOOKUP(F939,'Set up'!$A$2:$D$55,4,FALSE)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up'!$A$2:$E$55,5,FALSE)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up'!$A$2:$C$55,3,FALSE)</f>
        <v>Cash</v>
      </c>
      <c r="J940" s="5">
        <f>VLOOKUP(F940,'Set up'!$A$2:$D$55,4,FALSE)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up'!$A$2:$E$55,5,FALSE)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up'!$A$2:$C$55,3,FALSE)</f>
        <v>Cash</v>
      </c>
      <c r="J941" s="5">
        <f>VLOOKUP(F941,'Set up'!$A$2:$D$55,4,FALSE)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up'!$A$2:$E$55,5,FALSE)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up'!$A$2:$C$55,3,FALSE)</f>
        <v>Cash</v>
      </c>
      <c r="J942" s="5">
        <f>VLOOKUP(F942,'Set up'!$A$2:$D$55,4,FALSE)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up'!$A$2:$E$55,5,FALSE)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up'!$A$2:$C$55,3,FALSE)</f>
        <v>Cash</v>
      </c>
      <c r="J943" s="5">
        <f>VLOOKUP(F943,'Set up'!$A$2:$D$55,4,FALSE)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up'!$A$2:$E$55,5,FALSE)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up'!$A$2:$C$55,3,FALSE)</f>
        <v>Cash</v>
      </c>
      <c r="J944" s="5">
        <f>VLOOKUP(F944,'Set up'!$A$2:$D$55,4,FALSE)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up'!$A$2:$E$55,5,FALSE)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up'!$A$2:$C$55,3,FALSE)</f>
        <v>Cash</v>
      </c>
      <c r="J945" s="5">
        <f>VLOOKUP(F945,'Set up'!$A$2:$D$55,4,FALSE)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up'!$A$2:$E$55,5,FALSE)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up'!$A$2:$C$55,3,FALSE)</f>
        <v>Cash</v>
      </c>
      <c r="J946" s="5">
        <f>VLOOKUP(F946,'Set up'!$A$2:$D$55,4,FALSE)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up'!$A$2:$E$55,5,FALSE)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up'!$A$2:$C$55,3,FALSE)</f>
        <v>Cash</v>
      </c>
      <c r="J947" s="5">
        <f>VLOOKUP(F947,'Set up'!$A$2:$D$55,4,FALSE)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up'!$A$2:$E$55,5,FALSE)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up'!$A$2:$C$55,3,FALSE)</f>
        <v>Cash</v>
      </c>
      <c r="J948" s="5">
        <f>VLOOKUP(F948,'Set up'!$A$2:$D$55,4,FALSE)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up'!$A$2:$E$55,5,FALSE)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up'!$A$2:$C$55,3,FALSE)</f>
        <v>Cash</v>
      </c>
      <c r="J949" s="5">
        <f>VLOOKUP(F949,'Set up'!$A$2:$D$55,4,FALSE)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up'!$A$2:$E$55,5,FALSE)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up'!$A$2:$C$55,3,FALSE)</f>
        <v>Cash</v>
      </c>
      <c r="J950" s="5">
        <f>VLOOKUP(F950,'Set up'!$A$2:$D$55,4,FALSE)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up'!$A$2:$E$55,5,FALSE)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up'!$A$2:$C$55,3,FALSE)</f>
        <v>Cash</v>
      </c>
      <c r="J951" s="5">
        <f>VLOOKUP(F951,'Set up'!$A$2:$D$55,4,FALSE)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up'!$A$2:$E$55,5,FALSE)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up'!$A$2:$C$55,3,FALSE)</f>
        <v>Cash</v>
      </c>
      <c r="J952" s="5">
        <f>VLOOKUP(F952,'Set up'!$A$2:$D$55,4,FALSE)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up'!$A$2:$E$55,5,FALSE)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up'!$A$2:$C$55,3,FALSE)</f>
        <v>Cash</v>
      </c>
      <c r="J953" s="5">
        <f>VLOOKUP(F953,'Set up'!$A$2:$D$55,4,FALSE)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up'!$A$2:$E$55,5,FALSE)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up'!$A$2:$C$55,3,FALSE)</f>
        <v>#N/A</v>
      </c>
      <c r="J954" s="5" t="e">
        <f>VLOOKUP(F954,'Set up'!$A$2:$D$55,4,FALSE)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up'!$A$2:$E$55,5,FALSE)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up'!$A$2:$C$55,3,FALSE)</f>
        <v>120</v>
      </c>
      <c r="J955" s="5">
        <f>VLOOKUP(F955,'Set up'!$A$2:$D$55,4,FALSE)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up'!$A$2:$E$55,5,FALSE)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up'!$A$2:$C$55,3,FALSE)</f>
        <v>120</v>
      </c>
      <c r="J956" s="5">
        <f>VLOOKUP(F956,'Set up'!$A$2:$D$55,4,FALSE)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up'!$A$2:$E$55,5,FALSE)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up'!$A$2:$C$55,3,FALSE)</f>
        <v>120</v>
      </c>
      <c r="J957" s="5">
        <f>VLOOKUP(F957,'Set up'!$A$2:$D$55,4,FALSE)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up'!$A$2:$E$55,5,FALSE)</f>
        <v>Chq</v>
      </c>
      <c r="S957" s="1" t="s">
        <v>1088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up'!$A$2:$C$55,3,FALSE)</f>
        <v>120</v>
      </c>
      <c r="J958" s="5">
        <f>VLOOKUP(F958,'Set up'!$A$2:$D$55,4,FALSE)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up'!$A$2:$E$55,5,FALSE)</f>
        <v>Chq</v>
      </c>
      <c r="S958" s="1" t="s">
        <v>1088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up'!$A$2:$C$55,3,FALSE)</f>
        <v>120</v>
      </c>
      <c r="J959" s="5">
        <f>VLOOKUP(F959,'Set up'!$A$2:$D$55,4,FALSE)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up'!$A$2:$E$55,5,FALSE)</f>
        <v>Chq</v>
      </c>
      <c r="S959" s="1" t="s">
        <v>1088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up'!$A$2:$C$55,3,FALSE)</f>
        <v>120</v>
      </c>
      <c r="J960" s="5">
        <f>VLOOKUP(F960,'Set up'!$A$2:$D$55,4,FALSE)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up'!$A$2:$E$55,5,FALSE)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up'!$A$2:$C$55,3,FALSE)</f>
        <v>45</v>
      </c>
      <c r="J961" s="5">
        <f>VLOOKUP(F961,'Set up'!$A$2:$D$55,4,FALSE)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up'!$A$2:$E$55,5,FALSE)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up'!$A$2:$C$55,3,FALSE)</f>
        <v>45</v>
      </c>
      <c r="J962" s="5">
        <f>VLOOKUP(F962,'Set up'!$A$2:$D$55,4,FALSE)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up'!$A$2:$E$55,5,FALSE)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up'!$A$2:$C$55,3,FALSE)</f>
        <v>45</v>
      </c>
      <c r="J963" s="5">
        <f>VLOOKUP(F963,'Set up'!$A$2:$D$55,4,FALSE)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up'!$A$2:$E$55,5,FALSE)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up'!$A$2:$C$55,3,FALSE)</f>
        <v>45</v>
      </c>
      <c r="J964" s="5">
        <f>VLOOKUP(F964,'Set up'!$A$2:$D$55,4,FALSE)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up'!$A$2:$E$55,5,FALSE)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up'!$A$2:$C$55,3,FALSE)</f>
        <v>45</v>
      </c>
      <c r="J965" s="5">
        <f>VLOOKUP(F965,'Set up'!$A$2:$D$55,4,FALSE)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up'!$A$2:$E$55,5,FALSE)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up'!$A$2:$C$55,3,FALSE)</f>
        <v>Cash</v>
      </c>
      <c r="J966" s="5">
        <f>VLOOKUP(F966,'Set up'!$A$2:$D$55,4,FALSE)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up'!$A$2:$E$55,5,FALSE)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up'!$A$2:$C$55,3,FALSE)</f>
        <v>Cash</v>
      </c>
      <c r="J967" s="5">
        <f>VLOOKUP(F967,'Set up'!$A$2:$D$55,4,FALSE)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up'!$A$2:$E$55,5,FALSE)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up'!$A$2:$C$55,3,FALSE)</f>
        <v>Cash</v>
      </c>
      <c r="J968" s="5">
        <f>VLOOKUP(F968,'Set up'!$A$2:$D$55,4,FALSE)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up'!$A$2:$E$55,5,FALSE)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up'!$A$2:$C$55,3,FALSE)</f>
        <v>Cash</v>
      </c>
      <c r="J969" s="5">
        <f>VLOOKUP(F969,'Set up'!$A$2:$D$55,4,FALSE)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up'!$A$2:$E$55,5,FALSE)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up'!$A$2:$C$55,3,FALSE)</f>
        <v>Cash</v>
      </c>
      <c r="J970" s="5">
        <f>VLOOKUP(F970,'Set up'!$A$2:$D$55,4,FALSE)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up'!$A$2:$E$55,5,FALSE)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up'!$A$2:$C$55,3,FALSE)</f>
        <v>Cash</v>
      </c>
      <c r="J971" s="5">
        <f>VLOOKUP(F971,'Set up'!$A$2:$D$55,4,FALSE)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up'!$A$2:$E$55,5,FALSE)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up'!$A$2:$C$55,3,FALSE)</f>
        <v>Cash</v>
      </c>
      <c r="J972" s="5">
        <f>VLOOKUP(F972,'Set up'!$A$2:$D$55,4,FALSE)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up'!$A$2:$E$55,5,FALSE)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up'!$A$2:$C$55,3,FALSE)</f>
        <v>Cash</v>
      </c>
      <c r="J973" s="5">
        <f>VLOOKUP(F973,'Set up'!$A$2:$D$55,4,FALSE)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up'!$A$2:$E$55,5,FALSE)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up'!$A$2:$C$55,3,FALSE)</f>
        <v>Cash</v>
      </c>
      <c r="J974" s="5">
        <f>VLOOKUP(F974,'Set up'!$A$2:$D$55,4,FALSE)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up'!$A$2:$E$55,5,FALSE)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up'!$A$2:$C$55,3,FALSE)</f>
        <v>Cash</v>
      </c>
      <c r="J975" s="5">
        <f>VLOOKUP(F975,'Set up'!$A$2:$D$55,4,FALSE)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up'!$A$2:$E$55,5,FALSE)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up'!$A$2:$C$55,3,FALSE)</f>
        <v>Cash</v>
      </c>
      <c r="J976" s="5">
        <f>VLOOKUP(F976,'Set up'!$A$2:$D$55,4,FALSE)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up'!$A$2:$E$55,5,FALSE)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up'!$A$2:$C$55,3,FALSE)</f>
        <v>Cash</v>
      </c>
      <c r="J977" s="5">
        <f>VLOOKUP(F977,'Set up'!$A$2:$D$55,4,FALSE)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up'!$A$2:$E$55,5,FALSE)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up'!$A$2:$C$55,3,FALSE)</f>
        <v>60</v>
      </c>
      <c r="J978" s="5">
        <f>VLOOKUP(F978,'Set up'!$A$2:$D$55,4,FALSE)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up'!$A$2:$E$55,5,FALSE)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up'!$A$2:$C$55,3,FALSE)</f>
        <v>120</v>
      </c>
      <c r="J979" s="5">
        <f>VLOOKUP(F979,'Set up'!$A$2:$D$55,4,FALSE)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up'!$A$2:$E$55,5,FALSE)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up'!$A$2:$C$55,3,FALSE)</f>
        <v>120</v>
      </c>
      <c r="J980" s="5">
        <f>VLOOKUP(F980,'Set up'!$A$2:$D$55,4,FALSE)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up'!$A$2:$E$55,5,FALSE)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up'!$A$2:$C$55,3,FALSE)</f>
        <v>120</v>
      </c>
      <c r="J981" s="5">
        <f>VLOOKUP(F981,'Set up'!$A$2:$D$55,4,FALSE)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up'!$A$2:$E$55,5,FALSE)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up'!$A$2:$C$55,3,FALSE)</f>
        <v>120</v>
      </c>
      <c r="J982" s="5">
        <f>VLOOKUP(F982,'Set up'!$A$2:$D$55,4,FALSE)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up'!$A$2:$E$55,5,FALSE)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up'!$A$2:$C$55,3,FALSE)</f>
        <v>120</v>
      </c>
      <c r="J983" s="5">
        <f>VLOOKUP(F983,'Set up'!$A$2:$D$55,4,FALSE)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up'!$A$2:$E$55,5,FALSE)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up'!$A$2:$C$55,3,FALSE)</f>
        <v>Cash</v>
      </c>
      <c r="J984" s="5">
        <f>VLOOKUP(F984,'Set up'!$A$2:$D$55,4,FALSE)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up'!$A$2:$E$55,5,FALSE)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up'!$A$2:$C$55,3,FALSE)</f>
        <v>Cash</v>
      </c>
      <c r="J985" s="5">
        <f>VLOOKUP(F985,'Set up'!$A$2:$D$55,4,FALSE)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up'!$A$2:$E$55,5,FALSE)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up'!$A$2:$C$55,3,FALSE)</f>
        <v>Cash</v>
      </c>
      <c r="J986" s="5">
        <f>VLOOKUP(F986,'Set up'!$A$2:$D$55,4,FALSE)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up'!$A$2:$E$55,5,FALSE)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up'!$A$2:$C$55,3,FALSE)</f>
        <v>Cash</v>
      </c>
      <c r="J987" s="5">
        <f>VLOOKUP(F987,'Set up'!$A$2:$D$55,4,FALSE)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up'!$A$2:$E$55,5,FALSE)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up'!$A$2:$C$55,3,FALSE)</f>
        <v>Cash</v>
      </c>
      <c r="J988" s="5">
        <f>VLOOKUP(F988,'Set up'!$A$2:$D$55,4,FALSE)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up'!$A$2:$E$55,5,FALSE)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up'!$A$2:$C$55,3,FALSE)</f>
        <v>Cash</v>
      </c>
      <c r="J989" s="5">
        <f>VLOOKUP(F989,'Set up'!$A$2:$D$55,4,FALSE)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up'!$A$2:$E$55,5,FALSE)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up'!$A$2:$C$55,3,FALSE)</f>
        <v>Cash</v>
      </c>
      <c r="J990" s="5">
        <f>VLOOKUP(F990,'Set up'!$A$2:$D$55,4,FALSE)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up'!$A$2:$E$55,5,FALSE)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up'!$A$2:$C$55,3,FALSE)</f>
        <v>Cash</v>
      </c>
      <c r="J991" s="5">
        <f>VLOOKUP(F991,'Set up'!$A$2:$D$55,4,FALSE)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up'!$A$2:$E$55,5,FALSE)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up'!$A$2:$C$55,3,FALSE)</f>
        <v>Cash</v>
      </c>
      <c r="J992" s="5">
        <f>VLOOKUP(F992,'Set up'!$A$2:$D$55,4,FALSE)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up'!$A$2:$E$55,5,FALSE)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up'!$A$2:$C$55,3,FALSE)</f>
        <v>Cash</v>
      </c>
      <c r="J993" s="5">
        <f>VLOOKUP(F993,'Set up'!$A$2:$D$55,4,FALSE)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up'!$A$2:$E$55,5,FALSE)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up'!$A$2:$C$55,3,FALSE)</f>
        <v>60</v>
      </c>
      <c r="J994" s="5">
        <f>VLOOKUP(F994,'Set up'!$A$2:$D$55,4,FALSE)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up'!$A$2:$E$55,5,FALSE)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up'!$A$2:$C$55,3,FALSE)</f>
        <v>Cash</v>
      </c>
      <c r="J995" s="5">
        <f>VLOOKUP(F995,'Set up'!$A$2:$D$55,4,FALSE)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up'!$A$2:$E$55,5,FALSE)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up'!$A$2:$C$55,3,FALSE)</f>
        <v>Cash</v>
      </c>
      <c r="J996" s="5">
        <f>VLOOKUP(F996,'Set up'!$A$2:$D$55,4,FALSE)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up'!$A$2:$E$55,5,FALSE)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up'!$A$2:$C$55,3,FALSE)</f>
        <v>Cash</v>
      </c>
      <c r="J997" s="5">
        <f>VLOOKUP(F997,'Set up'!$A$2:$D$55,4,FALSE)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up'!$A$2:$E$55,5,FALSE)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up'!$A$2:$C$55,3,FALSE)</f>
        <v>Cash</v>
      </c>
      <c r="J998" s="5">
        <f>VLOOKUP(F998,'Set up'!$A$2:$D$55,4,FALSE)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up'!$A$2:$E$55,5,FALSE)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up'!$A$2:$C$55,3,FALSE)</f>
        <v>Cash</v>
      </c>
      <c r="J999" s="5">
        <f>VLOOKUP(F999,'Set up'!$A$2:$D$55,4,FALSE)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up'!$A$2:$E$55,5,FALSE)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up'!$A$2:$C$55,3,FALSE)</f>
        <v>Cash</v>
      </c>
      <c r="J1000" s="5">
        <f>VLOOKUP(F1000,'Set up'!$A$2:$D$55,4,FALSE)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up'!$A$2:$E$55,5,FALSE)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up'!$A$2:$C$55,3,FALSE)</f>
        <v>Cash</v>
      </c>
      <c r="J1001" s="5">
        <f>VLOOKUP(F1001,'Set up'!$A$2:$D$55,4,FALSE)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up'!$A$2:$E$55,5,FALSE)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up'!$A$2:$C$55,3,FALSE)</f>
        <v>Cash</v>
      </c>
      <c r="J1002" s="5">
        <f>VLOOKUP(F1002,'Set up'!$A$2:$D$55,4,FALSE)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up'!$A$2:$E$55,5,FALSE)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up'!$A$2:$C$55,3,FALSE)</f>
        <v>Cash</v>
      </c>
      <c r="J1003" s="5">
        <f>VLOOKUP(F1003,'Set up'!$A$2:$D$55,4,FALSE)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up'!$A$2:$E$55,5,FALSE)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up'!$A$2:$C$55,3,FALSE)</f>
        <v>Cash</v>
      </c>
      <c r="J1004" s="5">
        <f>VLOOKUP(F1004,'Set up'!$A$2:$D$55,4,FALSE)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up'!$A$2:$E$55,5,FALSE)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up'!$A$2:$C$55,3,FALSE)</f>
        <v>Cash</v>
      </c>
      <c r="J1005" s="5">
        <f>VLOOKUP(F1005,'Set up'!$A$2:$D$55,4,FALSE)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up'!$A$2:$E$55,5,FALSE)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up'!$A$2:$C$55,3,FALSE)</f>
        <v>Cash</v>
      </c>
      <c r="J1006" s="5">
        <f>VLOOKUP(F1006,'Set up'!$A$2:$D$55,4,FALSE)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up'!$A$2:$E$55,5,FALSE)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up'!$A$2:$C$55,3,FALSE)</f>
        <v>Cash</v>
      </c>
      <c r="J1007" s="5">
        <f>VLOOKUP(F1007,'Set up'!$A$2:$D$55,4,FALSE)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up'!$A$2:$E$55,5,FALSE)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up'!$A$2:$C$55,3,FALSE)</f>
        <v>Cash</v>
      </c>
      <c r="J1008" s="5">
        <f>VLOOKUP(F1008,'Set up'!$A$2:$D$55,4,FALSE)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up'!$A$2:$E$55,5,FALSE)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up'!$A$2:$C$55,3,FALSE)</f>
        <v>Cash</v>
      </c>
      <c r="J1009" s="5">
        <f>VLOOKUP(F1009,'Set up'!$A$2:$D$55,4,FALSE)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up'!$A$2:$E$55,5,FALSE)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up'!$A$2:$C$55,3,FALSE)</f>
        <v>Cash</v>
      </c>
      <c r="J1010" s="5">
        <f>VLOOKUP(F1010,'Set up'!$A$2:$D$55,4,FALSE)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up'!$A$2:$E$55,5,FALSE)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up'!$A$2:$C$55,3,FALSE)</f>
        <v>Cash</v>
      </c>
      <c r="J1011" s="5">
        <f>VLOOKUP(F1011,'Set up'!$A$2:$D$55,4,FALSE)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up'!$A$2:$E$55,5,FALSE)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up'!$A$2:$C$55,3,FALSE)</f>
        <v>Cash</v>
      </c>
      <c r="J1012" s="5">
        <f>VLOOKUP(F1012,'Set up'!$A$2:$D$55,4,FALSE)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up'!$A$2:$E$55,5,FALSE)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up'!$A$2:$C$55,3,FALSE)</f>
        <v>Cash</v>
      </c>
      <c r="J1013" s="5">
        <f>VLOOKUP(F1013,'Set up'!$A$2:$D$55,4,FALSE)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up'!$A$2:$E$55,5,FALSE)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up'!$A$2:$C$55,3,FALSE)</f>
        <v>Cash</v>
      </c>
      <c r="J1014" s="5">
        <f>VLOOKUP(F1014,'Set up'!$A$2:$D$55,4,FALSE)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up'!$A$2:$E$55,5,FALSE)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up'!$A$2:$C$55,3,FALSE)</f>
        <v>Cash</v>
      </c>
      <c r="J1015" s="5">
        <f>VLOOKUP(F1015,'Set up'!$A$2:$D$55,4,FALSE)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up'!$A$2:$E$55,5,FALSE)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up'!$A$2:$C$55,3,FALSE)</f>
        <v>Cash</v>
      </c>
      <c r="J1016" s="5">
        <f>VLOOKUP(F1016,'Set up'!$A$2:$D$55,4,FALSE)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up'!$A$2:$E$55,5,FALSE)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up'!$A$2:$C$55,3,FALSE)</f>
        <v>Cash</v>
      </c>
      <c r="J1017" s="5">
        <f>VLOOKUP(F1017,'Set up'!$A$2:$D$55,4,FALSE)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up'!$A$2:$E$55,5,FALSE)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up'!$A$2:$C$55,3,FALSE)</f>
        <v>Cash</v>
      </c>
      <c r="J1018" s="5">
        <f>VLOOKUP(F1018,'Set up'!$A$2:$D$55,4,FALSE)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up'!$A$2:$E$55,5,FALSE)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up'!$A$2:$C$55,3,FALSE)</f>
        <v>Cash</v>
      </c>
      <c r="J1019" s="5">
        <f>VLOOKUP(F1019,'Set up'!$A$2:$D$55,4,FALSE)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up'!$A$2:$E$55,5,FALSE)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up'!$A$2:$C$55,3,FALSE)</f>
        <v>Cash</v>
      </c>
      <c r="J1020" s="5">
        <f>VLOOKUP(F1020,'Set up'!$A$2:$D$55,4,FALSE)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up'!$A$2:$E$55,5,FALSE)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up'!$A$2:$C$55,3,FALSE)</f>
        <v>Cash</v>
      </c>
      <c r="J1021" s="5">
        <f>VLOOKUP(F1021,'Set up'!$A$2:$D$55,4,FALSE)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up'!$A$2:$E$55,5,FALSE)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up'!$A$2:$C$55,3,FALSE)</f>
        <v>Cash</v>
      </c>
      <c r="J1022" s="5">
        <f>VLOOKUP(F1022,'Set up'!$A$2:$D$55,4,FALSE)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up'!$A$2:$E$55,5,FALSE)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up'!$A$2:$C$55,3,FALSE)</f>
        <v>Cash</v>
      </c>
      <c r="J1023" s="5">
        <f>VLOOKUP(F1023,'Set up'!$A$2:$D$55,4,FALSE)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up'!$A$2:$E$55,5,FALSE)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up'!$A$2:$C$55,3,FALSE)</f>
        <v>Cash</v>
      </c>
      <c r="J1024" s="5">
        <f>VLOOKUP(F1024,'Set up'!$A$2:$D$55,4,FALSE)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up'!$A$2:$E$55,5,FALSE)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up'!$A$2:$C$55,3,FALSE)</f>
        <v>120</v>
      </c>
      <c r="J1025" s="5">
        <f>VLOOKUP(F1025,'Set up'!$A$2:$D$55,4,FALSE)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up'!$A$2:$E$55,5,FALSE)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up'!$A$2:$C$55,3,FALSE)</f>
        <v>120</v>
      </c>
      <c r="J1026" s="5">
        <f>VLOOKUP(F1026,'Set up'!$A$2:$D$55,4,FALSE)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up'!$A$2:$E$55,5,FALSE)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up'!$A$2:$C$55,3,FALSE)</f>
        <v>120</v>
      </c>
      <c r="J1027" s="5">
        <f>VLOOKUP(F1027,'Set up'!$A$2:$D$55,4,FALSE)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up'!$A$2:$E$55,5,FALSE)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up'!$A$2:$C$55,3,FALSE)</f>
        <v>120</v>
      </c>
      <c r="J1028" s="5">
        <f>VLOOKUP(F1028,'Set up'!$A$2:$D$55,4,FALSE)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up'!$A$2:$E$55,5,FALSE)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up'!$A$2:$C$55,3,FALSE)</f>
        <v>120</v>
      </c>
      <c r="J1029" s="5">
        <f>VLOOKUP(F1029,'Set up'!$A$2:$D$55,4,FALSE)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up'!$A$2:$E$55,5,FALSE)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up'!$A$2:$C$55,3,FALSE)</f>
        <v>120</v>
      </c>
      <c r="J1030" s="5">
        <f>VLOOKUP(F1030,'Set up'!$A$2:$D$55,4,FALSE)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up'!$A$2:$E$55,5,FALSE)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up'!$A$2:$C$55,3,FALSE)</f>
        <v>Cash</v>
      </c>
      <c r="J1031" s="5">
        <f>VLOOKUP(F1031,'Set up'!$A$2:$D$55,4,FALSE)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up'!$A$2:$E$55,5,FALSE)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up'!$A$2:$C$55,3,FALSE)</f>
        <v>Cash</v>
      </c>
      <c r="J1032" s="5">
        <f>VLOOKUP(F1032,'Set up'!$A$2:$D$55,4,FALSE)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up'!$A$2:$E$55,5,FALSE)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up'!$A$2:$C$55,3,FALSE)</f>
        <v>Cash</v>
      </c>
      <c r="J1033" s="5">
        <f>VLOOKUP(F1033,'Set up'!$A$2:$D$55,4,FALSE)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up'!$A$2:$E$55,5,FALSE)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up'!$A$2:$C$55,3,FALSE)</f>
        <v>Cash</v>
      </c>
      <c r="J1034" s="5">
        <f>VLOOKUP(F1034,'Set up'!$A$2:$D$55,4,FALSE)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up'!$A$2:$E$55,5,FALSE)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up'!$A$2:$C$55,3,FALSE)</f>
        <v>Cash</v>
      </c>
      <c r="J1035" s="5">
        <f>VLOOKUP(F1035,'Set up'!$A$2:$D$55,4,FALSE)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up'!$A$2:$E$55,5,FALSE)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up'!$A$2:$C$55,3,FALSE)</f>
        <v>Cash</v>
      </c>
      <c r="J1036" s="5">
        <f>VLOOKUP(F1036,'Set up'!$A$2:$D$55,4,FALSE)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up'!$A$2:$E$55,5,FALSE)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up'!$A$2:$C$55,3,FALSE)</f>
        <v>Cash</v>
      </c>
      <c r="J1037" s="5">
        <f>VLOOKUP(F1037,'Set up'!$A$2:$D$55,4,FALSE)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up'!$A$2:$E$55,5,FALSE)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up'!$A$2:$C$55,3,FALSE)</f>
        <v>Cash</v>
      </c>
      <c r="J1038" s="5">
        <f>VLOOKUP(F1038,'Set up'!$A$2:$D$55,4,FALSE)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up'!$A$2:$E$55,5,FALSE)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up'!$A$2:$C$55,3,FALSE)</f>
        <v>Cash</v>
      </c>
      <c r="J1039" s="5">
        <f>VLOOKUP(F1039,'Set up'!$A$2:$D$55,4,FALSE)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up'!$A$2:$E$55,5,FALSE)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up'!$A$2:$C$55,3,FALSE)</f>
        <v>Cash</v>
      </c>
      <c r="J1040" s="5">
        <f>VLOOKUP(F1040,'Set up'!$A$2:$D$55,4,FALSE)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up'!$A$2:$E$55,5,FALSE)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up'!$A$2:$C$55,3,FALSE)</f>
        <v>Cash</v>
      </c>
      <c r="J1041" s="5">
        <f>VLOOKUP(F1041,'Set up'!$A$2:$D$55,4,FALSE)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up'!$A$2:$E$55,5,FALSE)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up'!$A$2:$C$55,3,FALSE)</f>
        <v>Cash</v>
      </c>
      <c r="J1042" s="5">
        <f>VLOOKUP(F1042,'Set up'!$A$2:$D$55,4,FALSE)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up'!$A$2:$E$55,5,FALSE)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up'!$A$2:$C$55,3,FALSE)</f>
        <v>Cash</v>
      </c>
      <c r="J1043" s="5">
        <f>VLOOKUP(F1043,'Set up'!$A$2:$D$55,4,FALSE)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up'!$A$2:$E$55,5,FALSE)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up'!$A$2:$C$55,3,FALSE)</f>
        <v>Cash</v>
      </c>
      <c r="J1044" s="5">
        <f>VLOOKUP(F1044,'Set up'!$A$2:$D$55,4,FALSE)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up'!$A$2:$E$55,5,FALSE)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up'!$A$2:$C$55,3,FALSE)</f>
        <v>Cash</v>
      </c>
      <c r="J1045" s="5">
        <f>VLOOKUP(F1045,'Set up'!$A$2:$D$55,4,FALSE)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up'!$A$2:$E$55,5,FALSE)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up'!$A$2:$C$55,3,FALSE)</f>
        <v>Cash</v>
      </c>
      <c r="J1046" s="5">
        <f>VLOOKUP(F1046,'Set up'!$A$2:$D$55,4,FALSE)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up'!$A$2:$E$55,5,FALSE)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up'!$A$2:$C$55,3,FALSE)</f>
        <v>Cash</v>
      </c>
      <c r="J1047" s="5">
        <f>VLOOKUP(F1047,'Set up'!$A$2:$D$55,4,FALSE)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up'!$A$2:$E$55,5,FALSE)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up'!$A$2:$C$55,3,FALSE)</f>
        <v>Cash</v>
      </c>
      <c r="J1048" s="5">
        <f>VLOOKUP(F1048,'Set up'!$A$2:$D$55,4,FALSE)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up'!$A$2:$E$55,5,FALSE)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up'!$A$2:$C$55,3,FALSE)</f>
        <v>Cash</v>
      </c>
      <c r="J1049" s="5">
        <f>VLOOKUP(F1049,'Set up'!$A$2:$D$55,4,FALSE)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up'!$A$2:$E$55,5,FALSE)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up'!$A$2:$C$55,3,FALSE)</f>
        <v>Cash</v>
      </c>
      <c r="J1050" s="5">
        <f>VLOOKUP(F1050,'Set up'!$A$2:$D$55,4,FALSE)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up'!$A$2:$E$55,5,FALSE)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up'!$A$2:$C$55,3,FALSE)</f>
        <v>Cash</v>
      </c>
      <c r="J1051" s="5">
        <f>VLOOKUP(F1051,'Set up'!$A$2:$D$55,4,FALSE)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up'!$A$2:$E$55,5,FALSE)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up'!$A$2:$C$55,3,FALSE)</f>
        <v>Cash</v>
      </c>
      <c r="J1052" s="5">
        <f>VLOOKUP(F1052,'Set up'!$A$2:$D$55,4,FALSE)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up'!$A$2:$E$55,5,FALSE)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up'!$A$2:$C$55,3,FALSE)</f>
        <v>Cash</v>
      </c>
      <c r="J1053" s="5">
        <f>VLOOKUP(F1053,'Set up'!$A$2:$D$55,4,FALSE)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up'!$A$2:$E$55,5,FALSE)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up'!$A$2:$C$55,3,FALSE)</f>
        <v>120</v>
      </c>
      <c r="J1054" s="5">
        <f>VLOOKUP(F1054,'Set up'!$A$2:$D$55,4,FALSE)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up'!$A$2:$E$55,5,FALSE)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up'!$A$2:$C$55,3,FALSE)</f>
        <v>120</v>
      </c>
      <c r="J1055" s="5">
        <f>VLOOKUP(F1055,'Set up'!$A$2:$D$55,4,FALSE)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up'!$A$2:$E$55,5,FALSE)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up'!$A$2:$C$55,3,FALSE)</f>
        <v>120</v>
      </c>
      <c r="J1056" s="5">
        <f>VLOOKUP(F1056,'Set up'!$A$2:$D$55,4,FALSE)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up'!$A$2:$E$55,5,FALSE)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up'!$A$2:$C$55,3,FALSE)</f>
        <v>120</v>
      </c>
      <c r="J1057" s="5">
        <f>VLOOKUP(F1057,'Set up'!$A$2:$D$55,4,FALSE)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up'!$A$2:$E$55,5,FALSE)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up'!$A$2:$C$55,3,FALSE)</f>
        <v>120</v>
      </c>
      <c r="J1058" s="5">
        <f>VLOOKUP(F1058,'Set up'!$A$2:$D$55,4,FALSE)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up'!$A$2:$E$55,5,FALSE)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48"/>
        <v>10</v>
      </c>
      <c r="C1059" s="5">
        <f t="shared" si="249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up'!$A$2:$C$55,3,FALSE)</f>
        <v>Cash</v>
      </c>
      <c r="J1059" s="5">
        <f>VLOOKUP(F1059,'Set up'!$A$2:$D$55,4,FALSE)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up'!$A$2:$E$55,5,FALSE)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48"/>
        <v>10</v>
      </c>
      <c r="C1060" s="5">
        <f t="shared" si="249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up'!$A$2:$C$55,3,FALSE)</f>
        <v>Cash</v>
      </c>
      <c r="J1060" s="5">
        <f>VLOOKUP(F1060,'Set up'!$A$2:$D$55,4,FALSE)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up'!$A$2:$E$55,5,FALSE)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48"/>
        <v>10</v>
      </c>
      <c r="C1061" s="5">
        <f t="shared" si="249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up'!$A$2:$C$55,3,FALSE)</f>
        <v>Cash</v>
      </c>
      <c r="J1061" s="5">
        <f>VLOOKUP(F1061,'Set up'!$A$2:$D$55,4,FALSE)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up'!$A$2:$E$55,5,FALSE)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48"/>
        <v>10</v>
      </c>
      <c r="C1062" s="5">
        <f t="shared" si="249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up'!$A$2:$C$55,3,FALSE)</f>
        <v>Cash</v>
      </c>
      <c r="J1062" s="5">
        <f>VLOOKUP(F1062,'Set up'!$A$2:$D$55,4,FALSE)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up'!$A$2:$E$55,5,FALSE)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48"/>
        <v>10</v>
      </c>
      <c r="C1063" s="5">
        <f t="shared" si="249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up'!$A$2:$C$55,3,FALSE)</f>
        <v>Cash</v>
      </c>
      <c r="J1063" s="5">
        <f>VLOOKUP(F1063,'Set up'!$A$2:$D$55,4,FALSE)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up'!$A$2:$E$55,5,FALSE)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48"/>
        <v>10</v>
      </c>
      <c r="C1064" s="5">
        <f t="shared" si="249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up'!$A$2:$C$55,3,FALSE)</f>
        <v>Cash</v>
      </c>
      <c r="J1064" s="5">
        <f>VLOOKUP(F1064,'Set up'!$A$2:$D$55,4,FALSE)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up'!$A$2:$E$55,5,FALSE)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48"/>
        <v>10</v>
      </c>
      <c r="C1065" s="5">
        <f t="shared" si="249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up'!$A$2:$C$55,3,FALSE)</f>
        <v>Cash</v>
      </c>
      <c r="J1065" s="5">
        <f>VLOOKUP(F1065,'Set up'!$A$2:$D$55,4,FALSE)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up'!$A$2:$E$55,5,FALSE)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48"/>
        <v>10</v>
      </c>
      <c r="C1066" s="5">
        <f t="shared" si="249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up'!$A$2:$C$55,3,FALSE)</f>
        <v>Cash</v>
      </c>
      <c r="J1066" s="5">
        <f>VLOOKUP(F1066,'Set up'!$A$2:$D$55,4,FALSE)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up'!$A$2:$E$55,5,FALSE)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48"/>
        <v>10</v>
      </c>
      <c r="C1067" s="5">
        <f t="shared" si="249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up'!$A$2:$C$55,3,FALSE)</f>
        <v>Cash</v>
      </c>
      <c r="J1067" s="5">
        <f>VLOOKUP(F1067,'Set up'!$A$2:$D$55,4,FALSE)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up'!$A$2:$E$55,5,FALSE)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48"/>
        <v>10</v>
      </c>
      <c r="C1068" s="5">
        <f t="shared" si="249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up'!$A$2:$C$55,3,FALSE)</f>
        <v>Cash</v>
      </c>
      <c r="J1068" s="5">
        <f>VLOOKUP(F1068,'Set up'!$A$2:$D$55,4,FALSE)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up'!$A$2:$E$55,5,FALSE)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up'!$A$2:$C$55,3,FALSE)</f>
        <v>45</v>
      </c>
      <c r="J1069" s="5">
        <f>VLOOKUP(F1069,'Set up'!$A$2:$D$55,4,FALSE)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up'!$A$2:$E$55,5,FALSE)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up'!$A$2:$C$55,3,FALSE)</f>
        <v>45</v>
      </c>
      <c r="J1070" s="5">
        <f>VLOOKUP(F1070,'Set up'!$A$2:$D$55,4,FALSE)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up'!$A$2:$E$55,5,FALSE)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up'!$A$2:$C$55,3,FALSE)</f>
        <v>45</v>
      </c>
      <c r="J1071" s="5">
        <f>VLOOKUP(F1071,'Set up'!$A$2:$D$55,4,FALSE)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up'!$A$2:$E$55,5,FALSE)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up'!$A$2:$C$55,3,FALSE)</f>
        <v>45</v>
      </c>
      <c r="J1072" s="5">
        <f>VLOOKUP(F1072,'Set up'!$A$2:$D$55,4,FALSE)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up'!$A$2:$E$55,5,FALSE)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up'!$A$2:$C$55,3,FALSE)</f>
        <v>Cash</v>
      </c>
      <c r="J1073" s="5">
        <f>VLOOKUP(F1073,'Set up'!$A$2:$D$55,4,FALSE)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up'!$A$2:$E$55,5,FALSE)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up'!$A$2:$C$55,3,FALSE)</f>
        <v>Cash</v>
      </c>
      <c r="J1074" s="5">
        <f>VLOOKUP(F1074,'Set up'!$A$2:$D$55,4,FALSE)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up'!$A$2:$E$55,5,FALSE)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up'!$A$2:$C$55,3,FALSE)</f>
        <v>Cash</v>
      </c>
      <c r="J1075" s="5">
        <f>VLOOKUP(F1075,'Set up'!$A$2:$D$55,4,FALSE)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up'!$A$2:$E$55,5,FALSE)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up'!$A$2:$C$55,3,FALSE)</f>
        <v>Cash</v>
      </c>
      <c r="J1076" s="5">
        <f>VLOOKUP(F1076,'Set up'!$A$2:$D$55,4,FALSE)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up'!$A$2:$E$55,5,FALSE)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up'!$A$2:$C$55,3,FALSE)</f>
        <v>Cash</v>
      </c>
      <c r="J1077" s="5">
        <f>VLOOKUP(F1077,'Set up'!$A$2:$D$55,4,FALSE)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up'!$A$2:$E$55,5,FALSE)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up'!$A$2:$C$55,3,FALSE)</f>
        <v>Cash</v>
      </c>
      <c r="J1078" s="5">
        <f>VLOOKUP(F1078,'Set up'!$A$2:$D$55,4,FALSE)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up'!$A$2:$E$55,5,FALSE)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up'!$A$2:$C$55,3,FALSE)</f>
        <v>Cash</v>
      </c>
      <c r="J1079" s="5">
        <f>VLOOKUP(F1079,'Set up'!$A$2:$D$55,4,FALSE)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up'!$A$2:$E$55,5,FALSE)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up'!$A$2:$C$55,3,FALSE)</f>
        <v>Cash</v>
      </c>
      <c r="J1080" s="5">
        <f>VLOOKUP(F1080,'Set up'!$A$2:$D$55,4,FALSE)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up'!$A$2:$E$55,5,FALSE)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up'!$A$2:$C$55,3,FALSE)</f>
        <v>Cash</v>
      </c>
      <c r="J1081" s="5">
        <f>VLOOKUP(F1081,'Set up'!$A$2:$D$55,4,FALSE)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up'!$A$2:$E$55,5,FALSE)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up'!$A$2:$C$55,3,FALSE)</f>
        <v>Cash</v>
      </c>
      <c r="J1082" s="5">
        <f>VLOOKUP(F1082,'Set up'!$A$2:$D$55,4,FALSE)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up'!$A$2:$E$55,5,FALSE)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up'!$A$2:$C$55,3,FALSE)</f>
        <v>Cash</v>
      </c>
      <c r="J1083" s="5">
        <f>VLOOKUP(F1083,'Set up'!$A$2:$D$55,4,FALSE)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up'!$A$2:$E$55,5,FALSE)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up'!$A$2:$C$55,3,FALSE)</f>
        <v>Cash</v>
      </c>
      <c r="J1084" s="5">
        <f>VLOOKUP(F1084,'Set up'!$A$2:$D$55,4,FALSE)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up'!$A$2:$E$55,5,FALSE)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up'!$A$2:$C$55,3,FALSE)</f>
        <v>Cash</v>
      </c>
      <c r="J1085" s="5">
        <f>VLOOKUP(F1085,'Set up'!$A$2:$D$55,4,FALSE)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up'!$A$2:$E$55,5,FALSE)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up'!$A$2:$C$55,3,FALSE)</f>
        <v>Cash</v>
      </c>
      <c r="J1086" s="5">
        <f>VLOOKUP(F1086,'Set up'!$A$2:$D$55,4,FALSE)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up'!$A$2:$E$55,5,FALSE)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up'!$A$2:$C$55,3,FALSE)</f>
        <v>Cash</v>
      </c>
      <c r="J1087" s="5">
        <f>VLOOKUP(F1087,'Set up'!$A$2:$D$55,4,FALSE)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up'!$A$2:$E$55,5,FALSE)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up'!$A$2:$C$55,3,FALSE)</f>
        <v>Cash</v>
      </c>
      <c r="J1088" s="5">
        <f>VLOOKUP(F1088,'Set up'!$A$2:$D$55,4,FALSE)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up'!$A$2:$E$55,5,FALSE)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up'!$A$2:$C$55,3,FALSE)</f>
        <v>Cash</v>
      </c>
      <c r="J1089" s="5">
        <f>VLOOKUP(F1089,'Set up'!$A$2:$D$55,4,FALSE)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up'!$A$2:$E$55,5,FALSE)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up'!$A$2:$C$55,3,FALSE)</f>
        <v>120</v>
      </c>
      <c r="J1090" s="5">
        <f>VLOOKUP(F1090,'Set up'!$A$2:$D$55,4,FALSE)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up'!$A$2:$E$55,5,FALSE)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up'!$A$2:$C$55,3,FALSE)</f>
        <v>120</v>
      </c>
      <c r="J1091" s="5">
        <f>VLOOKUP(F1091,'Set up'!$A$2:$D$55,4,FALSE)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up'!$A$2:$E$55,5,FALSE)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up'!$A$2:$C$55,3,FALSE)</f>
        <v>120</v>
      </c>
      <c r="J1092" s="5">
        <f>VLOOKUP(F1092,'Set up'!$A$2:$D$55,4,FALSE)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up'!$A$2:$E$55,5,FALSE)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up'!$A$2:$C$55,3,FALSE)</f>
        <v>120</v>
      </c>
      <c r="J1093" s="5">
        <f>VLOOKUP(F1093,'Set up'!$A$2:$D$55,4,FALSE)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up'!$A$2:$E$55,5,FALSE)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up'!$A$2:$C$55,3,FALSE)</f>
        <v>120</v>
      </c>
      <c r="J1094" s="5">
        <f>VLOOKUP(F1094,'Set up'!$A$2:$D$55,4,FALSE)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up'!$A$2:$E$55,5,FALSE)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up'!$A$2:$C$55,3,FALSE)</f>
        <v>Cash</v>
      </c>
      <c r="J1095" s="5">
        <f>VLOOKUP(F1095,'Set up'!$A$2:$D$55,4,FALSE)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up'!$A$2:$E$55,5,FALSE)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up'!$A$2:$C$55,3,FALSE)</f>
        <v>Cash</v>
      </c>
      <c r="J1096" s="5">
        <f>VLOOKUP(F1096,'Set up'!$A$2:$D$55,4,FALSE)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up'!$A$2:$E$55,5,FALSE)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up'!$A$2:$C$55,3,FALSE)</f>
        <v>Cash</v>
      </c>
      <c r="J1097" s="5">
        <f>VLOOKUP(F1097,'Set up'!$A$2:$D$55,4,FALSE)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up'!$A$2:$E$55,5,FALSE)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up'!$A$2:$C$55,3,FALSE)</f>
        <v>Cash</v>
      </c>
      <c r="J1098" s="5">
        <f>VLOOKUP(F1098,'Set up'!$A$2:$D$55,4,FALSE)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up'!$A$2:$E$55,5,FALSE)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up'!$A$2:$C$55,3,FALSE)</f>
        <v>Cash</v>
      </c>
      <c r="J1099" s="5">
        <f>VLOOKUP(F1099,'Set up'!$A$2:$D$55,4,FALSE)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up'!$A$2:$E$55,5,FALSE)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up'!$A$2:$C$55,3,FALSE)</f>
        <v>Cash</v>
      </c>
      <c r="J1100" s="5">
        <f>VLOOKUP(F1100,'Set up'!$A$2:$D$55,4,FALSE)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up'!$A$2:$E$55,5,FALSE)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up'!$A$2:$C$55,3,FALSE)</f>
        <v>Cash</v>
      </c>
      <c r="J1101" s="5">
        <f>VLOOKUP(F1101,'Set up'!$A$2:$D$55,4,FALSE)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up'!$A$2:$E$55,5,FALSE)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up'!$A$2:$C$55,3,FALSE)</f>
        <v>Cash</v>
      </c>
      <c r="J1102" s="5">
        <f>VLOOKUP(F1102,'Set up'!$A$2:$D$55,4,FALSE)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up'!$A$2:$E$55,5,FALSE)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up'!$A$2:$C$55,3,FALSE)</f>
        <v>Cash</v>
      </c>
      <c r="J1103" s="5">
        <f>VLOOKUP(F1103,'Set up'!$A$2:$D$55,4,FALSE)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up'!$A$2:$E$55,5,FALSE)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up'!$A$2:$C$55,3,FALSE)</f>
        <v>120</v>
      </c>
      <c r="J1104" s="5">
        <f>VLOOKUP(F1104,'Set up'!$A$2:$D$55,4,FALSE)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up'!$A$2:$E$55,5,FALSE)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up'!$A$2:$C$55,3,FALSE)</f>
        <v>60</v>
      </c>
      <c r="J1105" s="5">
        <f>VLOOKUP(F1105,'Set up'!$A$2:$D$55,4,FALSE)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up'!$A$2:$E$55,5,FALSE)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up'!$A$2:$C$55,3,FALSE)</f>
        <v>60</v>
      </c>
      <c r="J1106" s="5">
        <f>VLOOKUP(F1106,'Set up'!$A$2:$D$55,4,FALSE)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up'!$A$2:$E$55,5,FALSE)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up'!$A$2:$C$55,3,FALSE)</f>
        <v>120</v>
      </c>
      <c r="J1107" s="5">
        <f>VLOOKUP(F1107,'Set up'!$A$2:$D$55,4,FALSE)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up'!$A$2:$E$55,5,FALSE)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up'!$A$2:$C$55,3,FALSE)</f>
        <v>120</v>
      </c>
      <c r="J1108" s="5">
        <f>VLOOKUP(F1108,'Set up'!$A$2:$D$55,4,FALSE)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up'!$A$2:$E$55,5,FALSE)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up'!$A$2:$C$55,3,FALSE)</f>
        <v>120</v>
      </c>
      <c r="J1109" s="5">
        <f>VLOOKUP(F1109,'Set up'!$A$2:$D$55,4,FALSE)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up'!$A$2:$E$55,5,FALSE)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up'!$A$2:$C$55,3,FALSE)</f>
        <v>120</v>
      </c>
      <c r="J1110" s="5">
        <f>VLOOKUP(F1110,'Set up'!$A$2:$D$55,4,FALSE)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up'!$A$2:$E$55,5,FALSE)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up'!$A$2:$C$55,3,FALSE)</f>
        <v>120</v>
      </c>
      <c r="J1111" s="5">
        <f>VLOOKUP(F1111,'Set up'!$A$2:$D$55,4,FALSE)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up'!$A$2:$E$55,5,FALSE)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up'!$A$2:$C$55,3,FALSE)</f>
        <v>Cash</v>
      </c>
      <c r="J1112" s="5">
        <f>VLOOKUP(F1112,'Set up'!$A$2:$D$55,4,FALSE)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up'!$A$2:$E$55,5,FALSE)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up'!$A$2:$C$55,3,FALSE)</f>
        <v>Cash</v>
      </c>
      <c r="J1113" s="5">
        <f>VLOOKUP(F1113,'Set up'!$A$2:$D$55,4,FALSE)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up'!$A$2:$E$55,5,FALSE)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up'!$A$2:$C$55,3,FALSE)</f>
        <v>Cash</v>
      </c>
      <c r="J1114" s="5">
        <f>VLOOKUP(F1114,'Set up'!$A$2:$D$55,4,FALSE)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up'!$A$2:$E$55,5,FALSE)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up'!$A$2:$C$55,3,FALSE)</f>
        <v>Cash</v>
      </c>
      <c r="J1115" s="5">
        <f>VLOOKUP(F1115,'Set up'!$A$2:$D$55,4,FALSE)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up'!$A$2:$E$55,5,FALSE)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up'!$A$2:$C$55,3,FALSE)</f>
        <v>Cash</v>
      </c>
      <c r="J1116" s="5">
        <f>VLOOKUP(F1116,'Set up'!$A$2:$D$55,4,FALSE)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up'!$A$2:$E$55,5,FALSE)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up'!$A$2:$C$55,3,FALSE)</f>
        <v>Cash</v>
      </c>
      <c r="J1117" s="5">
        <f>VLOOKUP(F1117,'Set up'!$A$2:$D$55,4,FALSE)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up'!$A$2:$E$55,5,FALSE)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up'!$A$2:$C$55,3,FALSE)</f>
        <v>Cash</v>
      </c>
      <c r="J1118" s="5">
        <f>VLOOKUP(F1118,'Set up'!$A$2:$D$55,4,FALSE)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up'!$A$2:$E$55,5,FALSE)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up'!$A$2:$C$55,3,FALSE)</f>
        <v>Cash</v>
      </c>
      <c r="J1119" s="5">
        <f>VLOOKUP(F1119,'Set up'!$A$2:$D$55,4,FALSE)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up'!$A$2:$E$55,5,FALSE)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up'!$A$2:$C$55,3,FALSE)</f>
        <v>Cash</v>
      </c>
      <c r="J1120" s="5">
        <f>VLOOKUP(F1120,'Set up'!$A$2:$D$55,4,FALSE)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up'!$A$2:$E$55,5,FALSE)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up'!$A$2:$C$55,3,FALSE)</f>
        <v>Cash</v>
      </c>
      <c r="J1121" s="5">
        <f>VLOOKUP(F1121,'Set up'!$A$2:$D$55,4,FALSE)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up'!$A$2:$E$55,5,FALSE)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up'!$A$2:$C$55,3,FALSE)</f>
        <v>Cash</v>
      </c>
      <c r="J1122" s="5">
        <f>VLOOKUP(F1122,'Set up'!$A$2:$D$55,4,FALSE)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up'!$A$2:$E$55,5,FALSE)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up'!$A$2:$C$55,3,FALSE)</f>
        <v>Cash</v>
      </c>
      <c r="J1123" s="5">
        <f>VLOOKUP(F1123,'Set up'!$A$2:$D$55,4,FALSE)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up'!$A$2:$E$55,5,FALSE)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up'!$A$2:$C$55,3,FALSE)</f>
        <v>Cash</v>
      </c>
      <c r="J1124" s="5">
        <f>VLOOKUP(F1124,'Set up'!$A$2:$D$55,4,FALSE)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up'!$A$2:$E$55,5,FALSE)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up'!$A$2:$C$55,3,FALSE)</f>
        <v>Cash</v>
      </c>
      <c r="J1125" s="5">
        <f>VLOOKUP(F1125,'Set up'!$A$2:$D$55,4,FALSE)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up'!$A$2:$E$55,5,FALSE)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up'!$A$2:$C$55,3,FALSE)</f>
        <v>Cash</v>
      </c>
      <c r="J1126" s="5">
        <f>VLOOKUP(F1126,'Set up'!$A$2:$D$55,4,FALSE)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up'!$A$2:$E$55,5,FALSE)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up'!$A$2:$C$55,3,FALSE)</f>
        <v>Cash</v>
      </c>
      <c r="J1127" s="5">
        <f>VLOOKUP(F1127,'Set up'!$A$2:$D$55,4,FALSE)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up'!$A$2:$E$55,5,FALSE)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up'!$A$2:$C$55,3,FALSE)</f>
        <v>Cash</v>
      </c>
      <c r="J1128" s="5">
        <f>VLOOKUP(F1128,'Set up'!$A$2:$D$55,4,FALSE)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up'!$A$2:$E$55,5,FALSE)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up'!$A$2:$C$55,3,FALSE)</f>
        <v>Cash</v>
      </c>
      <c r="J1129" s="5">
        <f>VLOOKUP(F1129,'Set up'!$A$2:$D$55,4,FALSE)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up'!$A$2:$E$55,5,FALSE)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up'!$A$2:$C$55,3,FALSE)</f>
        <v>Cash</v>
      </c>
      <c r="J1130" s="5">
        <f>VLOOKUP(F1130,'Set up'!$A$2:$D$55,4,FALSE)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up'!$A$2:$E$55,5,FALSE)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up'!$A$2:$C$55,3,FALSE)</f>
        <v>Cash</v>
      </c>
      <c r="J1131" s="5">
        <f>VLOOKUP(F1131,'Set up'!$A$2:$D$55,4,FALSE)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up'!$A$2:$E$55,5,FALSE)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up'!$A$2:$C$55,3,FALSE)</f>
        <v>120</v>
      </c>
      <c r="J1132" s="5">
        <f>VLOOKUP(F1132,'Set up'!$A$2:$D$55,4,FALSE)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up'!$A$2:$E$55,5,FALSE)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up'!$A$2:$C$55,3,FALSE)</f>
        <v>120</v>
      </c>
      <c r="J1133" s="5">
        <f>VLOOKUP(F1133,'Set up'!$A$2:$D$55,4,FALSE)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up'!$A$2:$E$55,5,FALSE)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up'!$A$2:$C$55,3,FALSE)</f>
        <v>120</v>
      </c>
      <c r="J1134" s="5">
        <f>VLOOKUP(F1134,'Set up'!$A$2:$D$55,4,FALSE)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up'!$A$2:$E$55,5,FALSE)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up'!$A$2:$C$55,3,FALSE)</f>
        <v>120</v>
      </c>
      <c r="J1135" s="5">
        <f>VLOOKUP(F1135,'Set up'!$A$2:$D$55,4,FALSE)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up'!$A$2:$E$55,5,FALSE)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up'!$A$2:$C$55,3,FALSE)</f>
        <v>120</v>
      </c>
      <c r="J1136" s="5">
        <f>VLOOKUP(F1136,'Set up'!$A$2:$D$55,4,FALSE)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up'!$A$2:$E$55,5,FALSE)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up'!$A$2:$C$55,3,FALSE)</f>
        <v>120</v>
      </c>
      <c r="J1137" s="5">
        <f>VLOOKUP(F1137,'Set up'!$A$2:$D$55,4,FALSE)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up'!$A$2:$E$55,5,FALSE)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up'!$A$2:$C$55,3,FALSE)</f>
        <v>60</v>
      </c>
      <c r="J1138" s="5">
        <f>VLOOKUP(F1138,'Set up'!$A$2:$D$55,4,FALSE)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up'!$A$2:$E$55,5,FALSE)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up'!$A$2:$C$55,3,FALSE)</f>
        <v>60</v>
      </c>
      <c r="J1139" s="5">
        <f>VLOOKUP(F1139,'Set up'!$A$2:$D$55,4,FALSE)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up'!$A$2:$E$55,5,FALSE)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up'!$A$2:$C$55,3,FALSE)</f>
        <v>60</v>
      </c>
      <c r="J1140" s="5">
        <f>VLOOKUP(F1140,'Set up'!$A$2:$D$55,4,FALSE)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up'!$A$2:$E$55,5,FALSE)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up'!$A$2:$C$55,3,FALSE)</f>
        <v>Cash</v>
      </c>
      <c r="J1141" s="5">
        <f>VLOOKUP(F1141,'Set up'!$A$2:$D$55,4,FALSE)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up'!$A$2:$E$55,5,FALSE)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up'!$A$2:$C$55,3,FALSE)</f>
        <v>Cash</v>
      </c>
      <c r="J1142" s="5">
        <f>VLOOKUP(F1142,'Set up'!$A$2:$D$55,4,FALSE)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up'!$A$2:$E$55,5,FALSE)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up'!$A$2:$C$55,3,FALSE)</f>
        <v>Cash</v>
      </c>
      <c r="J1143" s="5">
        <f>VLOOKUP(F1143,'Set up'!$A$2:$D$55,4,FALSE)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up'!$A$2:$E$55,5,FALSE)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up'!$A$2:$C$55,3,FALSE)</f>
        <v>Cash</v>
      </c>
      <c r="J1144" s="5">
        <f>VLOOKUP(F1144,'Set up'!$A$2:$D$55,4,FALSE)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up'!$A$2:$E$55,5,FALSE)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up'!$A$2:$C$55,3,FALSE)</f>
        <v>Cash</v>
      </c>
      <c r="J1145" s="5">
        <f>VLOOKUP(F1145,'Set up'!$A$2:$D$55,4,FALSE)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up'!$A$2:$E$55,5,FALSE)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up'!$A$2:$C$55,3,FALSE)</f>
        <v>Cash</v>
      </c>
      <c r="J1146" s="5">
        <f>VLOOKUP(F1146,'Set up'!$A$2:$D$55,4,FALSE)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up'!$A$2:$E$55,5,FALSE)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up'!$A$2:$C$55,3,FALSE)</f>
        <v>Cash</v>
      </c>
      <c r="J1147" s="5">
        <f>VLOOKUP(F1147,'Set up'!$A$2:$D$55,4,FALSE)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up'!$A$2:$E$55,5,FALSE)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up'!$A$2:$C$55,3,FALSE)</f>
        <v>Cash</v>
      </c>
      <c r="J1148" s="5">
        <f>VLOOKUP(F1148,'Set up'!$A$2:$D$55,4,FALSE)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up'!$A$2:$E$55,5,FALSE)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up'!$A$2:$C$55,3,FALSE)</f>
        <v>Cash</v>
      </c>
      <c r="J1149" s="5">
        <f>VLOOKUP(F1149,'Set up'!$A$2:$D$55,4,FALSE)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up'!$A$2:$E$55,5,FALSE)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up'!$A$2:$C$55,3,FALSE)</f>
        <v>Cash</v>
      </c>
      <c r="J1150" s="5">
        <f>VLOOKUP(F1150,'Set up'!$A$2:$D$55,4,FALSE)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up'!$A$2:$E$55,5,FALSE)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up'!$A$2:$C$55,3,FALSE)</f>
        <v>Cash</v>
      </c>
      <c r="J1151" s="5">
        <f>VLOOKUP(F1151,'Set up'!$A$2:$D$55,4,FALSE)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up'!$A$2:$E$55,5,FALSE)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up'!$A$2:$C$55,3,FALSE)</f>
        <v>Cash</v>
      </c>
      <c r="J1152" s="5">
        <f>VLOOKUP(F1152,'Set up'!$A$2:$D$55,4,FALSE)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up'!$A$2:$E$55,5,FALSE)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up'!$A$2:$C$55,3,FALSE)</f>
        <v>Cash</v>
      </c>
      <c r="J1153" s="5">
        <f>VLOOKUP(F1153,'Set up'!$A$2:$D$55,4,FALSE)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up'!$A$2:$E$55,5,FALSE)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up'!$A$2:$C$55,3,FALSE)</f>
        <v>Cash</v>
      </c>
      <c r="J1154" s="5">
        <f>VLOOKUP(F1154,'Set up'!$A$2:$D$55,4,FALSE)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up'!$A$2:$E$55,5,FALSE)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up'!$A$2:$C$55,3,FALSE)</f>
        <v>Cash</v>
      </c>
      <c r="J1155" s="5">
        <f>VLOOKUP(F1155,'Set up'!$A$2:$D$55,4,FALSE)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up'!$A$2:$E$55,5,FALSE)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up'!$A$2:$C$55,3,FALSE)</f>
        <v>Cash</v>
      </c>
      <c r="J1156" s="5">
        <f>VLOOKUP(F1156,'Set up'!$A$2:$D$55,4,FALSE)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up'!$A$2:$E$55,5,FALSE)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up'!$A$2:$C$55,3,FALSE)</f>
        <v>Cash</v>
      </c>
      <c r="J1157" s="5">
        <f>VLOOKUP(F1157,'Set up'!$A$2:$D$55,4,FALSE)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up'!$A$2:$E$55,5,FALSE)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up'!$A$2:$C$55,3,FALSE)</f>
        <v>Cash</v>
      </c>
      <c r="J1158" s="5">
        <f>VLOOKUP(F1158,'Set up'!$A$2:$D$55,4,FALSE)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up'!$A$2:$E$55,5,FALSE)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up'!$A$2:$C$55,3,FALSE)</f>
        <v>Cash</v>
      </c>
      <c r="J1159" s="5">
        <f>VLOOKUP(F1159,'Set up'!$A$2:$D$55,4,FALSE)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up'!$A$2:$E$55,5,FALSE)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up'!$A$2:$C$55,3,FALSE)</f>
        <v>Cash</v>
      </c>
      <c r="J1160" s="5">
        <f>VLOOKUP(F1160,'Set up'!$A$2:$D$55,4,FALSE)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up'!$A$2:$E$55,5,FALSE)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up'!$A$2:$C$55,3,FALSE)</f>
        <v>Cash</v>
      </c>
      <c r="J1161" s="5">
        <f>VLOOKUP(F1161,'Set up'!$A$2:$D$55,4,FALSE)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up'!$A$2:$E$55,5,FALSE)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up'!$A$2:$C$55,3,FALSE)</f>
        <v>Cash</v>
      </c>
      <c r="J1162" s="5">
        <f>VLOOKUP(F1162,'Set up'!$A$2:$D$55,4,FALSE)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up'!$A$2:$E$55,5,FALSE)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up'!$A$2:$C$55,3,FALSE)</f>
        <v>Cash</v>
      </c>
      <c r="J1163" s="5">
        <f>VLOOKUP(F1163,'Set up'!$A$2:$D$55,4,FALSE)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up'!$A$2:$E$55,5,FALSE)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up'!$A$2:$C$55,3,FALSE)</f>
        <v>Cash</v>
      </c>
      <c r="J1164" s="5">
        <f>VLOOKUP(F1164,'Set up'!$A$2:$D$55,4,FALSE)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up'!$A$2:$E$55,5,FALSE)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up'!$A$2:$C$55,3,FALSE)</f>
        <v>Cash</v>
      </c>
      <c r="J1165" s="5">
        <f>VLOOKUP(F1165,'Set up'!$A$2:$D$55,4,FALSE)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up'!$A$2:$E$55,5,FALSE)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up'!$A$2:$C$55,3,FALSE)</f>
        <v>Cash</v>
      </c>
      <c r="J1166" s="5">
        <f>VLOOKUP(F1166,'Set up'!$A$2:$D$55,4,FALSE)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up'!$A$2:$E$55,5,FALSE)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up'!$A$2:$C$55,3,FALSE)</f>
        <v>Cash</v>
      </c>
      <c r="J1167" s="5">
        <f>VLOOKUP(F1167,'Set up'!$A$2:$D$55,4,FALSE)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up'!$A$2:$E$55,5,FALSE)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up'!$A$2:$C$55,3,FALSE)</f>
        <v>Cash</v>
      </c>
      <c r="J1168" s="5">
        <f>VLOOKUP(F1168,'Set up'!$A$2:$D$55,4,FALSE)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up'!$A$2:$E$55,5,FALSE)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up'!$A$2:$C$55,3,FALSE)</f>
        <v>Cash</v>
      </c>
      <c r="J1169" s="5">
        <f>VLOOKUP(F1169,'Set up'!$A$2:$D$55,4,FALSE)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up'!$A$2:$E$55,5,FALSE)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up'!$A$2:$C$55,3,FALSE)</f>
        <v>Cash</v>
      </c>
      <c r="J1170" s="5">
        <f>VLOOKUP(F1170,'Set up'!$A$2:$D$55,4,FALSE)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up'!$A$2:$E$55,5,FALSE)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up'!$A$2:$C$55,3,FALSE)</f>
        <v>Cash</v>
      </c>
      <c r="J1171" s="5">
        <f>VLOOKUP(F1171,'Set up'!$A$2:$D$55,4,FALSE)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up'!$A$2:$E$55,5,FALSE)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up'!$A$2:$C$55,3,FALSE)</f>
        <v>Cash</v>
      </c>
      <c r="J1172" s="5">
        <f>VLOOKUP(F1172,'Set up'!$A$2:$D$55,4,FALSE)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up'!$A$2:$E$55,5,FALSE)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up'!$A$2:$C$55,3,FALSE)</f>
        <v>Cash</v>
      </c>
      <c r="J1173" s="5">
        <f>VLOOKUP(F1173,'Set up'!$A$2:$D$55,4,FALSE)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up'!$A$2:$E$55,5,FALSE)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280"/>
        <v>11</v>
      </c>
      <c r="C1174" s="5">
        <f t="shared" si="281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up'!$A$2:$C$55,3,FALSE)</f>
        <v>Cash</v>
      </c>
      <c r="J1174" s="5">
        <f>VLOOKUP(F1174,'Set up'!$A$2:$D$55,4,FALSE)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up'!$A$2:$E$55,5,FALSE)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280"/>
        <v>11</v>
      </c>
      <c r="C1175" s="5">
        <f t="shared" si="281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up'!$A$2:$C$55,3,FALSE)</f>
        <v>Cash</v>
      </c>
      <c r="J1175" s="5">
        <f>VLOOKUP(F1175,'Set up'!$A$2:$D$55,4,FALSE)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up'!$A$2:$E$55,5,FALSE)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280"/>
        <v>11</v>
      </c>
      <c r="C1176" s="5">
        <f t="shared" si="281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up'!$A$2:$C$55,3,FALSE)</f>
        <v>Cash</v>
      </c>
      <c r="J1176" s="5">
        <f>VLOOKUP(F1176,'Set up'!$A$2:$D$55,4,FALSE)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up'!$A$2:$E$55,5,FALSE)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280"/>
        <v>11</v>
      </c>
      <c r="C1177" s="5">
        <f t="shared" si="281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up'!$A$2:$C$55,3,FALSE)</f>
        <v>Cash</v>
      </c>
      <c r="J1177" s="5">
        <f>VLOOKUP(F1177,'Set up'!$A$2:$D$55,4,FALSE)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up'!$A$2:$E$55,5,FALSE)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280"/>
        <v>11</v>
      </c>
      <c r="C1178" s="5">
        <f t="shared" si="281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up'!$A$2:$C$55,3,FALSE)</f>
        <v>Cash</v>
      </c>
      <c r="J1178" s="5">
        <f>VLOOKUP(F1178,'Set up'!$A$2:$D$55,4,FALSE)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up'!$A$2:$E$55,5,FALSE)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280"/>
        <v>11</v>
      </c>
      <c r="C1179" s="5">
        <f t="shared" si="281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up'!$A$2:$C$55,3,FALSE)</f>
        <v>Cash</v>
      </c>
      <c r="J1179" s="5">
        <f>VLOOKUP(F1179,'Set up'!$A$2:$D$55,4,FALSE)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up'!$A$2:$E$55,5,FALSE)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280"/>
        <v>11</v>
      </c>
      <c r="C1180" s="5">
        <f t="shared" si="281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up'!$A$2:$C$55,3,FALSE)</f>
        <v>Cash</v>
      </c>
      <c r="J1180" s="5">
        <f>VLOOKUP(F1180,'Set up'!$A$2:$D$55,4,FALSE)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up'!$A$2:$E$55,5,FALSE)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280"/>
        <v>11</v>
      </c>
      <c r="C1181" s="5">
        <f t="shared" si="281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up'!$A$2:$C$55,3,FALSE)</f>
        <v>Cash</v>
      </c>
      <c r="J1181" s="5">
        <f>VLOOKUP(F1181,'Set up'!$A$2:$D$55,4,FALSE)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up'!$A$2:$E$55,5,FALSE)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280"/>
        <v>11</v>
      </c>
      <c r="C1182" s="5">
        <f t="shared" si="281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up'!$A$2:$C$55,3,FALSE)</f>
        <v>Cash</v>
      </c>
      <c r="J1182" s="5">
        <f>VLOOKUP(F1182,'Set up'!$A$2:$D$55,4,FALSE)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up'!$A$2:$E$55,5,FALSE)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up'!$A$2:$C$55,3,FALSE)</f>
        <v>45</v>
      </c>
      <c r="J1183" s="5">
        <f>VLOOKUP(F1183,'Set up'!$A$2:$D$55,4,FALSE)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up'!$A$2:$E$55,5,FALSE)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up'!$A$2:$C$55,3,FALSE)</f>
        <v>45</v>
      </c>
      <c r="J1184" s="5">
        <f>VLOOKUP(F1184,'Set up'!$A$2:$D$55,4,FALSE)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up'!$A$2:$E$55,5,FALSE)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up'!$A$2:$C$55,3,FALSE)</f>
        <v>45</v>
      </c>
      <c r="J1185" s="5">
        <f>VLOOKUP(F1185,'Set up'!$A$2:$D$55,4,FALSE)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up'!$A$2:$E$55,5,FALSE)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up'!$A$2:$C$55,3,FALSE)</f>
        <v>45</v>
      </c>
      <c r="J1186" s="5">
        <f>VLOOKUP(F1186,'Set up'!$A$2:$D$55,4,FALSE)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up'!$A$2:$E$55,5,FALSE)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up'!$A$2:$C$55,3,FALSE)</f>
        <v>45</v>
      </c>
      <c r="J1187" s="5">
        <f>VLOOKUP(F1187,'Set up'!$A$2:$D$55,4,FALSE)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up'!$A$2:$E$55,5,FALSE)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up'!$A$2:$C$55,3,FALSE)</f>
        <v>120</v>
      </c>
      <c r="J1188" s="5">
        <f>VLOOKUP(F1188,'Set up'!$A$2:$D$55,4,FALSE)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up'!$A$2:$E$55,5,FALSE)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up'!$A$2:$C$55,3,FALSE)</f>
        <v>120</v>
      </c>
      <c r="J1189" s="5">
        <f>VLOOKUP(F1189,'Set up'!$A$2:$D$55,4,FALSE)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up'!$A$2:$E$55,5,FALSE)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up'!$A$2:$C$55,3,FALSE)</f>
        <v>120</v>
      </c>
      <c r="J1190" s="5">
        <f>VLOOKUP(F1190,'Set up'!$A$2:$D$55,4,FALSE)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up'!$A$2:$E$55,5,FALSE)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up'!$A$2:$C$55,3,FALSE)</f>
        <v>120</v>
      </c>
      <c r="J1191" s="5">
        <f>VLOOKUP(F1191,'Set up'!$A$2:$D$55,4,FALSE)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up'!$A$2:$E$55,5,FALSE)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up'!$A$2:$C$55,3,FALSE)</f>
        <v>120</v>
      </c>
      <c r="J1192" s="5">
        <f>VLOOKUP(F1192,'Set up'!$A$2:$D$55,4,FALSE)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up'!$A$2:$E$55,5,FALSE)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up'!$A$2:$C$55,3,FALSE)</f>
        <v>120</v>
      </c>
      <c r="J1193" s="5">
        <f>VLOOKUP(F1193,'Set up'!$A$2:$D$55,4,FALSE)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up'!$A$2:$E$55,5,FALSE)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up'!$A$2:$C$55,3,FALSE)</f>
        <v>Cash</v>
      </c>
      <c r="J1194" s="5">
        <f>VLOOKUP(F1194,'Set up'!$A$2:$D$55,4,FALSE)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up'!$A$2:$E$55,5,FALSE)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up'!$A$2:$C$55,3,FALSE)</f>
        <v>Cash</v>
      </c>
      <c r="J1195" s="5">
        <f>VLOOKUP(F1195,'Set up'!$A$2:$D$55,4,FALSE)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up'!$A$2:$E$55,5,FALSE)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up'!$A$2:$C$55,3,FALSE)</f>
        <v>Cash</v>
      </c>
      <c r="J1196" s="5">
        <f>VLOOKUP(F1196,'Set up'!$A$2:$D$55,4,FALSE)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up'!$A$2:$E$55,5,FALSE)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up'!$A$2:$C$55,3,FALSE)</f>
        <v>Cash</v>
      </c>
      <c r="J1197" s="5">
        <f>VLOOKUP(F1197,'Set up'!$A$2:$D$55,4,FALSE)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up'!$A$2:$E$55,5,FALSE)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up'!$A$2:$C$55,3,FALSE)</f>
        <v>Cash</v>
      </c>
      <c r="J1198" s="5">
        <f>VLOOKUP(F1198,'Set up'!$A$2:$D$55,4,FALSE)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up'!$A$2:$E$55,5,FALSE)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up'!$A$2:$C$55,3,FALSE)</f>
        <v>Cash</v>
      </c>
      <c r="J1199" s="5">
        <f>VLOOKUP(F1199,'Set up'!$A$2:$D$55,4,FALSE)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up'!$A$2:$E$55,5,FALSE)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up'!$A$2:$C$55,3,FALSE)</f>
        <v>Cash</v>
      </c>
      <c r="J1200" s="5">
        <f>VLOOKUP(F1200,'Set up'!$A$2:$D$55,4,FALSE)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up'!$A$2:$E$55,5,FALSE)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up'!$A$2:$C$55,3,FALSE)</f>
        <v>Cash</v>
      </c>
      <c r="J1201" s="5">
        <f>VLOOKUP(F1201,'Set up'!$A$2:$D$55,4,FALSE)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up'!$A$2:$E$55,5,FALSE)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up'!$A$2:$C$55,3,FALSE)</f>
        <v>Cash</v>
      </c>
      <c r="J1202" s="5">
        <f>VLOOKUP(F1202,'Set up'!$A$2:$D$55,4,FALSE)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up'!$A$2:$E$55,5,FALSE)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up'!$A$2:$C$55,3,FALSE)</f>
        <v>Cash</v>
      </c>
      <c r="J1203" s="5">
        <f>VLOOKUP(F1203,'Set up'!$A$2:$D$55,4,FALSE)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up'!$A$2:$E$55,5,FALSE)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up'!$A$2:$C$55,3,FALSE)</f>
        <v>Cash</v>
      </c>
      <c r="J1204" s="5">
        <f>VLOOKUP(F1204,'Set up'!$A$2:$D$55,4,FALSE)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up'!$A$2:$E$55,5,FALSE)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up'!$A$2:$C$55,3,FALSE)</f>
        <v>Cash</v>
      </c>
      <c r="J1205" s="5">
        <f>VLOOKUP(F1205,'Set up'!$A$2:$D$55,4,FALSE)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up'!$A$2:$E$55,5,FALSE)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up'!$A$2:$C$55,3,FALSE)</f>
        <v>Cash</v>
      </c>
      <c r="J1206" s="5">
        <f>VLOOKUP(F1206,'Set up'!$A$2:$D$55,4,FALSE)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up'!$A$2:$E$55,5,FALSE)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up'!$A$2:$C$55,3,FALSE)</f>
        <v>60</v>
      </c>
      <c r="J1207" s="5">
        <f>VLOOKUP(F1207,'Set up'!$A$2:$D$55,4,FALSE)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up'!$A$2:$E$55,5,FALSE)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up'!$A$2:$C$55,3,FALSE)</f>
        <v>60</v>
      </c>
      <c r="J1208" s="5">
        <f>VLOOKUP(F1208,'Set up'!$A$2:$D$55,4,FALSE)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up'!$A$2:$E$55,5,FALSE)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up'!$A$2:$C$55,3,FALSE)</f>
        <v>60</v>
      </c>
      <c r="J1209" s="5">
        <f>VLOOKUP(F1209,'Set up'!$A$2:$D$55,4,FALSE)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up'!$A$2:$E$55,5,FALSE)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up'!$A$2:$C$55,3,FALSE)</f>
        <v>60</v>
      </c>
      <c r="J1210" s="5">
        <f>VLOOKUP(F1210,'Set up'!$A$2:$D$55,4,FALSE)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up'!$A$2:$E$55,5,FALSE)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up'!$A$2:$C$55,3,FALSE)</f>
        <v>Cash</v>
      </c>
      <c r="J1211" s="5">
        <f>VLOOKUP(F1211,'Set up'!$A$2:$D$55,4,FALSE)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up'!$A$2:$E$55,5,FALSE)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up'!$A$2:$C$55,3,FALSE)</f>
        <v>Cash</v>
      </c>
      <c r="J1212" s="5">
        <f>VLOOKUP(F1212,'Set up'!$A$2:$D$55,4,FALSE)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up'!$A$2:$E$55,5,FALSE)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up'!$A$2:$C$55,3,FALSE)</f>
        <v>Cash</v>
      </c>
      <c r="J1213" s="5">
        <f>VLOOKUP(F1213,'Set up'!$A$2:$D$55,4,FALSE)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up'!$A$2:$E$55,5,FALSE)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up'!$A$2:$C$55,3,FALSE)</f>
        <v>Cash</v>
      </c>
      <c r="J1214" s="5">
        <f>VLOOKUP(F1214,'Set up'!$A$2:$D$55,4,FALSE)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up'!$A$2:$E$55,5,FALSE)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up'!$A$2:$C$55,3,FALSE)</f>
        <v>Cash</v>
      </c>
      <c r="J1215" s="5">
        <f>VLOOKUP(F1215,'Set up'!$A$2:$D$55,4,FALSE)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up'!$A$2:$E$55,5,FALSE)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up'!$A$2:$C$55,3,FALSE)</f>
        <v>Cash</v>
      </c>
      <c r="J1216" s="5">
        <f>VLOOKUP(F1216,'Set up'!$A$2:$D$55,4,FALSE)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up'!$A$2:$E$55,5,FALSE)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up'!$A$2:$C$55,3,FALSE)</f>
        <v>Cash</v>
      </c>
      <c r="J1217" s="5">
        <f>VLOOKUP(F1217,'Set up'!$A$2:$D$55,4,FALSE)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up'!$A$2:$E$55,5,FALSE)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up'!$A$2:$C$55,3,FALSE)</f>
        <v>Cash</v>
      </c>
      <c r="J1218" s="5">
        <f>VLOOKUP(F1218,'Set up'!$A$2:$D$55,4,FALSE)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up'!$A$2:$E$55,5,FALSE)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up'!$A$2:$C$55,3,FALSE)</f>
        <v>Cash</v>
      </c>
      <c r="J1219" s="5">
        <f>VLOOKUP(F1219,'Set up'!$A$2:$D$55,4,FALSE)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up'!$A$2:$E$55,5,FALSE)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up'!$A$2:$C$55,3,FALSE)</f>
        <v>Cash</v>
      </c>
      <c r="J1220" s="5">
        <f>VLOOKUP(F1220,'Set up'!$A$2:$D$55,4,FALSE)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up'!$A$2:$E$55,5,FALSE)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up'!$A$2:$C$55,3,FALSE)</f>
        <v>Cash</v>
      </c>
      <c r="J1221" s="5">
        <f>VLOOKUP(F1221,'Set up'!$A$2:$D$55,4,FALSE)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up'!$A$2:$E$55,5,FALSE)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up'!$A$2:$C$55,3,FALSE)</f>
        <v>Cash</v>
      </c>
      <c r="J1222" s="5">
        <f>VLOOKUP(F1222,'Set up'!$A$2:$D$55,4,FALSE)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up'!$A$2:$E$55,5,FALSE)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up'!$A$2:$C$55,3,FALSE)</f>
        <v>Cash</v>
      </c>
      <c r="J1223" s="5">
        <f>VLOOKUP(F1223,'Set up'!$A$2:$D$55,4,FALSE)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up'!$A$2:$E$55,5,FALSE)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up'!$A$2:$C$55,3,FALSE)</f>
        <v>Cash</v>
      </c>
      <c r="J1224" s="5">
        <f>VLOOKUP(F1224,'Set up'!$A$2:$D$55,4,FALSE)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up'!$A$2:$E$55,5,FALSE)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up'!$A$2:$C$55,3,FALSE)</f>
        <v>Cash</v>
      </c>
      <c r="J1225" s="5">
        <f>VLOOKUP(F1225,'Set up'!$A$2:$D$55,4,FALSE)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up'!$A$2:$E$55,5,FALSE)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up'!$A$2:$C$55,3,FALSE)</f>
        <v>Cash</v>
      </c>
      <c r="J1226" s="5">
        <f>VLOOKUP(F1226,'Set up'!$A$2:$D$55,4,FALSE)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up'!$A$2:$E$55,5,FALSE)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up'!$A$2:$C$55,3,FALSE)</f>
        <v>Cash</v>
      </c>
      <c r="J1227" s="5">
        <f>VLOOKUP(F1227,'Set up'!$A$2:$D$55,4,FALSE)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up'!$A$2:$E$55,5,FALSE)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up'!$A$2:$C$55,3,FALSE)</f>
        <v>Cash</v>
      </c>
      <c r="J1228" s="5">
        <f>VLOOKUP(F1228,'Set up'!$A$2:$D$55,4,FALSE)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up'!$A$2:$E$55,5,FALSE)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up'!$A$2:$C$55,3,FALSE)</f>
        <v>Cash</v>
      </c>
      <c r="J1229" s="5">
        <f>VLOOKUP(F1229,'Set up'!$A$2:$D$55,4,FALSE)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up'!$A$2:$E$55,5,FALSE)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up'!$A$2:$C$55,3,FALSE)</f>
        <v>Cash</v>
      </c>
      <c r="J1230" s="5">
        <f>VLOOKUP(F1230,'Set up'!$A$2:$D$55,4,FALSE)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up'!$A$2:$E$55,5,FALSE)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up'!$A$2:$C$55,3,FALSE)</f>
        <v>Cash</v>
      </c>
      <c r="J1231" s="5">
        <f>VLOOKUP(F1231,'Set up'!$A$2:$D$55,4,FALSE)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up'!$A$2:$E$55,5,FALSE)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up'!$A$2:$C$55,3,FALSE)</f>
        <v>Cash</v>
      </c>
      <c r="J1232" s="5">
        <f>VLOOKUP(F1232,'Set up'!$A$2:$D$55,4,FALSE)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up'!$A$2:$E$55,5,FALSE)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12"/>
        <v>12</v>
      </c>
      <c r="C1233" s="5">
        <f t="shared" si="313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up'!$A$2:$C$55,3,FALSE)</f>
        <v>Cash</v>
      </c>
      <c r="J1233" s="5">
        <f>VLOOKUP(F1233,'Set up'!$A$2:$D$55,4,FALSE)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up'!$A$2:$E$55,5,FALSE)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12"/>
        <v>12</v>
      </c>
      <c r="C1234" s="5">
        <f t="shared" si="313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up'!$A$2:$C$55,3,FALSE)</f>
        <v>Cash</v>
      </c>
      <c r="J1234" s="5">
        <f>VLOOKUP(F1234,'Set up'!$A$2:$D$55,4,FALSE)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up'!$A$2:$E$55,5,FALSE)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up'!$A$2:$C$55,3,FALSE)</f>
        <v>Cash</v>
      </c>
      <c r="J1235" s="5">
        <f>VLOOKUP(F1235,'Set up'!$A$2:$D$55,4,FALSE)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up'!$A$2:$E$55,5,FALSE)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up'!$A$2:$C$55,3,FALSE)</f>
        <v>Cash</v>
      </c>
      <c r="J1236" s="5">
        <f>VLOOKUP(F1236,'Set up'!$A$2:$D$55,4,FALSE)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up'!$A$2:$E$55,5,FALSE)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up'!$A$2:$C$55,3,FALSE)</f>
        <v>Cash</v>
      </c>
      <c r="J1237" s="5">
        <f>VLOOKUP(F1237,'Set up'!$A$2:$D$55,4,FALSE)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up'!$A$2:$E$55,5,FALSE)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up'!$A$2:$C$55,3,FALSE)</f>
        <v>Cash</v>
      </c>
      <c r="J1238" s="5">
        <f>VLOOKUP(F1238,'Set up'!$A$2:$D$55,4,FALSE)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up'!$A$2:$E$55,5,FALSE)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up'!$A$2:$C$55,3,FALSE)</f>
        <v>Cash</v>
      </c>
      <c r="J1239" s="5">
        <f>VLOOKUP(F1239,'Set up'!$A$2:$D$55,4,FALSE)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up'!$A$2:$E$55,5,FALSE)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up'!$A$2:$C$55,3,FALSE)</f>
        <v>Cash</v>
      </c>
      <c r="J1240" s="5">
        <f>VLOOKUP(F1240,'Set up'!$A$2:$D$55,4,FALSE)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up'!$A$2:$E$55,5,FALSE)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up'!$A$2:$C$55,3,FALSE)</f>
        <v>Cash</v>
      </c>
      <c r="J1241" s="5">
        <f>VLOOKUP(F1241,'Set up'!$A$2:$D$55,4,FALSE)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up'!$A$2:$E$55,5,FALSE)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up'!$A$2:$C$55,3,FALSE)</f>
        <v>Cash</v>
      </c>
      <c r="J1242" s="5">
        <f>VLOOKUP(F1242,'Set up'!$A$2:$D$55,4,FALSE)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up'!$A$2:$E$55,5,FALSE)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up'!$A$2:$C$55,3,FALSE)</f>
        <v>Cash</v>
      </c>
      <c r="J1243" s="5">
        <f>VLOOKUP(F1243,'Set up'!$A$2:$D$55,4,FALSE)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up'!$A$2:$E$55,5,FALSE)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up'!$A$2:$C$55,3,FALSE)</f>
        <v>Cash</v>
      </c>
      <c r="J1244" s="5">
        <f>VLOOKUP(F1244,'Set up'!$A$2:$D$55,4,FALSE)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up'!$A$2:$E$55,5,FALSE)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up'!$A$2:$C$55,3,FALSE)</f>
        <v>Cash</v>
      </c>
      <c r="J1245" s="5">
        <f>VLOOKUP(F1245,'Set up'!$A$2:$D$55,4,FALSE)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up'!$A$2:$E$55,5,FALSE)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up'!$A$2:$C$55,3,FALSE)</f>
        <v>Cash</v>
      </c>
      <c r="J1246" s="5">
        <f>VLOOKUP(F1246,'Set up'!$A$2:$D$55,4,FALSE)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up'!$A$2:$E$55,5,FALSE)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17"/>
        <v>12</v>
      </c>
      <c r="C1247" s="5">
        <f t="shared" si="318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up'!$A$2:$C$55,3,FALSE)</f>
        <v>Cash</v>
      </c>
      <c r="J1247" s="5">
        <f>VLOOKUP(F1247,'Set up'!$A$2:$D$55,4,FALSE)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up'!$A$2:$E$55,5,FALSE)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17"/>
        <v>12</v>
      </c>
      <c r="C1248" s="5">
        <f t="shared" si="318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up'!$A$2:$C$55,3,FALSE)</f>
        <v>Cash</v>
      </c>
      <c r="J1248" s="5">
        <f>VLOOKUP(F1248,'Set up'!$A$2:$D$55,4,FALSE)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up'!$A$2:$E$55,5,FALSE)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17"/>
        <v>12</v>
      </c>
      <c r="C1249" s="5">
        <f t="shared" si="318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up'!$A$2:$C$55,3,FALSE)</f>
        <v>Cash</v>
      </c>
      <c r="J1249" s="5">
        <f>VLOOKUP(F1249,'Set up'!$A$2:$D$55,4,FALSE)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up'!$A$2:$E$55,5,FALSE)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17"/>
        <v>12</v>
      </c>
      <c r="C1250" s="5">
        <f t="shared" si="318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up'!$A$2:$C$55,3,FALSE)</f>
        <v>Cash</v>
      </c>
      <c r="J1250" s="5">
        <f>VLOOKUP(F1250,'Set up'!$A$2:$D$55,4,FALSE)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up'!$A$2:$E$55,5,FALSE)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17"/>
        <v>12</v>
      </c>
      <c r="C1251" s="5">
        <f t="shared" si="318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up'!$A$2:$C$55,3,FALSE)</f>
        <v>Cash</v>
      </c>
      <c r="J1251" s="5">
        <f>VLOOKUP(F1251,'Set up'!$A$2:$D$55,4,FALSE)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up'!$A$2:$E$55,5,FALSE)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17"/>
        <v>12</v>
      </c>
      <c r="C1252" s="5">
        <f t="shared" si="318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up'!$A$2:$C$55,3,FALSE)</f>
        <v>Cash</v>
      </c>
      <c r="J1252" s="5">
        <f>VLOOKUP(F1252,'Set up'!$A$2:$D$55,4,FALSE)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up'!$A$2:$E$55,5,FALSE)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up'!$A$2:$C$55,3,FALSE)</f>
        <v>Cash</v>
      </c>
      <c r="J1253" s="5">
        <f>VLOOKUP(F1253,'Set up'!$A$2:$D$55,4,FALSE)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up'!$A$2:$E$55,5,FALSE)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up'!$A$2:$C$55,3,FALSE)</f>
        <v>Cash</v>
      </c>
      <c r="J1254" s="5">
        <f>VLOOKUP(F1254,'Set up'!$A$2:$D$55,4,FALSE)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up'!$A$2:$E$55,5,FALSE)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up'!$A$2:$C$55,3,FALSE)</f>
        <v>Cash</v>
      </c>
      <c r="J1255" s="5">
        <f>VLOOKUP(F1255,'Set up'!$A$2:$D$55,4,FALSE)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up'!$A$2:$E$55,5,FALSE)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up'!$A$2:$C$55,3,FALSE)</f>
        <v>120</v>
      </c>
      <c r="J1256" s="5">
        <f>VLOOKUP(F1256,'Set up'!$A$2:$D$55,4,FALSE)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up'!$A$2:$E$55,5,FALSE)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up'!$A$2:$C$55,3,FALSE)</f>
        <v>120</v>
      </c>
      <c r="J1257" s="5">
        <f>VLOOKUP(F1257,'Set up'!$A$2:$D$55,4,FALSE)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up'!$A$2:$E$55,5,FALSE)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up'!$A$2:$C$55,3,FALSE)</f>
        <v>120</v>
      </c>
      <c r="J1258" s="5">
        <f>VLOOKUP(F1258,'Set up'!$A$2:$D$55,4,FALSE)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up'!$A$2:$E$55,5,FALSE)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up'!$A$2:$C$55,3,FALSE)</f>
        <v>120</v>
      </c>
      <c r="J1259" s="5">
        <f>VLOOKUP(F1259,'Set up'!$A$2:$D$55,4,FALSE)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up'!$A$2:$E$55,5,FALSE)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up'!$A$2:$C$55,3,FALSE)</f>
        <v>120</v>
      </c>
      <c r="J1260" s="5">
        <f>VLOOKUP(F1260,'Set up'!$A$2:$D$55,4,FALSE)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up'!$A$2:$E$55,5,FALSE)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up'!$A$2:$C$55,3,FALSE)</f>
        <v>120</v>
      </c>
      <c r="J1261" s="5">
        <f>VLOOKUP(F1261,'Set up'!$A$2:$D$55,4,FALSE)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up'!$A$2:$E$55,5,FALSE)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up'!$A$2:$C$55,3,FALSE)</f>
        <v>120</v>
      </c>
      <c r="J1262" s="5">
        <f>VLOOKUP(F1262,'Set up'!$A$2:$D$55,4,FALSE)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up'!$A$2:$E$55,5,FALSE)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up'!$A$2:$C$55,3,FALSE)</f>
        <v>Cash</v>
      </c>
      <c r="J1263" s="5">
        <f>VLOOKUP(F1263,'Set up'!$A$2:$D$55,4,FALSE)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up'!$A$2:$E$55,5,FALSE)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up'!$A$2:$C$55,3,FALSE)</f>
        <v>Cash</v>
      </c>
      <c r="J1264" s="5">
        <f>VLOOKUP(F1264,'Set up'!$A$2:$D$55,4,FALSE)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up'!$A$2:$E$55,5,FALSE)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up'!$A$2:$C$55,3,FALSE)</f>
        <v>Cash</v>
      </c>
      <c r="J1265" s="5">
        <f>VLOOKUP(F1265,'Set up'!$A$2:$D$55,4,FALSE)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up'!$A$2:$E$55,5,FALSE)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up'!$A$2:$C$55,3,FALSE)</f>
        <v>Cash</v>
      </c>
      <c r="J1266" s="5">
        <f>VLOOKUP(F1266,'Set up'!$A$2:$D$55,4,FALSE)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up'!$A$2:$E$55,5,FALSE)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up'!$A$2:$C$55,3,FALSE)</f>
        <v>Cash</v>
      </c>
      <c r="J1267" s="5">
        <f>VLOOKUP(F1267,'Set up'!$A$2:$D$55,4,FALSE)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up'!$A$2:$E$55,5,FALSE)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up'!$A$2:$C$55,3,FALSE)</f>
        <v>Cash</v>
      </c>
      <c r="J1268" s="5">
        <f>VLOOKUP(F1268,'Set up'!$A$2:$D$55,4,FALSE)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up'!$A$2:$E$55,5,FALSE)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up'!$A$2:$C$55,3,FALSE)</f>
        <v>Cash</v>
      </c>
      <c r="J1269" s="5">
        <f>VLOOKUP(F1269,'Set up'!$A$2:$D$55,4,FALSE)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up'!$A$2:$E$55,5,FALSE)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up'!$A$2:$C$55,3,FALSE)</f>
        <v>Cash</v>
      </c>
      <c r="J1270" s="5">
        <f>VLOOKUP(F1270,'Set up'!$A$2:$D$55,4,FALSE)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up'!$A$2:$E$55,5,FALSE)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up'!$A$2:$C$55,3,FALSE)</f>
        <v>Cash</v>
      </c>
      <c r="J1271" s="5">
        <f>VLOOKUP(F1271,'Set up'!$A$2:$D$55,4,FALSE)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up'!$A$2:$E$55,5,FALSE)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up'!$A$2:$C$55,3,FALSE)</f>
        <v>Cash</v>
      </c>
      <c r="J1272" s="5">
        <f>VLOOKUP(F1272,'Set up'!$A$2:$D$55,4,FALSE)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up'!$A$2:$E$55,5,FALSE)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up'!$A$2:$C$55,3,FALSE)</f>
        <v>Cash</v>
      </c>
      <c r="J1273" s="5">
        <f>VLOOKUP(F1273,'Set up'!$A$2:$D$55,4,FALSE)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up'!$A$2:$E$55,5,FALSE)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up'!$A$2:$C$55,3,FALSE)</f>
        <v>Cash</v>
      </c>
      <c r="J1274" s="5">
        <f>VLOOKUP(F1274,'Set up'!$A$2:$D$55,4,FALSE)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up'!$A$2:$E$55,5,FALSE)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up'!$A$2:$C$55,3,FALSE)</f>
        <v>Cash</v>
      </c>
      <c r="J1275" s="5">
        <f>VLOOKUP(F1275,'Set up'!$A$2:$D$55,4,FALSE)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up'!$A$2:$E$55,5,FALSE)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up'!$A$2:$C$55,3,FALSE)</f>
        <v>Cash</v>
      </c>
      <c r="J1276" s="5">
        <f>VLOOKUP(F1276,'Set up'!$A$2:$D$55,4,FALSE)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up'!$A$2:$E$55,5,FALSE)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up'!$A$2:$C$55,3,FALSE)</f>
        <v>Cash</v>
      </c>
      <c r="J1277" s="5">
        <f>VLOOKUP(F1277,'Set up'!$A$2:$D$55,4,FALSE)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up'!$A$2:$E$55,5,FALSE)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up'!$A$2:$C$55,3,FALSE)</f>
        <v>Cash</v>
      </c>
      <c r="J1278" s="5">
        <f>VLOOKUP(F1278,'Set up'!$A$2:$D$55,4,FALSE)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up'!$A$2:$E$55,5,FALSE)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up'!$A$2:$C$55,3,FALSE)</f>
        <v>Cash</v>
      </c>
      <c r="J1279" s="5">
        <f>VLOOKUP(F1279,'Set up'!$A$2:$D$55,4,FALSE)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up'!$A$2:$E$55,5,FALSE)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up'!$A$2:$C$55,3,FALSE)</f>
        <v>Cash</v>
      </c>
      <c r="J1280" s="5">
        <f>VLOOKUP(F1280,'Set up'!$A$2:$D$55,4,FALSE)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up'!$A$2:$E$55,5,FALSE)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up'!$A$2:$C$55,3,FALSE)</f>
        <v>Cash</v>
      </c>
      <c r="J1281" s="5">
        <f>VLOOKUP(F1281,'Set up'!$A$2:$D$55,4,FALSE)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up'!$A$2:$E$55,5,FALSE)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up'!$A$2:$C$55,3,FALSE)</f>
        <v>Cash</v>
      </c>
      <c r="J1282" s="5">
        <f>VLOOKUP(F1282,'Set up'!$A$2:$D$55,4,FALSE)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up'!$A$2:$E$55,5,FALSE)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up'!$A$2:$C$55,3,FALSE)</f>
        <v>Cash</v>
      </c>
      <c r="J1283" s="5">
        <f>VLOOKUP(F1283,'Set up'!$A$2:$D$55,4,FALSE)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up'!$A$2:$E$55,5,FALSE)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up'!$A$2:$C$55,3,FALSE)</f>
        <v>Cash</v>
      </c>
      <c r="J1284" s="5">
        <f>VLOOKUP(F1284,'Set up'!$A$2:$D$55,4,FALSE)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up'!$A$2:$E$55,5,FALSE)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up'!$A$2:$C$55,3,FALSE)</f>
        <v>Cash</v>
      </c>
      <c r="J1285" s="5">
        <f>VLOOKUP(F1285,'Set up'!$A$2:$D$55,4,FALSE)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up'!$A$2:$E$55,5,FALSE)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up'!$A$2:$C$55,3,FALSE)</f>
        <v>Cash</v>
      </c>
      <c r="J1286" s="5">
        <f>VLOOKUP(F1286,'Set up'!$A$2:$D$55,4,FALSE)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up'!$A$2:$E$55,5,FALSE)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up'!$A$2:$C$55,3,FALSE)</f>
        <v>Cash</v>
      </c>
      <c r="J1287" s="5">
        <f>VLOOKUP(F1287,'Set up'!$A$2:$D$55,4,FALSE)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up'!$A$2:$E$55,5,FALSE)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up'!$A$2:$C$55,3,FALSE)</f>
        <v>Cash</v>
      </c>
      <c r="J1288" s="5">
        <f>VLOOKUP(F1288,'Set up'!$A$2:$D$55,4,FALSE)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up'!$A$2:$E$55,5,FALSE)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up'!$A$2:$C$55,3,FALSE)</f>
        <v>Cash</v>
      </c>
      <c r="J1289" s="5">
        <f>VLOOKUP(F1289,'Set up'!$A$2:$D$55,4,FALSE)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up'!$A$2:$E$55,5,FALSE)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up'!$A$2:$C$55,3,FALSE)</f>
        <v>Cash</v>
      </c>
      <c r="J1290" s="5">
        <f>VLOOKUP(F1290,'Set up'!$A$2:$D$55,4,FALSE)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up'!$A$2:$E$55,5,FALSE)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up'!$A$2:$C$55,3,FALSE)</f>
        <v>Cash</v>
      </c>
      <c r="J1291" s="5">
        <f>VLOOKUP(F1291,'Set up'!$A$2:$D$55,4,FALSE)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up'!$A$2:$E$55,5,FALSE)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up'!$A$2:$C$55,3,FALSE)</f>
        <v>Cash</v>
      </c>
      <c r="J1292" s="5">
        <f>VLOOKUP(F1292,'Set up'!$A$2:$D$55,4,FALSE)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up'!$A$2:$E$55,5,FALSE)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up'!$A$2:$C$55,3,FALSE)</f>
        <v>Cash</v>
      </c>
      <c r="J1293" s="5">
        <f>VLOOKUP(F1293,'Set up'!$A$2:$D$55,4,FALSE)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up'!$A$2:$E$55,5,FALSE)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up'!$A$2:$C$55,3,FALSE)</f>
        <v>Cash</v>
      </c>
      <c r="J1294" s="5">
        <f>VLOOKUP(F1294,'Set up'!$A$2:$D$55,4,FALSE)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up'!$A$2:$E$55,5,FALSE)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up'!$A$2:$C$55,3,FALSE)</f>
        <v>Cash</v>
      </c>
      <c r="J1295" s="5">
        <f>VLOOKUP(F1295,'Set up'!$A$2:$D$55,4,FALSE)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up'!$A$2:$E$55,5,FALSE)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up'!$A$2:$C$55,3,FALSE)</f>
        <v>Cash</v>
      </c>
      <c r="J1296" s="5">
        <f>VLOOKUP(F1296,'Set up'!$A$2:$D$55,4,FALSE)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up'!$A$2:$E$55,5,FALSE)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up'!$A$2:$C$55,3,FALSE)</f>
        <v>Cash</v>
      </c>
      <c r="J1297" s="5">
        <f>VLOOKUP(F1297,'Set up'!$A$2:$D$55,4,FALSE)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up'!$A$2:$E$55,5,FALSE)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up'!$A$2:$C$55,3,FALSE)</f>
        <v>Cash</v>
      </c>
      <c r="J1298" s="5">
        <f>VLOOKUP(F1298,'Set up'!$A$2:$D$55,4,FALSE)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up'!$A$2:$E$55,5,FALSE)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up'!$A$2:$C$55,3,FALSE)</f>
        <v>Cash</v>
      </c>
      <c r="J1299" s="5">
        <f>VLOOKUP(F1299,'Set up'!$A$2:$D$55,4,FALSE)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up'!$A$2:$E$55,5,FALSE)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up'!$A$2:$C$55,3,FALSE)</f>
        <v>Cash</v>
      </c>
      <c r="J1300" s="5">
        <f>VLOOKUP(F1300,'Set up'!$A$2:$D$55,4,FALSE)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up'!$A$2:$E$55,5,FALSE)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up'!$A$2:$C$55,3,FALSE)</f>
        <v>Cash</v>
      </c>
      <c r="J1301" s="5">
        <f>VLOOKUP(F1301,'Set up'!$A$2:$D$55,4,FALSE)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up'!$A$2:$E$55,5,FALSE)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up'!$A$2:$C$55,3,FALSE)</f>
        <v>Cash</v>
      </c>
      <c r="J1302" s="5">
        <f>VLOOKUP(F1302,'Set up'!$A$2:$D$55,4,FALSE)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up'!$A$2:$E$55,5,FALSE)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up'!$A$2:$C$55,3,FALSE)</f>
        <v>120</v>
      </c>
      <c r="J1303" s="5">
        <f>VLOOKUP(F1303,'Set up'!$A$2:$D$55,4,FALSE)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up'!$A$2:$E$55,5,FALSE)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up'!$A$2:$C$55,3,FALSE)</f>
        <v>120</v>
      </c>
      <c r="J1304" s="5">
        <f>VLOOKUP(F1304,'Set up'!$A$2:$D$55,4,FALSE)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up'!$A$2:$E$55,5,FALSE)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up'!$A$2:$C$55,3,FALSE)</f>
        <v>120</v>
      </c>
      <c r="J1305" s="5">
        <f>VLOOKUP(F1305,'Set up'!$A$2:$D$55,4,FALSE)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up'!$A$2:$E$55,5,FALSE)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up'!$A$2:$C$55,3,FALSE)</f>
        <v>120</v>
      </c>
      <c r="J1306" s="5">
        <f>VLOOKUP(F1306,'Set up'!$A$2:$D$55,4,FALSE)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up'!$A$2:$E$55,5,FALSE)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up'!$A$2:$C$55,3,FALSE)</f>
        <v>120</v>
      </c>
      <c r="J1307" s="5">
        <f>VLOOKUP(F1307,'Set up'!$A$2:$D$55,4,FALSE)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up'!$A$2:$E$55,5,FALSE)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up'!$A$2:$C$55,3,FALSE)</f>
        <v>120</v>
      </c>
      <c r="J1308" s="5">
        <f>VLOOKUP(F1308,'Set up'!$A$2:$D$55,4,FALSE)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up'!$A$2:$E$55,5,FALSE)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up'!$A$2:$C$55,3,FALSE)</f>
        <v>120</v>
      </c>
      <c r="J1309" s="5">
        <f>VLOOKUP(F1309,'Set up'!$A$2:$D$55,4,FALSE)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up'!$A$2:$E$55,5,FALSE)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up'!$A$2:$C$55,3,FALSE)</f>
        <v>Cash</v>
      </c>
      <c r="J1310" s="5">
        <f>VLOOKUP(F1310,'Set up'!$A$2:$D$55,4,FALSE)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up'!$A$2:$E$55,5,FALSE)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up'!$A$2:$C$55,3,FALSE)</f>
        <v>Cash</v>
      </c>
      <c r="J1311" s="5">
        <f>VLOOKUP(F1311,'Set up'!$A$2:$D$55,4,FALSE)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up'!$A$2:$E$55,5,FALSE)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up'!$A$2:$C$55,3,FALSE)</f>
        <v>Cash</v>
      </c>
      <c r="J1312" s="5">
        <f>VLOOKUP(F1312,'Set up'!$A$2:$D$55,4,FALSE)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up'!$A$2:$E$55,5,FALSE)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up'!$A$2:$C$55,3,FALSE)</f>
        <v>Cash</v>
      </c>
      <c r="J1313" s="5">
        <f>VLOOKUP(F1313,'Set up'!$A$2:$D$55,4,FALSE)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up'!$A$2:$E$55,5,FALSE)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up'!$A$2:$C$55,3,FALSE)</f>
        <v>Cash</v>
      </c>
      <c r="J1314" s="5">
        <f>VLOOKUP(F1314,'Set up'!$A$2:$D$55,4,FALSE)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up'!$A$2:$E$55,5,FALSE)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up'!$A$2:$C$55,3,FALSE)</f>
        <v>Cash</v>
      </c>
      <c r="J1315" s="5">
        <f>VLOOKUP(F1315,'Set up'!$A$2:$D$55,4,FALSE)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up'!$A$2:$E$55,5,FALSE)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up'!$A$2:$C$55,3,FALSE)</f>
        <v>Cash</v>
      </c>
      <c r="J1316" s="5">
        <f>VLOOKUP(F1316,'Set up'!$A$2:$D$55,4,FALSE)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up'!$A$2:$E$55,5,FALSE)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up'!$A$2:$C$55,3,FALSE)</f>
        <v>Cash</v>
      </c>
      <c r="J1317" s="5">
        <f>VLOOKUP(F1317,'Set up'!$A$2:$D$55,4,FALSE)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up'!$A$2:$E$55,5,FALSE)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up'!$A$2:$C$55,3,FALSE)</f>
        <v>Cash</v>
      </c>
      <c r="J1318" s="5">
        <f>VLOOKUP(F1318,'Set up'!$A$2:$D$55,4,FALSE)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up'!$A$2:$E$55,5,FALSE)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up'!$A$2:$C$55,3,FALSE)</f>
        <v>Cash</v>
      </c>
      <c r="J1319" s="5">
        <f>VLOOKUP(F1319,'Set up'!$A$2:$D$55,4,FALSE)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up'!$A$2:$E$55,5,FALSE)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up'!$A$2:$C$55,3,FALSE)</f>
        <v>Cash</v>
      </c>
      <c r="J1320" s="5">
        <f>VLOOKUP(F1320,'Set up'!$A$2:$D$55,4,FALSE)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up'!$A$2:$E$55,5,FALSE)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up'!$A$2:$C$55,3,FALSE)</f>
        <v>Cash</v>
      </c>
      <c r="J1321" s="5">
        <f>VLOOKUP(F1321,'Set up'!$A$2:$D$55,4,FALSE)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up'!$A$2:$E$55,5,FALSE)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up'!$A$2:$C$55,3,FALSE)</f>
        <v>Cash</v>
      </c>
      <c r="J1322" s="5">
        <f>VLOOKUP(F1322,'Set up'!$A$2:$D$55,4,FALSE)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up'!$A$2:$E$55,5,FALSE)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up'!$A$2:$C$55,3,FALSE)</f>
        <v>Cash</v>
      </c>
      <c r="J1323" s="5">
        <f>VLOOKUP(F1323,'Set up'!$A$2:$D$55,4,FALSE)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up'!$A$2:$E$55,5,FALSE)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up'!$A$2:$C$55,3,FALSE)</f>
        <v>Cash</v>
      </c>
      <c r="J1324" s="5">
        <f>VLOOKUP(F1324,'Set up'!$A$2:$D$55,4,FALSE)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up'!$A$2:$E$55,5,FALSE)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up'!$A$2:$C$55,3,FALSE)</f>
        <v>Cash</v>
      </c>
      <c r="J1325" s="5">
        <f>VLOOKUP(F1325,'Set up'!$A$2:$D$55,4,FALSE)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up'!$A$2:$E$55,5,FALSE)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up'!$A$2:$C$55,3,FALSE)</f>
        <v>Cash</v>
      </c>
      <c r="J1326" s="5">
        <f>VLOOKUP(F1326,'Set up'!$A$2:$D$55,4,FALSE)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up'!$A$2:$E$55,5,FALSE)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up'!$A$2:$C$55,3,FALSE)</f>
        <v>Cash</v>
      </c>
      <c r="J1327" s="5">
        <f>VLOOKUP(F1327,'Set up'!$A$2:$D$55,4,FALSE)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up'!$A$2:$E$55,5,FALSE)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up'!$A$2:$C$55,3,FALSE)</f>
        <v>120</v>
      </c>
      <c r="J1328" s="5">
        <f>VLOOKUP(F1328,'Set up'!$A$2:$D$55,4,FALSE)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up'!$A$2:$E$55,5,FALSE)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up'!$A$2:$C$55,3,FALSE)</f>
        <v>120</v>
      </c>
      <c r="J1329" s="5">
        <f>VLOOKUP(F1329,'Set up'!$A$2:$D$55,4,FALSE)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up'!$A$2:$E$55,5,FALSE)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up'!$A$2:$C$55,3,FALSE)</f>
        <v>120</v>
      </c>
      <c r="J1330" s="5">
        <f>VLOOKUP(F1330,'Set up'!$A$2:$D$55,4,FALSE)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up'!$A$2:$E$55,5,FALSE)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up'!$A$2:$C$55,3,FALSE)</f>
        <v>120</v>
      </c>
      <c r="J1331" s="5">
        <f>VLOOKUP(F1331,'Set up'!$A$2:$D$55,4,FALSE)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up'!$A$2:$E$55,5,FALSE)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up'!$A$2:$C$55,3,FALSE)</f>
        <v>120</v>
      </c>
      <c r="J1332" s="5">
        <f>VLOOKUP(F1332,'Set up'!$A$2:$D$55,4,FALSE)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up'!$A$2:$E$55,5,FALSE)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up'!$A$2:$C$55,3,FALSE)</f>
        <v>120</v>
      </c>
      <c r="J1333" s="5">
        <f>VLOOKUP(F1333,'Set up'!$A$2:$D$55,4,FALSE)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up'!$A$2:$E$55,5,FALSE)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up'!$A$2:$C$55,3,FALSE)</f>
        <v>Cash</v>
      </c>
      <c r="J1334" s="5">
        <f>VLOOKUP(F1334,'Set up'!$A$2:$D$55,4,FALSE)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up'!$A$2:$E$55,5,FALSE)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up'!$A$2:$C$55,3,FALSE)</f>
        <v>Cash</v>
      </c>
      <c r="J1335" s="5">
        <f>VLOOKUP(F1335,'Set up'!$A$2:$D$55,4,FALSE)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up'!$A$2:$E$55,5,FALSE)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up'!$A$2:$C$55,3,FALSE)</f>
        <v>Cash</v>
      </c>
      <c r="J1336" s="5">
        <f>VLOOKUP(F1336,'Set up'!$A$2:$D$55,4,FALSE)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up'!$A$2:$E$55,5,FALSE)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up'!$A$2:$C$55,3,FALSE)</f>
        <v>Cash</v>
      </c>
      <c r="J1337" s="5">
        <f>VLOOKUP(F1337,'Set up'!$A$2:$D$55,4,FALSE)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up'!$A$2:$E$55,5,FALSE)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up'!$A$2:$C$55,3,FALSE)</f>
        <v>Cash</v>
      </c>
      <c r="J1338" s="5">
        <f>VLOOKUP(F1338,'Set up'!$A$2:$D$55,4,FALSE)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up'!$A$2:$E$55,5,FALSE)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up'!$A$2:$C$55,3,FALSE)</f>
        <v>Cash</v>
      </c>
      <c r="J1339" s="5">
        <f>VLOOKUP(F1339,'Set up'!$A$2:$D$55,4,FALSE)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up'!$A$2:$E$55,5,FALSE)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up'!$A$2:$C$55,3,FALSE)</f>
        <v>Cash</v>
      </c>
      <c r="J1340" s="5">
        <f>VLOOKUP(F1340,'Set up'!$A$2:$D$55,4,FALSE)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up'!$A$2:$E$55,5,FALSE)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up'!$A$2:$C$55,3,FALSE)</f>
        <v>Cash</v>
      </c>
      <c r="J1341" s="5">
        <f>VLOOKUP(F1341,'Set up'!$A$2:$D$55,4,FALSE)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up'!$A$2:$E$55,5,FALSE)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up'!$A$2:$C$55,3,FALSE)</f>
        <v>Cash</v>
      </c>
      <c r="J1342" s="5">
        <f>VLOOKUP(F1342,'Set up'!$A$2:$D$55,4,FALSE)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up'!$A$2:$E$55,5,FALSE)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up'!$A$2:$C$55,3,FALSE)</f>
        <v>Cash</v>
      </c>
      <c r="J1343" s="5">
        <f>VLOOKUP(F1343,'Set up'!$A$2:$D$55,4,FALSE)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up'!$A$2:$E$55,5,FALSE)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up'!$A$2:$C$55,3,FALSE)</f>
        <v>60</v>
      </c>
      <c r="J1344" s="5">
        <f>VLOOKUP(F1344,'Set up'!$A$2:$D$55,4,FALSE)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up'!$A$2:$E$55,5,FALSE)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up'!$A$2:$C$55,3,FALSE)</f>
        <v>60</v>
      </c>
      <c r="J1345" s="5">
        <f>VLOOKUP(F1345,'Set up'!$A$2:$D$55,4,FALSE)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up'!$A$2:$E$55,5,FALSE)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up'!$A$2:$C$55,3,FALSE)</f>
        <v>60</v>
      </c>
      <c r="J1346" s="5">
        <f>VLOOKUP(F1346,'Set up'!$A$2:$D$55,4,FALSE)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up'!$A$2:$E$55,5,FALSE)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up'!$A$2:$C$55,3,FALSE)</f>
        <v>Cash</v>
      </c>
      <c r="J1347" s="5">
        <f>VLOOKUP(F1347,'Set up'!$A$2:$D$55,4,FALSE)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up'!$A$2:$E$55,5,FALSE)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up'!$A$2:$C$55,3,FALSE)</f>
        <v>Cash</v>
      </c>
      <c r="J1348" s="5">
        <f>VLOOKUP(F1348,'Set up'!$A$2:$D$55,4,FALSE)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up'!$A$2:$E$55,5,FALSE)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up'!$A$2:$C$55,3,FALSE)</f>
        <v>Cash</v>
      </c>
      <c r="J1349" s="5">
        <f>VLOOKUP(F1349,'Set up'!$A$2:$D$55,4,FALSE)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up'!$A$2:$E$55,5,FALSE)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up'!$A$2:$C$55,3,FALSE)</f>
        <v>Cash</v>
      </c>
      <c r="J1350" s="5">
        <f>VLOOKUP(F1350,'Set up'!$A$2:$D$55,4,FALSE)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up'!$A$2:$E$55,5,FALSE)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up'!$A$2:$C$55,3,FALSE)</f>
        <v>Cash</v>
      </c>
      <c r="J1351" s="5">
        <f>VLOOKUP(F1351,'Set up'!$A$2:$D$55,4,FALSE)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up'!$A$2:$E$55,5,FALSE)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up'!$A$2:$C$55,3,FALSE)</f>
        <v>Cash</v>
      </c>
      <c r="J1352" s="5">
        <f>VLOOKUP(F1352,'Set up'!$A$2:$D$55,4,FALSE)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up'!$A$2:$E$55,5,FALSE)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up'!$A$2:$C$55,3,FALSE)</f>
        <v>Cash</v>
      </c>
      <c r="J1353" s="5">
        <f>VLOOKUP(F1353,'Set up'!$A$2:$D$55,4,FALSE)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up'!$A$2:$E$55,5,FALSE)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up'!$A$2:$C$55,3,FALSE)</f>
        <v>Cash</v>
      </c>
      <c r="J1354" s="5">
        <f>VLOOKUP(F1354,'Set up'!$A$2:$D$55,4,FALSE)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up'!$A$2:$E$55,5,FALSE)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up'!$A$2:$C$55,3,FALSE)</f>
        <v>Cash</v>
      </c>
      <c r="J1355" s="5">
        <f>VLOOKUP(F1355,'Set up'!$A$2:$D$55,4,FALSE)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up'!$A$2:$E$55,5,FALSE)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up'!$A$2:$C$55,3,FALSE)</f>
        <v>Cash</v>
      </c>
      <c r="J1356" s="5">
        <f>VLOOKUP(F1356,'Set up'!$A$2:$D$55,4,FALSE)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up'!$A$2:$E$55,5,FALSE)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up'!$A$2:$C$55,3,FALSE)</f>
        <v>Cash</v>
      </c>
      <c r="J1357" s="5">
        <f>VLOOKUP(F1357,'Set up'!$A$2:$D$55,4,FALSE)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up'!$A$2:$E$55,5,FALSE)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up'!$A$2:$C$55,3,FALSE)</f>
        <v>Cash</v>
      </c>
      <c r="J1358" s="5">
        <f>VLOOKUP(F1358,'Set up'!$A$2:$D$55,4,FALSE)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up'!$A$2:$E$55,5,FALSE)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up'!$A$2:$C$55,3,FALSE)</f>
        <v>Cash</v>
      </c>
      <c r="J1359" s="5">
        <f>VLOOKUP(F1359,'Set up'!$A$2:$D$55,4,FALSE)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up'!$A$2:$E$55,5,FALSE)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up'!$A$2:$C$55,3,FALSE)</f>
        <v>Cash</v>
      </c>
      <c r="J1360" s="5">
        <f>VLOOKUP(F1360,'Set up'!$A$2:$D$55,4,FALSE)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up'!$A$2:$E$55,5,FALSE)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up'!$A$2:$C$55,3,FALSE)</f>
        <v>Cash</v>
      </c>
      <c r="J1361" s="5">
        <f>VLOOKUP(F1361,'Set up'!$A$2:$D$55,4,FALSE)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up'!$A$2:$E$55,5,FALSE)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up'!$A$2:$C$55,3,FALSE)</f>
        <v>Cash</v>
      </c>
      <c r="J1362" s="5">
        <f>VLOOKUP(F1362,'Set up'!$A$2:$D$55,4,FALSE)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up'!$A$2:$E$55,5,FALSE)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up'!$A$2:$C$55,3,FALSE)</f>
        <v>Cash</v>
      </c>
      <c r="J1363" s="5">
        <f>VLOOKUP(F1363,'Set up'!$A$2:$D$55,4,FALSE)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up'!$A$2:$E$55,5,FALSE)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up'!$A$2:$C$55,3,FALSE)</f>
        <v>Cash</v>
      </c>
      <c r="J1364" s="5">
        <f>VLOOKUP(F1364,'Set up'!$A$2:$D$55,4,FALSE)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up'!$A$2:$E$55,5,FALSE)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380"/>
        <v>2</v>
      </c>
      <c r="C1365" s="5">
        <f t="shared" si="381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up'!$A$2:$C$55,3,FALSE)</f>
        <v>Cash</v>
      </c>
      <c r="J1365" s="5">
        <f>VLOOKUP(F1365,'Set up'!$A$2:$D$55,4,FALSE)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up'!$A$2:$E$55,5,FALSE)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up'!$A$2:$C$55,3,FALSE)</f>
        <v>Cash</v>
      </c>
      <c r="J1366" s="5">
        <f>VLOOKUP(F1366,'Set up'!$A$2:$D$55,4,FALSE)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up'!$A$2:$E$55,5,FALSE)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384"/>
        <v>2</v>
      </c>
      <c r="C1367" s="5">
        <f t="shared" si="38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up'!$A$2:$C$55,3,FALSE)</f>
        <v>Cash</v>
      </c>
      <c r="J1367" s="5">
        <f>VLOOKUP(F1367,'Set up'!$A$2:$D$55,4,FALSE)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up'!$A$2:$E$55,5,FALSE)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384"/>
        <v>2</v>
      </c>
      <c r="C1368" s="5">
        <f t="shared" si="38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up'!$A$2:$C$55,3,FALSE)</f>
        <v>Cash</v>
      </c>
      <c r="J1368" s="5">
        <f>VLOOKUP(F1368,'Set up'!$A$2:$D$55,4,FALSE)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up'!$A$2:$E$55,5,FALSE)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384"/>
        <v>2</v>
      </c>
      <c r="C1369" s="5">
        <f t="shared" si="38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up'!$A$2:$C$55,3,FALSE)</f>
        <v>Cash</v>
      </c>
      <c r="J1369" s="5">
        <f>VLOOKUP(F1369,'Set up'!$A$2:$D$55,4,FALSE)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up'!$A$2:$E$55,5,FALSE)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384"/>
        <v>2</v>
      </c>
      <c r="C1370" s="5">
        <f t="shared" si="38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up'!$A$2:$C$55,3,FALSE)</f>
        <v>Cash</v>
      </c>
      <c r="J1370" s="5">
        <f>VLOOKUP(F1370,'Set up'!$A$2:$D$55,4,FALSE)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up'!$A$2:$E$55,5,FALSE)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384"/>
        <v>2</v>
      </c>
      <c r="C1371" s="5">
        <f t="shared" si="38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up'!$A$2:$C$55,3,FALSE)</f>
        <v>Cash</v>
      </c>
      <c r="J1371" s="5">
        <f>VLOOKUP(F1371,'Set up'!$A$2:$D$55,4,FALSE)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up'!$A$2:$E$55,5,FALSE)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384"/>
        <v>2</v>
      </c>
      <c r="C1372" s="5">
        <f t="shared" si="38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up'!$A$2:$C$55,3,FALSE)</f>
        <v>Cash</v>
      </c>
      <c r="J1372" s="5">
        <f>VLOOKUP(F1372,'Set up'!$A$2:$D$55,4,FALSE)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up'!$A$2:$E$55,5,FALSE)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384"/>
        <v>2</v>
      </c>
      <c r="C1373" s="5">
        <f t="shared" si="38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up'!$A$2:$C$55,3,FALSE)</f>
        <v>Cash</v>
      </c>
      <c r="J1373" s="5">
        <f>VLOOKUP(F1373,'Set up'!$A$2:$D$55,4,FALSE)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up'!$A$2:$E$55,5,FALSE)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384"/>
        <v>2</v>
      </c>
      <c r="C1374" s="5">
        <f t="shared" si="38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up'!$A$2:$C$55,3,FALSE)</f>
        <v>Cash</v>
      </c>
      <c r="J1374" s="5">
        <f>VLOOKUP(F1374,'Set up'!$A$2:$D$55,4,FALSE)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up'!$A$2:$E$55,5,FALSE)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384"/>
        <v>2</v>
      </c>
      <c r="C1375" s="5">
        <f t="shared" si="38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up'!$A$2:$C$55,3,FALSE)</f>
        <v>Cash</v>
      </c>
      <c r="J1375" s="5">
        <f>VLOOKUP(F1375,'Set up'!$A$2:$D$55,4,FALSE)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up'!$A$2:$E$55,5,FALSE)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384"/>
        <v>2</v>
      </c>
      <c r="C1376" s="5">
        <f t="shared" si="38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up'!$A$2:$C$55,3,FALSE)</f>
        <v>Cash</v>
      </c>
      <c r="J1376" s="5">
        <f>VLOOKUP(F1376,'Set up'!$A$2:$D$55,4,FALSE)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up'!$A$2:$E$55,5,FALSE)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384"/>
        <v>2</v>
      </c>
      <c r="C1377" s="5">
        <f t="shared" si="38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up'!$A$2:$C$55,3,FALSE)</f>
        <v>Cash</v>
      </c>
      <c r="J1377" s="5">
        <f>VLOOKUP(F1377,'Set up'!$A$2:$D$55,4,FALSE)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up'!$A$2:$E$55,5,FALSE)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384"/>
        <v>2</v>
      </c>
      <c r="C1378" s="5">
        <f t="shared" si="38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up'!$A$2:$C$55,3,FALSE)</f>
        <v>Cash</v>
      </c>
      <c r="J1378" s="5">
        <f>VLOOKUP(F1378,'Set up'!$A$2:$D$55,4,FALSE)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up'!$A$2:$E$55,5,FALSE)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384"/>
        <v>2</v>
      </c>
      <c r="C1379" s="5">
        <f t="shared" si="38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up'!$A$2:$C$55,3,FALSE)</f>
        <v>Cash</v>
      </c>
      <c r="J1379" s="5">
        <f>VLOOKUP(F1379,'Set up'!$A$2:$D$55,4,FALSE)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up'!$A$2:$E$55,5,FALSE)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384"/>
        <v>2</v>
      </c>
      <c r="C1380" s="5">
        <f t="shared" si="38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up'!$A$2:$C$55,3,FALSE)</f>
        <v>Cash</v>
      </c>
      <c r="J1380" s="5">
        <f>VLOOKUP(F1380,'Set up'!$A$2:$D$55,4,FALSE)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up'!$A$2:$E$55,5,FALSE)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384"/>
        <v>2</v>
      </c>
      <c r="C1381" s="5">
        <f t="shared" si="38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up'!$A$2:$C$55,3,FALSE)</f>
        <v>Cash</v>
      </c>
      <c r="J1381" s="5">
        <f>VLOOKUP(F1381,'Set up'!$A$2:$D$55,4,FALSE)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up'!$A$2:$E$55,5,FALSE)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384"/>
        <v>2</v>
      </c>
      <c r="C1382" s="5">
        <f t="shared" si="38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up'!$A$2:$C$55,3,FALSE)</f>
        <v>Cash</v>
      </c>
      <c r="J1382" s="5">
        <f>VLOOKUP(F1382,'Set up'!$A$2:$D$55,4,FALSE)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up'!$A$2:$E$55,5,FALSE)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384"/>
        <v>2</v>
      </c>
      <c r="C1383" s="5">
        <f t="shared" si="38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up'!$A$2:$C$55,3,FALSE)</f>
        <v>Cash</v>
      </c>
      <c r="J1383" s="5">
        <f>VLOOKUP(F1383,'Set up'!$A$2:$D$55,4,FALSE)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up'!$A$2:$E$55,5,FALSE)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384"/>
        <v>2</v>
      </c>
      <c r="C1384" s="5">
        <f t="shared" si="38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up'!$A$2:$C$55,3,FALSE)</f>
        <v>Cash</v>
      </c>
      <c r="J1384" s="5">
        <f>VLOOKUP(F1384,'Set up'!$A$2:$D$55,4,FALSE)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up'!$A$2:$E$55,5,FALSE)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384"/>
        <v>2</v>
      </c>
      <c r="C1385" s="5">
        <f t="shared" si="38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up'!$A$2:$C$55,3,FALSE)</f>
        <v>Cash</v>
      </c>
      <c r="J1385" s="5">
        <f>VLOOKUP(F1385,'Set up'!$A$2:$D$55,4,FALSE)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up'!$A$2:$E$55,5,FALSE)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384"/>
        <v>2</v>
      </c>
      <c r="C1386" s="5">
        <f t="shared" si="38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up'!$A$2:$C$55,3,FALSE)</f>
        <v>Cash</v>
      </c>
      <c r="J1386" s="5">
        <f>VLOOKUP(F1386,'Set up'!$A$2:$D$55,4,FALSE)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up'!$A$2:$E$55,5,FALSE)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384"/>
        <v>2</v>
      </c>
      <c r="C1387" s="5">
        <f t="shared" si="38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up'!$A$2:$C$55,3,FALSE)</f>
        <v>Cash</v>
      </c>
      <c r="J1387" s="5">
        <f>VLOOKUP(F1387,'Set up'!$A$2:$D$55,4,FALSE)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up'!$A$2:$E$55,5,FALSE)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384"/>
        <v>2</v>
      </c>
      <c r="C1388" s="5">
        <f t="shared" si="38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up'!$A$2:$C$55,3,FALSE)</f>
        <v>Cash</v>
      </c>
      <c r="J1388" s="5">
        <f>VLOOKUP(F1388,'Set up'!$A$2:$D$55,4,FALSE)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up'!$A$2:$E$55,5,FALSE)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384"/>
        <v>2</v>
      </c>
      <c r="C1389" s="5">
        <f t="shared" si="38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up'!$A$2:$C$55,3,FALSE)</f>
        <v>120</v>
      </c>
      <c r="J1389" s="5">
        <f>VLOOKUP(F1389,'Set up'!$A$2:$D$55,4,FALSE)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up'!$A$2:$E$55,5,FALSE)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384"/>
        <v>2</v>
      </c>
      <c r="C1390" s="5">
        <f t="shared" si="38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up'!$A$2:$C$55,3,FALSE)</f>
        <v>120</v>
      </c>
      <c r="J1390" s="5">
        <f>VLOOKUP(F1390,'Set up'!$A$2:$D$55,4,FALSE)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up'!$A$2:$E$55,5,FALSE)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384"/>
        <v>2</v>
      </c>
      <c r="C1391" s="5">
        <f t="shared" si="38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up'!$A$2:$C$55,3,FALSE)</f>
        <v>120</v>
      </c>
      <c r="J1391" s="5">
        <f>VLOOKUP(F1391,'Set up'!$A$2:$D$55,4,FALSE)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up'!$A$2:$E$55,5,FALSE)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384"/>
        <v>2</v>
      </c>
      <c r="C1392" s="5">
        <f t="shared" si="38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up'!$A$2:$C$55,3,FALSE)</f>
        <v>120</v>
      </c>
      <c r="J1392" s="5">
        <f>VLOOKUP(F1392,'Set up'!$A$2:$D$55,4,FALSE)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up'!$A$2:$E$55,5,FALSE)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384"/>
        <v>2</v>
      </c>
      <c r="C1393" s="5">
        <f t="shared" si="38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up'!$A$2:$C$55,3,FALSE)</f>
        <v>120</v>
      </c>
      <c r="J1393" s="5">
        <f>VLOOKUP(F1393,'Set up'!$A$2:$D$55,4,FALSE)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up'!$A$2:$E$55,5,FALSE)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up'!$A$2:$C$55,3,FALSE)</f>
        <v>Cash</v>
      </c>
      <c r="J1394" s="5">
        <f>VLOOKUP(F1394,'Set up'!$A$2:$D$55,4,FALSE)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up'!$A$2:$E$55,5,FALSE)</f>
        <v>Trsf</v>
      </c>
      <c r="S1394" s="1" t="s">
        <v>2072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up'!$A$2:$C$55,3,FALSE)</f>
        <v>Cash</v>
      </c>
      <c r="J1395" s="5">
        <f>VLOOKUP(F1395,'Set up'!$A$2:$D$55,4,FALSE)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up'!$A$2:$E$55,5,FALSE)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up'!$A$2:$C$55,3,FALSE)</f>
        <v>Cash</v>
      </c>
      <c r="J1396" s="5">
        <f>VLOOKUP(F1396,'Set up'!$A$2:$D$55,4,FALSE)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up'!$A$2:$E$55,5,FALSE)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up'!$A$2:$C$55,3,FALSE)</f>
        <v>Cash</v>
      </c>
      <c r="J1397" s="5">
        <f>VLOOKUP(F1397,'Set up'!$A$2:$D$55,4,FALSE)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up'!$A$2:$E$55,5,FALSE)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up'!$A$2:$C$55,3,FALSE)</f>
        <v>Cash</v>
      </c>
      <c r="J1398" s="5">
        <f>VLOOKUP(F1398,'Set up'!$A$2:$D$55,4,FALSE)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up'!$A$2:$E$55,5,FALSE)</f>
        <v>Trsf</v>
      </c>
      <c r="S1398" s="1" t="s">
        <v>2400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up'!$A$2:$C$55,3,FALSE)</f>
        <v>Cash</v>
      </c>
      <c r="J1399" s="5">
        <f>VLOOKUP(F1399,'Set up'!$A$2:$D$55,4,FALSE)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up'!$A$2:$E$55,5,FALSE)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up'!$A$2:$C$55,3,FALSE)</f>
        <v>Cash</v>
      </c>
      <c r="J1400" s="5">
        <f>VLOOKUP(F1400,'Set up'!$A$2:$D$55,4,FALSE)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up'!$A$2:$E$55,5,FALSE)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up'!$A$2:$C$55,3,FALSE)</f>
        <v>Cash</v>
      </c>
      <c r="J1401" s="5">
        <f>VLOOKUP(F1401,'Set up'!$A$2:$D$55,4,FALSE)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up'!$A$2:$E$55,5,FALSE)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up'!$A$2:$C$55,3,FALSE)</f>
        <v>Cash</v>
      </c>
      <c r="J1402" s="5">
        <f>VLOOKUP(F1402,'Set up'!$A$2:$D$55,4,FALSE)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up'!$A$2:$E$55,5,FALSE)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up'!$A$2:$C$55,3,FALSE)</f>
        <v>Cash</v>
      </c>
      <c r="J1403" s="5">
        <f>VLOOKUP(F1403,'Set up'!$A$2:$D$55,4,FALSE)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up'!$A$2:$E$55,5,FALSE)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up'!$A$2:$C$55,3,FALSE)</f>
        <v>Cash</v>
      </c>
      <c r="J1404" s="5">
        <f>VLOOKUP(F1404,'Set up'!$A$2:$D$55,4,FALSE)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up'!$A$2:$E$55,5,FALSE)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up'!$A$2:$C$55,3,FALSE)</f>
        <v>Cash</v>
      </c>
      <c r="J1405" s="5">
        <f>VLOOKUP(F1405,'Set up'!$A$2:$D$55,4,FALSE)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up'!$A$2:$E$55,5,FALSE)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393"/>
        <v>2</v>
      </c>
      <c r="C1406" s="5">
        <f t="shared" si="39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up'!$A$2:$C$55,3,FALSE)</f>
        <v>Cash</v>
      </c>
      <c r="J1406" s="5">
        <f>VLOOKUP(F1406,'Set up'!$A$2:$D$55,4,FALSE)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up'!$A$2:$E$55,5,FALSE)</f>
        <v>Trsf</v>
      </c>
      <c r="S1406" s="1" t="s">
        <v>2402</v>
      </c>
    </row>
    <row r="1407" spans="1:19" x14ac:dyDescent="0.35">
      <c r="A1407" s="4" t="s">
        <v>1265</v>
      </c>
      <c r="B1407" s="5">
        <f t="shared" si="393"/>
        <v>2</v>
      </c>
      <c r="C1407" s="5">
        <f t="shared" si="39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up'!$A$2:$C$55,3,FALSE)</f>
        <v>Cash</v>
      </c>
      <c r="J1407" s="5">
        <f>VLOOKUP(F1407,'Set up'!$A$2:$D$55,4,FALSE)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up'!$A$2:$E$55,5,FALSE)</f>
        <v>Trsf</v>
      </c>
      <c r="S1407" s="1" t="s">
        <v>2401</v>
      </c>
    </row>
    <row r="1408" spans="1:19" x14ac:dyDescent="0.35">
      <c r="A1408" s="4" t="s">
        <v>1265</v>
      </c>
      <c r="B1408" s="5">
        <f t="shared" si="393"/>
        <v>2</v>
      </c>
      <c r="C1408" s="5">
        <f t="shared" si="39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up'!$A$2:$C$55,3,FALSE)</f>
        <v>Cash</v>
      </c>
      <c r="J1408" s="5">
        <f>VLOOKUP(F1408,'Set up'!$A$2:$D$55,4,FALSE)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up'!$A$2:$E$55,5,FALSE)</f>
        <v>Trsf</v>
      </c>
      <c r="S1408" s="1" t="s">
        <v>2136</v>
      </c>
    </row>
    <row r="1409" spans="1:19" x14ac:dyDescent="0.35">
      <c r="A1409" s="4" t="s">
        <v>1265</v>
      </c>
      <c r="B1409" s="5">
        <f t="shared" si="393"/>
        <v>2</v>
      </c>
      <c r="C1409" s="5">
        <f t="shared" si="39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up'!$A$2:$C$55,3,FALSE)</f>
        <v>Cash</v>
      </c>
      <c r="J1409" s="5">
        <f>VLOOKUP(F1409,'Set up'!$A$2:$D$55,4,FALSE)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up'!$A$2:$E$55,5,FALSE)</f>
        <v>Trsf</v>
      </c>
      <c r="S1409" s="1" t="s">
        <v>2137</v>
      </c>
    </row>
    <row r="1410" spans="1:19" x14ac:dyDescent="0.35">
      <c r="A1410" s="4" t="s">
        <v>1265</v>
      </c>
      <c r="B1410" s="5">
        <f t="shared" si="393"/>
        <v>2</v>
      </c>
      <c r="C1410" s="5">
        <f t="shared" si="39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up'!$A$2:$C$55,3,FALSE)</f>
        <v>Cash</v>
      </c>
      <c r="J1410" s="5">
        <f>VLOOKUP(F1410,'Set up'!$A$2:$D$55,4,FALSE)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up'!$A$2:$E$55,5,FALSE)</f>
        <v>Trsf</v>
      </c>
      <c r="S1410" s="1" t="s">
        <v>2138</v>
      </c>
    </row>
    <row r="1411" spans="1:19" x14ac:dyDescent="0.35">
      <c r="A1411" s="4" t="s">
        <v>1265</v>
      </c>
      <c r="B1411" s="5">
        <f t="shared" si="393"/>
        <v>2</v>
      </c>
      <c r="C1411" s="5">
        <f t="shared" si="39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up'!$A$2:$C$55,3,FALSE)</f>
        <v>Cash</v>
      </c>
      <c r="J1411" s="5">
        <f>VLOOKUP(F1411,'Set up'!$A$2:$D$55,4,FALSE)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up'!$A$2:$E$55,5,FALSE)</f>
        <v>Trsf</v>
      </c>
      <c r="S1411" s="1" t="s">
        <v>2139</v>
      </c>
    </row>
    <row r="1412" spans="1:19" x14ac:dyDescent="0.35">
      <c r="A1412" s="4" t="s">
        <v>1265</v>
      </c>
      <c r="B1412" s="5">
        <f t="shared" si="393"/>
        <v>2</v>
      </c>
      <c r="C1412" s="5">
        <f t="shared" si="39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up'!$A$2:$C$55,3,FALSE)</f>
        <v>Cash</v>
      </c>
      <c r="J1412" s="5">
        <f>VLOOKUP(F1412,'Set up'!$A$2:$D$55,4,FALSE)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up'!$A$2:$E$55,5,FALSE)</f>
        <v>Trsf</v>
      </c>
      <c r="S1412" s="1" t="s">
        <v>2140</v>
      </c>
    </row>
    <row r="1413" spans="1:19" x14ac:dyDescent="0.35">
      <c r="A1413" s="4" t="s">
        <v>1265</v>
      </c>
      <c r="B1413" s="5">
        <f t="shared" si="393"/>
        <v>2</v>
      </c>
      <c r="C1413" s="5">
        <f t="shared" si="39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up'!$A$2:$C$55,3,FALSE)</f>
        <v>Cash</v>
      </c>
      <c r="J1413" s="5">
        <f>VLOOKUP(F1413,'Set up'!$A$2:$D$55,4,FALSE)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up'!$A$2:$E$55,5,FALSE)</f>
        <v>Trsf</v>
      </c>
      <c r="S1413" s="1" t="s">
        <v>2141</v>
      </c>
    </row>
    <row r="1414" spans="1:19" x14ac:dyDescent="0.35">
      <c r="A1414" s="4" t="s">
        <v>1265</v>
      </c>
      <c r="B1414" s="5">
        <f t="shared" si="393"/>
        <v>2</v>
      </c>
      <c r="C1414" s="5">
        <f t="shared" si="39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up'!$A$2:$C$55,3,FALSE)</f>
        <v>Cash</v>
      </c>
      <c r="J1414" s="5">
        <f>VLOOKUP(F1414,'Set up'!$A$2:$D$55,4,FALSE)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up'!$A$2:$E$55,5,FALSE)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393"/>
        <v>2</v>
      </c>
      <c r="C1415" s="5">
        <f t="shared" si="39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up'!$A$2:$C$55,3,FALSE)</f>
        <v>Cash</v>
      </c>
      <c r="J1415" s="5">
        <f>VLOOKUP(F1415,'Set up'!$A$2:$D$55,4,FALSE)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up'!$A$2:$E$55,5,FALSE)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393"/>
        <v>2</v>
      </c>
      <c r="C1416" s="5">
        <f t="shared" si="39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up'!$A$2:$C$55,3,FALSE)</f>
        <v>Cash</v>
      </c>
      <c r="J1416" s="5">
        <f>VLOOKUP(F1416,'Set up'!$A$2:$D$55,4,FALSE)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up'!$A$2:$E$55,5,FALSE)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393"/>
        <v>2</v>
      </c>
      <c r="C1417" s="5">
        <f t="shared" si="39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up'!$A$2:$C$55,3,FALSE)</f>
        <v>Cash</v>
      </c>
      <c r="J1417" s="5">
        <f>VLOOKUP(F1417,'Set up'!$A$2:$D$55,4,FALSE)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up'!$A$2:$E$55,5,FALSE)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393"/>
        <v>2</v>
      </c>
      <c r="C1418" s="5">
        <f t="shared" si="39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up'!$A$2:$C$55,3,FALSE)</f>
        <v>Cash</v>
      </c>
      <c r="J1418" s="5">
        <f>VLOOKUP(F1418,'Set up'!$A$2:$D$55,4,FALSE)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up'!$A$2:$E$55,5,FALSE)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up'!$A$2:$C$55,3,FALSE)</f>
        <v>120</v>
      </c>
      <c r="J1419" s="5">
        <f>VLOOKUP(F1419,'Set up'!$A$2:$D$55,4,FALSE)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up'!$A$2:$E$55,5,FALSE)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up'!$A$2:$C$55,3,FALSE)</f>
        <v>Cash</v>
      </c>
      <c r="J1420" s="5">
        <f>VLOOKUP(F1420,'Set up'!$A$2:$D$55,4,FALSE)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up'!$A$2:$E$55,5,FALSE)</f>
        <v>Trsf</v>
      </c>
      <c r="S1420" s="1" t="s">
        <v>2142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up'!$A$2:$C$55,3,FALSE)</f>
        <v>Cash</v>
      </c>
      <c r="J1421" s="5">
        <f>VLOOKUP(F1421,'Set up'!$A$2:$D$55,4,FALSE)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up'!$A$2:$E$55,5,FALSE)</f>
        <v>Trsf</v>
      </c>
      <c r="S1421" s="1" t="s">
        <v>2143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up'!$A$2:$C$55,3,FALSE)</f>
        <v>Cash</v>
      </c>
      <c r="J1422" s="5">
        <f>VLOOKUP(F1422,'Set up'!$A$2:$D$55,4,FALSE)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up'!$A$2:$E$55,5,FALSE)</f>
        <v>Trsf</v>
      </c>
      <c r="S1422" s="1" t="s">
        <v>2144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up'!$A$2:$C$55,3,FALSE)</f>
        <v>Cash</v>
      </c>
      <c r="J1423" s="5">
        <f>VLOOKUP(F1423,'Set up'!$A$2:$D$55,4,FALSE)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up'!$A$2:$E$55,5,FALSE)</f>
        <v>Trsf</v>
      </c>
      <c r="S1423" s="1" t="s">
        <v>2297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up'!$A$2:$C$55,3,FALSE)</f>
        <v>Cash</v>
      </c>
      <c r="J1424" s="5">
        <f>VLOOKUP(F1424,'Set up'!$A$2:$D$55,4,FALSE)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up'!$A$2:$E$55,5,FALSE)</f>
        <v>Trsf</v>
      </c>
      <c r="S1424" s="1" t="s">
        <v>2298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up'!$A$2:$C$55,3,FALSE)</f>
        <v>Cash</v>
      </c>
      <c r="J1425" s="5">
        <f>VLOOKUP(F1425,'Set up'!$A$2:$D$55,4,FALSE)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up'!$A$2:$E$55,5,FALSE)</f>
        <v>Trsf</v>
      </c>
      <c r="S1425" s="1" t="s">
        <v>2299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up'!$A$2:$C$55,3,FALSE)</f>
        <v>Cash</v>
      </c>
      <c r="J1426" s="5">
        <f>VLOOKUP(F1426,'Set up'!$A$2:$D$55,4,FALSE)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up'!$A$2:$E$55,5,FALSE)</f>
        <v>Trsf</v>
      </c>
      <c r="S1426" s="1" t="s">
        <v>2300</v>
      </c>
    </row>
    <row r="1427" spans="1:19" x14ac:dyDescent="0.35">
      <c r="A1427" s="4" t="s">
        <v>1279</v>
      </c>
      <c r="B1427" s="5">
        <f t="shared" si="393"/>
        <v>2</v>
      </c>
      <c r="C1427" s="5">
        <f t="shared" si="39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up'!$A$2:$C$55,3,FALSE)</f>
        <v>Cash</v>
      </c>
      <c r="J1427" s="5">
        <f>VLOOKUP(F1427,'Set up'!$A$2:$D$55,4,FALSE)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up'!$A$2:$E$55,5,FALSE)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393"/>
        <v>2</v>
      </c>
      <c r="C1428" s="5">
        <f t="shared" si="39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up'!$A$2:$C$55,3,FALSE)</f>
        <v>Cash</v>
      </c>
      <c r="J1428" s="5">
        <f>VLOOKUP(F1428,'Set up'!$A$2:$D$55,4,FALSE)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up'!$A$2:$E$55,5,FALSE)</f>
        <v>Trsf</v>
      </c>
      <c r="S1428" s="1" t="s">
        <v>2301</v>
      </c>
    </row>
    <row r="1429" spans="1:19" x14ac:dyDescent="0.35">
      <c r="A1429" s="4" t="s">
        <v>1280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up'!$A$2:$C$55,3,FALSE)</f>
        <v>Cash</v>
      </c>
      <c r="J1429" s="5">
        <f>VLOOKUP(F1429,'Set up'!$A$2:$D$55,4,FALSE)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up'!$A$2:$E$55,5,FALSE)</f>
        <v>Trsf</v>
      </c>
      <c r="S1429" s="1" t="s">
        <v>2299</v>
      </c>
    </row>
    <row r="1430" spans="1:19" x14ac:dyDescent="0.35">
      <c r="A1430" s="4" t="s">
        <v>1280</v>
      </c>
      <c r="B1430" s="5">
        <f t="shared" si="406"/>
        <v>2</v>
      </c>
      <c r="C1430" s="5">
        <f t="shared" si="40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up'!$A$2:$C$55,3,FALSE)</f>
        <v>Cash</v>
      </c>
      <c r="J1430" s="5">
        <f>VLOOKUP(F1430,'Set up'!$A$2:$D$55,4,FALSE)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up'!$A$2:$E$55,5,FALSE)</f>
        <v>Trsf</v>
      </c>
      <c r="S1430" s="1" t="s">
        <v>2302</v>
      </c>
    </row>
    <row r="1431" spans="1:19" x14ac:dyDescent="0.35">
      <c r="A1431" s="4" t="s">
        <v>1280</v>
      </c>
      <c r="B1431" s="5">
        <f t="shared" si="406"/>
        <v>2</v>
      </c>
      <c r="C1431" s="5">
        <f t="shared" si="40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up'!$A$2:$C$55,3,FALSE)</f>
        <v>Cash</v>
      </c>
      <c r="J1431" s="5">
        <f>VLOOKUP(F1431,'Set up'!$A$2:$D$55,4,FALSE)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up'!$A$2:$E$55,5,FALSE)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06"/>
        <v>2</v>
      </c>
      <c r="C1432" s="5">
        <f t="shared" si="40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up'!$A$2:$C$55,3,FALSE)</f>
        <v>Cash</v>
      </c>
      <c r="J1432" s="5">
        <f>VLOOKUP(F1432,'Set up'!$A$2:$D$55,4,FALSE)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up'!$A$2:$E$55,5,FALSE)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up'!$A$2:$C$55,3,FALSE)</f>
        <v>Cash</v>
      </c>
      <c r="J1433" s="5">
        <f>VLOOKUP(F1433,'Set up'!$A$2:$D$55,4,FALSE)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up'!$A$2:$E$55,5,FALSE)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11"/>
        <v>3</v>
      </c>
      <c r="C1434" s="5">
        <f t="shared" si="412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up'!$A$2:$C$55,3,FALSE)</f>
        <v>Cash</v>
      </c>
      <c r="J1434" s="5">
        <f>VLOOKUP(F1434,'Set up'!$A$2:$D$55,4,FALSE)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up'!$A$2:$E$55,5,FALSE)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11"/>
        <v>3</v>
      </c>
      <c r="C1435" s="5">
        <f t="shared" si="412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up'!$A$2:$C$55,3,FALSE)</f>
        <v>Cash</v>
      </c>
      <c r="J1435" s="5">
        <f>VLOOKUP(F1435,'Set up'!$A$2:$D$55,4,FALSE)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up'!$A$2:$E$55,5,FALSE)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11"/>
        <v>3</v>
      </c>
      <c r="C1436" s="5">
        <f t="shared" si="412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up'!$A$2:$C$55,3,FALSE)</f>
        <v>Cash</v>
      </c>
      <c r="J1436" s="5">
        <f>VLOOKUP(F1436,'Set up'!$A$2:$D$55,4,FALSE)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up'!$A$2:$E$55,5,FALSE)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11"/>
        <v>3</v>
      </c>
      <c r="C1437" s="5">
        <f t="shared" si="412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up'!$A$2:$C$55,3,FALSE)</f>
        <v>Cash</v>
      </c>
      <c r="J1437" s="5">
        <f>VLOOKUP(F1437,'Set up'!$A$2:$D$55,4,FALSE)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up'!$A$2:$E$55,5,FALSE)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11"/>
        <v>3</v>
      </c>
      <c r="C1438" s="5">
        <f t="shared" si="412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up'!$A$2:$C$55,3,FALSE)</f>
        <v>Cash</v>
      </c>
      <c r="J1438" s="5">
        <f>VLOOKUP(F1438,'Set up'!$A$2:$D$55,4,FALSE)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up'!$A$2:$E$55,5,FALSE)</f>
        <v>Trsf</v>
      </c>
      <c r="S1438" s="1" t="s">
        <v>2303</v>
      </c>
    </row>
    <row r="1439" spans="1:19" x14ac:dyDescent="0.35">
      <c r="A1439" s="4" t="s">
        <v>1309</v>
      </c>
      <c r="B1439" s="5">
        <f t="shared" si="411"/>
        <v>3</v>
      </c>
      <c r="C1439" s="5">
        <f t="shared" si="412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up'!$A$2:$C$55,3,FALSE)</f>
        <v>Cash</v>
      </c>
      <c r="J1439" s="5">
        <f>VLOOKUP(F1439,'Set up'!$A$2:$D$55,4,FALSE)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up'!$A$2:$E$55,5,FALSE)</f>
        <v>Trsf</v>
      </c>
      <c r="S1439" s="1" t="s">
        <v>2304</v>
      </c>
    </row>
    <row r="1440" spans="1:19" x14ac:dyDescent="0.35">
      <c r="A1440" s="4" t="s">
        <v>1309</v>
      </c>
      <c r="B1440" s="5">
        <f t="shared" si="411"/>
        <v>3</v>
      </c>
      <c r="C1440" s="5">
        <f t="shared" si="412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up'!$A$2:$C$55,3,FALSE)</f>
        <v>Cash</v>
      </c>
      <c r="J1440" s="5">
        <f>VLOOKUP(F1440,'Set up'!$A$2:$D$55,4,FALSE)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up'!$A$2:$E$55,5,FALSE)</f>
        <v>Trsf</v>
      </c>
      <c r="S1440" s="1" t="s">
        <v>2305</v>
      </c>
    </row>
    <row r="1441" spans="1:19" x14ac:dyDescent="0.35">
      <c r="A1441" s="4" t="s">
        <v>1309</v>
      </c>
      <c r="B1441" s="5">
        <f t="shared" si="411"/>
        <v>3</v>
      </c>
      <c r="C1441" s="5">
        <f t="shared" si="412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up'!$A$2:$C$55,3,FALSE)</f>
        <v>Cash</v>
      </c>
      <c r="J1441" s="5">
        <f>VLOOKUP(F1441,'Set up'!$A$2:$D$55,4,FALSE)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up'!$A$2:$E$55,5,FALSE)</f>
        <v>Trsf</v>
      </c>
      <c r="S1441" s="1" t="s">
        <v>2306</v>
      </c>
    </row>
    <row r="1442" spans="1:19" x14ac:dyDescent="0.35">
      <c r="A1442" s="4" t="s">
        <v>1309</v>
      </c>
      <c r="B1442" s="5">
        <f t="shared" si="411"/>
        <v>3</v>
      </c>
      <c r="C1442" s="5">
        <f t="shared" si="412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up'!$A$2:$C$55,3,FALSE)</f>
        <v>Cash</v>
      </c>
      <c r="J1442" s="5">
        <f>VLOOKUP(F1442,'Set up'!$A$2:$D$55,4,FALSE)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up'!$A$2:$E$55,5,FALSE)</f>
        <v>Trsf</v>
      </c>
      <c r="S1442" s="1" t="s">
        <v>2307</v>
      </c>
    </row>
    <row r="1443" spans="1:19" x14ac:dyDescent="0.35">
      <c r="A1443" s="4" t="s">
        <v>1309</v>
      </c>
      <c r="B1443" s="5">
        <f t="shared" si="411"/>
        <v>3</v>
      </c>
      <c r="C1443" s="5">
        <f t="shared" si="412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up'!$A$2:$C$55,3,FALSE)</f>
        <v>Cash</v>
      </c>
      <c r="J1443" s="5">
        <f>VLOOKUP(F1443,'Set up'!$A$2:$D$55,4,FALSE)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up'!$A$2:$E$55,5,FALSE)</f>
        <v>Trsf</v>
      </c>
      <c r="S1443" s="1" t="s">
        <v>2308</v>
      </c>
    </row>
    <row r="1444" spans="1:19" x14ac:dyDescent="0.35">
      <c r="A1444" s="4" t="s">
        <v>1309</v>
      </c>
      <c r="B1444" s="5">
        <f t="shared" si="411"/>
        <v>3</v>
      </c>
      <c r="C1444" s="5">
        <f t="shared" si="412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up'!$A$2:$C$55,3,FALSE)</f>
        <v>Cash</v>
      </c>
      <c r="J1444" s="5">
        <f>VLOOKUP(F1444,'Set up'!$A$2:$D$55,4,FALSE)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up'!$A$2:$E$55,5,FALSE)</f>
        <v>Trsf</v>
      </c>
      <c r="S1444" s="1" t="s">
        <v>2309</v>
      </c>
    </row>
    <row r="1445" spans="1:19" x14ac:dyDescent="0.35">
      <c r="A1445" s="4" t="s">
        <v>1309</v>
      </c>
      <c r="B1445" s="5">
        <f t="shared" si="411"/>
        <v>3</v>
      </c>
      <c r="C1445" s="5">
        <f t="shared" si="412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up'!$A$2:$C$55,3,FALSE)</f>
        <v>30</v>
      </c>
      <c r="J1445" s="5">
        <f>VLOOKUP(F1445,'Set up'!$A$2:$D$55,4,FALSE)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up'!$A$2:$E$55,5,FALSE)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11"/>
        <v>3</v>
      </c>
      <c r="C1446" s="5">
        <f t="shared" si="412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up'!$A$2:$C$55,3,FALSE)</f>
        <v>30</v>
      </c>
      <c r="J1446" s="5">
        <f>VLOOKUP(F1446,'Set up'!$A$2:$D$55,4,FALSE)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up'!$A$2:$E$55,5,FALSE)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11"/>
        <v>3</v>
      </c>
      <c r="C1447" s="5">
        <f t="shared" si="412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up'!$A$2:$C$55,3,FALSE)</f>
        <v>30</v>
      </c>
      <c r="J1447" s="5">
        <f>VLOOKUP(F1447,'Set up'!$A$2:$D$55,4,FALSE)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up'!$A$2:$E$55,5,FALSE)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11"/>
        <v>3</v>
      </c>
      <c r="C1448" s="5">
        <f t="shared" si="412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up'!$A$2:$C$55,3,FALSE)</f>
        <v>30</v>
      </c>
      <c r="J1448" s="5">
        <f>VLOOKUP(F1448,'Set up'!$A$2:$D$55,4,FALSE)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up'!$A$2:$E$55,5,FALSE)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11"/>
        <v>3</v>
      </c>
      <c r="C1449" s="5">
        <f t="shared" si="412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up'!$A$2:$C$55,3,FALSE)</f>
        <v>Cash</v>
      </c>
      <c r="J1449" s="5">
        <f>VLOOKUP(F1449,'Set up'!$A$2:$D$55,4,FALSE)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up'!$A$2:$E$55,5,FALSE)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11"/>
        <v>3</v>
      </c>
      <c r="C1450" s="5">
        <f t="shared" si="412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up'!$A$2:$C$55,3,FALSE)</f>
        <v>Cash</v>
      </c>
      <c r="J1450" s="5">
        <f>VLOOKUP(F1450,'Set up'!$A$2:$D$55,4,FALSE)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up'!$A$2:$E$55,5,FALSE)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11"/>
        <v>3</v>
      </c>
      <c r="C1451" s="5">
        <f t="shared" si="412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up'!$A$2:$C$55,3,FALSE)</f>
        <v>Cash</v>
      </c>
      <c r="J1451" s="5">
        <f>VLOOKUP(F1451,'Set up'!$A$2:$D$55,4,FALSE)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up'!$A$2:$E$55,5,FALSE)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11"/>
        <v>3</v>
      </c>
      <c r="C1452" s="5">
        <f t="shared" si="412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up'!$A$2:$C$55,3,FALSE)</f>
        <v>Cash</v>
      </c>
      <c r="J1452" s="5">
        <f>VLOOKUP(F1452,'Set up'!$A$2:$D$55,4,FALSE)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up'!$A$2:$E$55,5,FALSE)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11"/>
        <v>3</v>
      </c>
      <c r="C1453" s="5">
        <f t="shared" si="412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up'!$A$2:$C$55,3,FALSE)</f>
        <v>Cash</v>
      </c>
      <c r="J1453" s="5">
        <f>VLOOKUP(F1453,'Set up'!$A$2:$D$55,4,FALSE)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up'!$A$2:$E$55,5,FALSE)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11"/>
        <v>3</v>
      </c>
      <c r="C1454" s="5">
        <f t="shared" si="412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up'!$A$2:$C$55,3,FALSE)</f>
        <v>Cash</v>
      </c>
      <c r="J1454" s="5">
        <f>VLOOKUP(F1454,'Set up'!$A$2:$D$55,4,FALSE)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up'!$A$2:$E$55,5,FALSE)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11"/>
        <v>3</v>
      </c>
      <c r="C1455" s="5">
        <f t="shared" si="412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up'!$A$2:$C$55,3,FALSE)</f>
        <v>Cash</v>
      </c>
      <c r="J1455" s="5">
        <f>VLOOKUP(F1455,'Set up'!$A$2:$D$55,4,FALSE)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up'!$A$2:$E$55,5,FALSE)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11"/>
        <v>3</v>
      </c>
      <c r="C1456" s="5">
        <f t="shared" si="412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up'!$A$2:$C$55,3,FALSE)</f>
        <v>Cash</v>
      </c>
      <c r="J1456" s="5">
        <f>VLOOKUP(F1456,'Set up'!$A$2:$D$55,4,FALSE)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up'!$A$2:$E$55,5,FALSE)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11"/>
        <v>3</v>
      </c>
      <c r="C1457" s="5">
        <f t="shared" si="412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up'!$A$2:$C$55,3,FALSE)</f>
        <v>Cash</v>
      </c>
      <c r="J1457" s="5">
        <f>VLOOKUP(F1457,'Set up'!$A$2:$D$55,4,FALSE)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up'!$A$2:$E$55,5,FALSE)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11"/>
        <v>3</v>
      </c>
      <c r="C1458" s="5">
        <f t="shared" si="412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up'!$A$2:$C$55,3,FALSE)</f>
        <v>Cash</v>
      </c>
      <c r="J1458" s="5">
        <f>VLOOKUP(F1458,'Set up'!$A$2:$D$55,4,FALSE)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up'!$A$2:$E$55,5,FALSE)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11"/>
        <v>3</v>
      </c>
      <c r="C1459" s="5">
        <f t="shared" si="412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up'!$A$2:$C$55,3,FALSE)</f>
        <v>Cash</v>
      </c>
      <c r="J1459" s="5">
        <f>VLOOKUP(F1459,'Set up'!$A$2:$D$55,4,FALSE)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up'!$A$2:$E$55,5,FALSE)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11"/>
        <v>3</v>
      </c>
      <c r="C1460" s="5">
        <f t="shared" si="412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up'!$A$2:$C$55,3,FALSE)</f>
        <v>Cash</v>
      </c>
      <c r="J1460" s="5">
        <f>VLOOKUP(F1460,'Set up'!$A$2:$D$55,4,FALSE)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up'!$A$2:$E$55,5,FALSE)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11"/>
        <v>3</v>
      </c>
      <c r="C1461" s="5">
        <f t="shared" si="412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up'!$A$2:$C$55,3,FALSE)</f>
        <v>Cash</v>
      </c>
      <c r="J1461" s="5">
        <f>VLOOKUP(F1461,'Set up'!$A$2:$D$55,4,FALSE)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up'!$A$2:$E$55,5,FALSE)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11"/>
        <v>3</v>
      </c>
      <c r="C1462" s="5">
        <f t="shared" si="412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up'!$A$2:$C$55,3,FALSE)</f>
        <v>Cash</v>
      </c>
      <c r="J1462" s="5">
        <f>VLOOKUP(F1462,'Set up'!$A$2:$D$55,4,FALSE)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up'!$A$2:$E$55,5,FALSE)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11"/>
        <v>3</v>
      </c>
      <c r="C1463" s="5">
        <f t="shared" si="412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up'!$A$2:$C$55,3,FALSE)</f>
        <v>Cash</v>
      </c>
      <c r="J1463" s="5">
        <f>VLOOKUP(F1463,'Set up'!$A$2:$D$55,4,FALSE)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up'!$A$2:$E$55,5,FALSE)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11"/>
        <v>3</v>
      </c>
      <c r="C1464" s="5">
        <f t="shared" si="412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up'!$A$2:$C$55,3,FALSE)</f>
        <v>Cash</v>
      </c>
      <c r="J1464" s="5">
        <f>VLOOKUP(F1464,'Set up'!$A$2:$D$55,4,FALSE)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up'!$A$2:$E$55,5,FALSE)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11"/>
        <v>3</v>
      </c>
      <c r="C1465" s="5">
        <f t="shared" si="412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up'!$A$2:$C$55,3,FALSE)</f>
        <v>Cash</v>
      </c>
      <c r="J1465" s="5">
        <f>VLOOKUP(F1465,'Set up'!$A$2:$D$55,4,FALSE)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up'!$A$2:$E$55,5,FALSE)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11"/>
        <v>3</v>
      </c>
      <c r="C1466" s="5">
        <f t="shared" si="412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up'!$A$2:$C$55,3,FALSE)</f>
        <v>Cash</v>
      </c>
      <c r="J1466" s="5">
        <f>VLOOKUP(F1466,'Set up'!$A$2:$D$55,4,FALSE)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up'!$A$2:$E$55,5,FALSE)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11"/>
        <v>3</v>
      </c>
      <c r="C1467" s="5">
        <f t="shared" si="412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up'!$A$2:$C$55,3,FALSE)</f>
        <v>Cash</v>
      </c>
      <c r="J1467" s="5">
        <f>VLOOKUP(F1467,'Set up'!$A$2:$D$55,4,FALSE)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up'!$A$2:$E$55,5,FALSE)</f>
        <v>Trsf</v>
      </c>
      <c r="S1467" s="1" t="s">
        <v>2310</v>
      </c>
    </row>
    <row r="1468" spans="1:19" x14ac:dyDescent="0.35">
      <c r="A1468" s="4" t="s">
        <v>1333</v>
      </c>
      <c r="B1468" s="5">
        <f t="shared" si="411"/>
        <v>3</v>
      </c>
      <c r="C1468" s="5">
        <f t="shared" si="412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up'!$A$2:$C$55,3,FALSE)</f>
        <v>Cash</v>
      </c>
      <c r="J1468" s="5">
        <f>VLOOKUP(F1468,'Set up'!$A$2:$D$55,4,FALSE)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up'!$A$2:$E$55,5,FALSE)</f>
        <v>Trsf</v>
      </c>
      <c r="S1468" s="1" t="s">
        <v>2311</v>
      </c>
    </row>
    <row r="1469" spans="1:19" x14ac:dyDescent="0.35">
      <c r="A1469" s="4" t="s">
        <v>1335</v>
      </c>
      <c r="B1469" s="5">
        <f t="shared" si="411"/>
        <v>3</v>
      </c>
      <c r="C1469" s="5">
        <f t="shared" si="412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up'!$A$2:$C$55,3,FALSE)</f>
        <v>120</v>
      </c>
      <c r="J1469" s="5">
        <f>VLOOKUP(F1469,'Set up'!$A$2:$D$55,4,FALSE)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up'!$A$2:$E$55,5,FALSE)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11"/>
        <v>3</v>
      </c>
      <c r="C1470" s="5">
        <f t="shared" si="412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up'!$A$2:$C$55,3,FALSE)</f>
        <v>120</v>
      </c>
      <c r="J1470" s="5">
        <f>VLOOKUP(F1470,'Set up'!$A$2:$D$55,4,FALSE)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up'!$A$2:$E$55,5,FALSE)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up'!$A$2:$C$55,3,FALSE)</f>
        <v>120</v>
      </c>
      <c r="J1471" s="5">
        <f>VLOOKUP(F1471,'Set up'!$A$2:$D$55,4,FALSE)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up'!$A$2:$E$55,5,FALSE)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22"/>
        <v>3</v>
      </c>
      <c r="C1472" s="5">
        <f t="shared" si="423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up'!$A$2:$C$55,3,FALSE)</f>
        <v>Cash</v>
      </c>
      <c r="J1472" s="5">
        <f>VLOOKUP(F1472,'Set up'!$A$2:$D$55,4,FALSE)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up'!$A$2:$E$55,5,FALSE)</f>
        <v>Trsf</v>
      </c>
      <c r="S1472" s="1" t="s">
        <v>2312</v>
      </c>
    </row>
    <row r="1473" spans="1:19" x14ac:dyDescent="0.35">
      <c r="A1473" s="4" t="s">
        <v>1335</v>
      </c>
      <c r="B1473" s="5">
        <f t="shared" si="422"/>
        <v>3</v>
      </c>
      <c r="C1473" s="5">
        <f t="shared" si="423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up'!$A$2:$C$55,3,FALSE)</f>
        <v>Cash</v>
      </c>
      <c r="J1473" s="5">
        <f>VLOOKUP(F1473,'Set up'!$A$2:$D$55,4,FALSE)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up'!$A$2:$E$55,5,FALSE)</f>
        <v>Trsf</v>
      </c>
      <c r="S1473" s="1" t="s">
        <v>2381</v>
      </c>
    </row>
    <row r="1474" spans="1:19" x14ac:dyDescent="0.35">
      <c r="A1474" s="4" t="s">
        <v>1335</v>
      </c>
      <c r="B1474" s="5">
        <f t="shared" si="422"/>
        <v>3</v>
      </c>
      <c r="C1474" s="5">
        <f t="shared" si="423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up'!$A$2:$C$55,3,FALSE)</f>
        <v>Cash</v>
      </c>
      <c r="J1474" s="5">
        <f>VLOOKUP(F1474,'Set up'!$A$2:$D$55,4,FALSE)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up'!$A$2:$E$55,5,FALSE)</f>
        <v>Trsf</v>
      </c>
      <c r="S1474" s="1" t="s">
        <v>2382</v>
      </c>
    </row>
    <row r="1475" spans="1:19" x14ac:dyDescent="0.35">
      <c r="A1475" s="4" t="s">
        <v>1335</v>
      </c>
      <c r="B1475" s="5">
        <f t="shared" si="422"/>
        <v>3</v>
      </c>
      <c r="C1475" s="5">
        <f t="shared" si="423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up'!$A$2:$C$55,3,FALSE)</f>
        <v>Cash</v>
      </c>
      <c r="J1475" s="5">
        <f>VLOOKUP(F1475,'Set up'!$A$2:$D$55,4,FALSE)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up'!$A$2:$E$55,5,FALSE)</f>
        <v>Trsf</v>
      </c>
      <c r="S1475" s="1" t="s">
        <v>2383</v>
      </c>
    </row>
    <row r="1476" spans="1:19" x14ac:dyDescent="0.35">
      <c r="A1476" s="4" t="s">
        <v>1335</v>
      </c>
      <c r="B1476" s="5">
        <f t="shared" si="422"/>
        <v>3</v>
      </c>
      <c r="C1476" s="5">
        <f t="shared" si="423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up'!$A$2:$C$55,3,FALSE)</f>
        <v>Cash</v>
      </c>
      <c r="J1476" s="5">
        <f>VLOOKUP(F1476,'Set up'!$A$2:$D$55,4,FALSE)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up'!$A$2:$E$55,5,FALSE)</f>
        <v>Trsf</v>
      </c>
      <c r="S1476" s="1" t="s">
        <v>2384</v>
      </c>
    </row>
    <row r="1477" spans="1:19" x14ac:dyDescent="0.35">
      <c r="A1477" s="4" t="s">
        <v>1335</v>
      </c>
      <c r="B1477" s="5">
        <f t="shared" si="422"/>
        <v>3</v>
      </c>
      <c r="C1477" s="5">
        <f t="shared" si="423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up'!$A$2:$C$55,3,FALSE)</f>
        <v>Cash</v>
      </c>
      <c r="J1477" s="5">
        <f>VLOOKUP(F1477,'Set up'!$A$2:$D$55,4,FALSE)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up'!$A$2:$E$55,5,FALSE)</f>
        <v>Trsf</v>
      </c>
      <c r="S1477" s="1" t="s">
        <v>2385</v>
      </c>
    </row>
    <row r="1478" spans="1:19" x14ac:dyDescent="0.35">
      <c r="A1478" s="4" t="s">
        <v>1335</v>
      </c>
      <c r="B1478" s="5">
        <f t="shared" si="422"/>
        <v>3</v>
      </c>
      <c r="C1478" s="5">
        <f t="shared" si="423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up'!$A$2:$C$55,3,FALSE)</f>
        <v>Cash</v>
      </c>
      <c r="J1478" s="5">
        <f>VLOOKUP(F1478,'Set up'!$A$2:$D$55,4,FALSE)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up'!$A$2:$E$55,5,FALSE)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22"/>
        <v>3</v>
      </c>
      <c r="C1479" s="5">
        <f t="shared" si="423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up'!$A$2:$C$55,3,FALSE)</f>
        <v>Cash</v>
      </c>
      <c r="J1479" s="5">
        <f>VLOOKUP(F1479,'Set up'!$A$2:$D$55,4,FALSE)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up'!$A$2:$E$55,5,FALSE)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22"/>
        <v>3</v>
      </c>
      <c r="C1480" s="5">
        <f t="shared" si="423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up'!$A$2:$C$55,3,FALSE)</f>
        <v>60</v>
      </c>
      <c r="J1480" s="5">
        <f>VLOOKUP(F1480,'Set up'!$A$2:$D$55,4,FALSE)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up'!$A$2:$E$55,5,FALSE)</f>
        <v>Chq</v>
      </c>
      <c r="S1480" s="1" t="s">
        <v>2092</v>
      </c>
    </row>
    <row r="1481" spans="1:19" x14ac:dyDescent="0.35">
      <c r="A1481" s="4" t="s">
        <v>1335</v>
      </c>
      <c r="B1481" s="5">
        <f t="shared" si="422"/>
        <v>3</v>
      </c>
      <c r="C1481" s="5">
        <f t="shared" si="423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up'!$A$2:$C$55,3,FALSE)</f>
        <v>60</v>
      </c>
      <c r="J1481" s="5">
        <f>VLOOKUP(F1481,'Set up'!$A$2:$D$55,4,FALSE)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up'!$A$2:$E$55,5,FALSE)</f>
        <v>Chq</v>
      </c>
      <c r="S1481" s="1" t="s">
        <v>2092</v>
      </c>
    </row>
    <row r="1482" spans="1:19" x14ac:dyDescent="0.35">
      <c r="A1482" s="4" t="s">
        <v>1335</v>
      </c>
      <c r="B1482" s="5">
        <f t="shared" si="422"/>
        <v>3</v>
      </c>
      <c r="C1482" s="5">
        <f t="shared" si="423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up'!$A$2:$C$55,3,FALSE)</f>
        <v>60</v>
      </c>
      <c r="J1482" s="5">
        <f>VLOOKUP(F1482,'Set up'!$A$2:$D$55,4,FALSE)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up'!$A$2:$E$55,5,FALSE)</f>
        <v>Chq</v>
      </c>
      <c r="S1482" s="1" t="s">
        <v>2092</v>
      </c>
    </row>
    <row r="1483" spans="1:19" x14ac:dyDescent="0.35">
      <c r="A1483" s="4" t="s">
        <v>1341</v>
      </c>
      <c r="B1483" s="5">
        <f t="shared" si="422"/>
        <v>3</v>
      </c>
      <c r="C1483" s="5">
        <f t="shared" si="423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up'!$A$2:$C$55,3,FALSE)</f>
        <v>Cash</v>
      </c>
      <c r="J1483" s="5">
        <f>VLOOKUP(F1483,'Set up'!$A$2:$D$55,4,FALSE)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up'!$A$2:$E$55,5,FALSE)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22"/>
        <v>3</v>
      </c>
      <c r="C1484" s="5">
        <f t="shared" si="423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up'!$A$2:$C$55,3,FALSE)</f>
        <v>Cash</v>
      </c>
      <c r="J1484" s="5">
        <f>VLOOKUP(F1484,'Set up'!$A$2:$D$55,4,FALSE)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up'!$A$2:$E$55,5,FALSE)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up'!$A$2:$C$55,3,FALSE)</f>
        <v>Cash</v>
      </c>
      <c r="J1485" s="5">
        <f>VLOOKUP(F1485,'Set up'!$A$2:$D$55,4,FALSE)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up'!$A$2:$E$55,5,FALSE)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431"/>
        <v>3</v>
      </c>
      <c r="C1486" s="5">
        <f t="shared" si="432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up'!$A$2:$C$55,3,FALSE)</f>
        <v>Cash</v>
      </c>
      <c r="J1486" s="5">
        <f>VLOOKUP(F1486,'Set up'!$A$2:$D$55,4,FALSE)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up'!$A$2:$E$55,5,FALSE)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431"/>
        <v>3</v>
      </c>
      <c r="C1487" s="5">
        <f t="shared" si="432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up'!$A$2:$C$55,3,FALSE)</f>
        <v>Cash</v>
      </c>
      <c r="J1487" s="5">
        <f>VLOOKUP(F1487,'Set up'!$A$2:$D$55,4,FALSE)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up'!$A$2:$E$55,5,FALSE)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431"/>
        <v>3</v>
      </c>
      <c r="C1488" s="5">
        <f t="shared" si="432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up'!$A$2:$C$55,3,FALSE)</f>
        <v>Cash</v>
      </c>
      <c r="J1488" s="5">
        <f>VLOOKUP(F1488,'Set up'!$A$2:$D$55,4,FALSE)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up'!$A$2:$E$55,5,FALSE)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431"/>
        <v>3</v>
      </c>
      <c r="C1489" s="5">
        <f t="shared" si="432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up'!$A$2:$C$55,3,FALSE)</f>
        <v>Cash</v>
      </c>
      <c r="J1489" s="5">
        <f>VLOOKUP(F1489,'Set up'!$A$2:$D$55,4,FALSE)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up'!$A$2:$E$55,5,FALSE)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431"/>
        <v>3</v>
      </c>
      <c r="C1490" s="5">
        <f t="shared" si="432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up'!$A$2:$C$55,3,FALSE)</f>
        <v>Cash</v>
      </c>
      <c r="J1490" s="5">
        <f>VLOOKUP(F1490,'Set up'!$A$2:$D$55,4,FALSE)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up'!$A$2:$E$55,5,FALSE)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431"/>
        <v>3</v>
      </c>
      <c r="C1491" s="5">
        <f t="shared" si="432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up'!$A$2:$C$55,3,FALSE)</f>
        <v>Cash</v>
      </c>
      <c r="J1491" s="5">
        <f>VLOOKUP(F1491,'Set up'!$A$2:$D$55,4,FALSE)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up'!$A$2:$E$55,5,FALSE)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431"/>
        <v>3</v>
      </c>
      <c r="C1492" s="5">
        <f t="shared" si="432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up'!$A$2:$C$55,3,FALSE)</f>
        <v>Cash</v>
      </c>
      <c r="J1492" s="5">
        <f>VLOOKUP(F1492,'Set up'!$A$2:$D$55,4,FALSE)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up'!$A$2:$E$55,5,FALSE)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431"/>
        <v>3</v>
      </c>
      <c r="C1493" s="5">
        <f t="shared" si="432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up'!$A$2:$C$55,3,FALSE)</f>
        <v>Cash</v>
      </c>
      <c r="J1493" s="5">
        <f>VLOOKUP(F1493,'Set up'!$A$2:$D$55,4,FALSE)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up'!$A$2:$E$55,5,FALSE)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431"/>
        <v>3</v>
      </c>
      <c r="C1494" s="5">
        <f t="shared" si="432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up'!$A$2:$C$55,3,FALSE)</f>
        <v>30</v>
      </c>
      <c r="J1494" s="5">
        <f>VLOOKUP(F1494,'Set up'!$A$2:$D$55,4,FALSE)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up'!$A$2:$E$55,5,FALSE)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431"/>
        <v>3</v>
      </c>
      <c r="C1495" s="5">
        <f t="shared" si="432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up'!$A$2:$C$55,3,FALSE)</f>
        <v>30</v>
      </c>
      <c r="J1495" s="5">
        <f>VLOOKUP(F1495,'Set up'!$A$2:$D$55,4,FALSE)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up'!$A$2:$E$55,5,FALSE)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431"/>
        <v>3</v>
      </c>
      <c r="C1496" s="5">
        <f t="shared" si="432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up'!$A$2:$C$55,3,FALSE)</f>
        <v>Cash</v>
      </c>
      <c r="J1496" s="5">
        <f>VLOOKUP(F1496,'Set up'!$A$2:$D$55,4,FALSE)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up'!$A$2:$E$55,5,FALSE)</f>
        <v>Trsf</v>
      </c>
      <c r="S1496" s="1" t="s">
        <v>2386</v>
      </c>
    </row>
    <row r="1497" spans="1:19" x14ac:dyDescent="0.35">
      <c r="A1497" s="4" t="s">
        <v>1349</v>
      </c>
      <c r="B1497" s="5">
        <f t="shared" si="431"/>
        <v>3</v>
      </c>
      <c r="C1497" s="5">
        <f t="shared" si="432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up'!$A$2:$C$55,3,FALSE)</f>
        <v>Cash</v>
      </c>
      <c r="J1497" s="5">
        <f>VLOOKUP(F1497,'Set up'!$A$2:$D$55,4,FALSE)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up'!$A$2:$E$55,5,FALSE)</f>
        <v>Trsf</v>
      </c>
      <c r="S1497" s="1" t="s">
        <v>2387</v>
      </c>
    </row>
    <row r="1498" spans="1:19" x14ac:dyDescent="0.35">
      <c r="A1498" s="4" t="s">
        <v>1349</v>
      </c>
      <c r="B1498" s="5">
        <f t="shared" si="431"/>
        <v>3</v>
      </c>
      <c r="C1498" s="5">
        <f t="shared" si="432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up'!$A$2:$C$55,3,FALSE)</f>
        <v>Cash</v>
      </c>
      <c r="J1498" s="5">
        <f>VLOOKUP(F1498,'Set up'!$A$2:$D$55,4,FALSE)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up'!$A$2:$E$55,5,FALSE)</f>
        <v>Trsf</v>
      </c>
      <c r="S1498" s="1" t="s">
        <v>2388</v>
      </c>
    </row>
    <row r="1499" spans="1:19" x14ac:dyDescent="0.35">
      <c r="A1499" s="4" t="s">
        <v>1349</v>
      </c>
      <c r="B1499" s="5">
        <f t="shared" si="431"/>
        <v>3</v>
      </c>
      <c r="C1499" s="5">
        <f t="shared" si="432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up'!$A$2:$C$55,3,FALSE)</f>
        <v>Cash</v>
      </c>
      <c r="J1499" s="5">
        <f>VLOOKUP(F1499,'Set up'!$A$2:$D$55,4,FALSE)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up'!$A$2:$E$55,5,FALSE)</f>
        <v>Trsf</v>
      </c>
      <c r="S1499" s="1" t="s">
        <v>2389</v>
      </c>
    </row>
    <row r="1500" spans="1:19" x14ac:dyDescent="0.35">
      <c r="A1500" s="4" t="s">
        <v>1349</v>
      </c>
      <c r="B1500" s="5">
        <f t="shared" si="431"/>
        <v>3</v>
      </c>
      <c r="C1500" s="5">
        <f t="shared" si="432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up'!$A$2:$C$55,3,FALSE)</f>
        <v>Cash</v>
      </c>
      <c r="J1500" s="5">
        <f>VLOOKUP(F1500,'Set up'!$A$2:$D$55,4,FALSE)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up'!$A$2:$E$55,5,FALSE)</f>
        <v>Trsf</v>
      </c>
      <c r="S1500" s="1" t="s">
        <v>2390</v>
      </c>
    </row>
    <row r="1501" spans="1:19" x14ac:dyDescent="0.35">
      <c r="A1501" s="4" t="s">
        <v>1349</v>
      </c>
      <c r="B1501" s="5">
        <f t="shared" si="431"/>
        <v>3</v>
      </c>
      <c r="C1501" s="5">
        <f t="shared" si="432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up'!$A$2:$C$55,3,FALSE)</f>
        <v>Cash</v>
      </c>
      <c r="J1501" s="5">
        <f>VLOOKUP(F1501,'Set up'!$A$2:$D$55,4,FALSE)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up'!$A$2:$E$55,5,FALSE)</f>
        <v>Trsf</v>
      </c>
      <c r="S1501" s="1" t="s">
        <v>2398</v>
      </c>
    </row>
    <row r="1502" spans="1:19" x14ac:dyDescent="0.35">
      <c r="A1502" s="4" t="s">
        <v>1351</v>
      </c>
      <c r="B1502" s="5">
        <f t="shared" si="431"/>
        <v>3</v>
      </c>
      <c r="C1502" s="5">
        <f t="shared" si="432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up'!$A$2:$C$55,3,FALSE)</f>
        <v>Cash</v>
      </c>
      <c r="J1502" s="5">
        <f>VLOOKUP(F1502,'Set up'!$A$2:$D$55,4,FALSE)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up'!$A$2:$E$55,5,FALSE)</f>
        <v>PD Chq</v>
      </c>
      <c r="S1502" s="1" t="s">
        <v>2086</v>
      </c>
    </row>
    <row r="1503" spans="1:19" x14ac:dyDescent="0.35">
      <c r="A1503" s="4" t="s">
        <v>1351</v>
      </c>
      <c r="B1503" s="5">
        <f t="shared" si="431"/>
        <v>3</v>
      </c>
      <c r="C1503" s="5">
        <f t="shared" si="432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up'!$A$2:$C$55,3,FALSE)</f>
        <v>Cash</v>
      </c>
      <c r="J1503" s="5">
        <f>VLOOKUP(F1503,'Set up'!$A$2:$D$55,4,FALSE)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up'!$A$2:$E$55,5,FALSE)</f>
        <v>PD Chq</v>
      </c>
      <c r="S1503" s="1" t="s">
        <v>2086</v>
      </c>
    </row>
    <row r="1504" spans="1:19" x14ac:dyDescent="0.35">
      <c r="A1504" s="4" t="s">
        <v>1351</v>
      </c>
      <c r="B1504" s="5">
        <f t="shared" si="431"/>
        <v>3</v>
      </c>
      <c r="C1504" s="5">
        <f t="shared" si="432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up'!$A$2:$C$55,3,FALSE)</f>
        <v>Cash</v>
      </c>
      <c r="J1504" s="5">
        <f>VLOOKUP(F1504,'Set up'!$A$2:$D$55,4,FALSE)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up'!$A$2:$E$55,5,FALSE)</f>
        <v>PD Chq</v>
      </c>
      <c r="S1504" s="1" t="s">
        <v>2086</v>
      </c>
    </row>
    <row r="1505" spans="1:19" x14ac:dyDescent="0.35">
      <c r="A1505" s="4" t="s">
        <v>1351</v>
      </c>
      <c r="B1505" s="5">
        <f t="shared" si="431"/>
        <v>3</v>
      </c>
      <c r="C1505" s="5">
        <f t="shared" si="432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up'!$A$2:$C$55,3,FALSE)</f>
        <v>Cash</v>
      </c>
      <c r="J1505" s="5">
        <f>VLOOKUP(F1505,'Set up'!$A$2:$D$55,4,FALSE)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up'!$A$2:$E$55,5,FALSE)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431"/>
        <v>3</v>
      </c>
      <c r="C1506" s="5">
        <f t="shared" si="432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up'!$A$2:$C$55,3,FALSE)</f>
        <v>Cash</v>
      </c>
      <c r="J1506" s="5">
        <f>VLOOKUP(F1506,'Set up'!$A$2:$D$55,4,FALSE)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up'!$A$2:$E$55,5,FALSE)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431"/>
        <v>3</v>
      </c>
      <c r="C1507" s="5">
        <f t="shared" si="432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up'!$A$2:$C$55,3,FALSE)</f>
        <v>Cash</v>
      </c>
      <c r="J1507" s="5">
        <f>VLOOKUP(F1507,'Set up'!$A$2:$D$55,4,FALSE)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up'!$A$2:$E$55,5,FALSE)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431"/>
        <v>3</v>
      </c>
      <c r="C1508" s="5">
        <f t="shared" si="432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up'!$A$2:$C$55,3,FALSE)</f>
        <v>Cash</v>
      </c>
      <c r="J1508" s="5">
        <f>VLOOKUP(F1508,'Set up'!$A$2:$D$55,4,FALSE)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up'!$A$2:$E$55,5,FALSE)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up'!$A$2:$C$55,3,FALSE)</f>
        <v>Cash</v>
      </c>
      <c r="J1509" s="5">
        <f>VLOOKUP(F1509,'Set up'!$A$2:$D$55,4,FALSE)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up'!$A$2:$E$55,5,FALSE)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439"/>
        <v>3</v>
      </c>
      <c r="C1510" s="5">
        <f t="shared" si="440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up'!$A$2:$C$55,3,FALSE)</f>
        <v>Cash</v>
      </c>
      <c r="J1510" s="5">
        <f>VLOOKUP(F1510,'Set up'!$A$2:$D$55,4,FALSE)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up'!$A$2:$E$55,5,FALSE)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439"/>
        <v>3</v>
      </c>
      <c r="C1511" s="5">
        <f t="shared" si="440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up'!$A$2:$C$55,3,FALSE)</f>
        <v>Cash</v>
      </c>
      <c r="J1511" s="5">
        <f>VLOOKUP(F1511,'Set up'!$A$2:$D$55,4,FALSE)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up'!$A$2:$E$55,5,FALSE)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439"/>
        <v>3</v>
      </c>
      <c r="C1512" s="5">
        <f t="shared" si="440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up'!$A$2:$C$55,3,FALSE)</f>
        <v>Cash</v>
      </c>
      <c r="J1512" s="5">
        <f>VLOOKUP(F1512,'Set up'!$A$2:$D$55,4,FALSE)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up'!$A$2:$E$55,5,FALSE)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439"/>
        <v>3</v>
      </c>
      <c r="C1513" s="5">
        <f t="shared" si="440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up'!$A$2:$C$55,3,FALSE)</f>
        <v>Cash</v>
      </c>
      <c r="J1513" s="5">
        <f>VLOOKUP(F1513,'Set up'!$A$2:$D$55,4,FALSE)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up'!$A$2:$E$55,5,FALSE)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439"/>
        <v>3</v>
      </c>
      <c r="C1514" s="5">
        <f t="shared" si="440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up'!$A$2:$C$55,3,FALSE)</f>
        <v>30</v>
      </c>
      <c r="J1514" s="5">
        <f>VLOOKUP(F1514,'Set up'!$A$2:$D$55,4,FALSE)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up'!$A$2:$E$55,5,FALSE)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439"/>
        <v>3</v>
      </c>
      <c r="C1515" s="5">
        <f t="shared" si="440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up'!$A$2:$C$55,3,FALSE)</f>
        <v>30</v>
      </c>
      <c r="J1515" s="5">
        <f>VLOOKUP(F1515,'Set up'!$A$2:$D$55,4,FALSE)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up'!$A$2:$E$55,5,FALSE)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439"/>
        <v>3</v>
      </c>
      <c r="C1516" s="5">
        <f t="shared" si="440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up'!$A$2:$C$55,3,FALSE)</f>
        <v>30</v>
      </c>
      <c r="J1516" s="5">
        <f>VLOOKUP(F1516,'Set up'!$A$2:$D$55,4,FALSE)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up'!$A$2:$E$55,5,FALSE)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439"/>
        <v>3</v>
      </c>
      <c r="C1517" s="5">
        <f t="shared" si="440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up'!$A$2:$C$55,3,FALSE)</f>
        <v>30</v>
      </c>
      <c r="J1517" s="5">
        <f>VLOOKUP(F1517,'Set up'!$A$2:$D$55,4,FALSE)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up'!$A$2:$E$55,5,FALSE)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439"/>
        <v>3</v>
      </c>
      <c r="C1518" s="5">
        <f t="shared" si="440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up'!$A$2:$C$55,3,FALSE)</f>
        <v>30</v>
      </c>
      <c r="J1518" s="5">
        <f>VLOOKUP(F1518,'Set up'!$A$2:$D$55,4,FALSE)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up'!$A$2:$E$55,5,FALSE)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439"/>
        <v>3</v>
      </c>
      <c r="C1519" s="5">
        <f t="shared" si="440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up'!$A$2:$C$55,3,FALSE)</f>
        <v>30</v>
      </c>
      <c r="J1519" s="5">
        <f>VLOOKUP(F1519,'Set up'!$A$2:$D$55,4,FALSE)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up'!$A$2:$E$55,5,FALSE)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439"/>
        <v>3</v>
      </c>
      <c r="C1520" s="5">
        <f t="shared" si="440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up'!$A$2:$C$55,3,FALSE)</f>
        <v>Cash</v>
      </c>
      <c r="J1520" s="5">
        <f>VLOOKUP(F1520,'Set up'!$A$2:$D$55,4,FALSE)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up'!$A$2:$E$55,5,FALSE)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439"/>
        <v>3</v>
      </c>
      <c r="C1521" s="5">
        <f t="shared" si="440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up'!$A$2:$C$55,3,FALSE)</f>
        <v>Cash</v>
      </c>
      <c r="J1521" s="5">
        <f>VLOOKUP(F1521,'Set up'!$A$2:$D$55,4,FALSE)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up'!$A$2:$E$55,5,FALSE)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439"/>
        <v>3</v>
      </c>
      <c r="C1522" s="5">
        <f t="shared" si="440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up'!$A$2:$C$55,3,FALSE)</f>
        <v>Cash</v>
      </c>
      <c r="J1522" s="5">
        <f>VLOOKUP(F1522,'Set up'!$A$2:$D$55,4,FALSE)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up'!$A$2:$E$55,5,FALSE)</f>
        <v>Trsf</v>
      </c>
      <c r="S1522" s="1" t="s">
        <v>2392</v>
      </c>
    </row>
    <row r="1523" spans="1:19" x14ac:dyDescent="0.35">
      <c r="A1523" s="4" t="s">
        <v>1363</v>
      </c>
      <c r="B1523" s="5">
        <f t="shared" si="439"/>
        <v>3</v>
      </c>
      <c r="C1523" s="5">
        <f t="shared" si="440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up'!$A$2:$C$55,3,FALSE)</f>
        <v>Cash</v>
      </c>
      <c r="J1523" s="5">
        <f>VLOOKUP(F1523,'Set up'!$A$2:$D$55,4,FALSE)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up'!$A$2:$E$55,5,FALSE)</f>
        <v>Trsf</v>
      </c>
      <c r="S1523" s="1" t="s">
        <v>2396</v>
      </c>
    </row>
    <row r="1524" spans="1:19" x14ac:dyDescent="0.35">
      <c r="A1524" s="4" t="s">
        <v>1363</v>
      </c>
      <c r="B1524" s="5">
        <f t="shared" si="439"/>
        <v>3</v>
      </c>
      <c r="C1524" s="5">
        <f t="shared" si="440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up'!$A$2:$C$55,3,FALSE)</f>
        <v>Cash</v>
      </c>
      <c r="J1524" s="5">
        <f>VLOOKUP(F1524,'Set up'!$A$2:$D$55,4,FALSE)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up'!$A$2:$E$55,5,FALSE)</f>
        <v>Trsf</v>
      </c>
      <c r="S1524" s="1" t="s">
        <v>2399</v>
      </c>
    </row>
    <row r="1525" spans="1:19" x14ac:dyDescent="0.35">
      <c r="A1525" s="4" t="s">
        <v>1363</v>
      </c>
      <c r="B1525" s="5">
        <f t="shared" si="439"/>
        <v>3</v>
      </c>
      <c r="C1525" s="5">
        <f t="shared" si="440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up'!$A$2:$C$55,3,FALSE)</f>
        <v>Cash</v>
      </c>
      <c r="J1525" s="5">
        <f>VLOOKUP(F1525,'Set up'!$A$2:$D$55,4,FALSE)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up'!$A$2:$E$55,5,FALSE)</f>
        <v>Trsf</v>
      </c>
      <c r="S1525" s="1" t="s">
        <v>2393</v>
      </c>
    </row>
    <row r="1526" spans="1:19" x14ac:dyDescent="0.35">
      <c r="A1526" s="4" t="s">
        <v>1363</v>
      </c>
      <c r="B1526" s="5">
        <f t="shared" si="439"/>
        <v>3</v>
      </c>
      <c r="C1526" s="5">
        <f t="shared" si="440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up'!$A$2:$C$55,3,FALSE)</f>
        <v>Cash</v>
      </c>
      <c r="J1526" s="5">
        <f>VLOOKUP(F1526,'Set up'!$A$2:$D$55,4,FALSE)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up'!$A$2:$E$55,5,FALSE)</f>
        <v>Trsf</v>
      </c>
      <c r="S1526" s="1" t="s">
        <v>2394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up'!$A$2:$C$55,3,FALSE)</f>
        <v>Cash</v>
      </c>
      <c r="J1527" s="5">
        <f>VLOOKUP(F1527,'Set up'!$A$2:$D$55,4,FALSE)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up'!$A$2:$E$55,5,FALSE)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up'!$A$2:$C$55,3,FALSE)</f>
        <v>Cash</v>
      </c>
      <c r="J1528" s="5">
        <f>VLOOKUP(F1528,'Set up'!$A$2:$D$55,4,FALSE)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39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up'!$A$2:$E$55,5,FALSE)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up'!$A$2:$C$55,3,FALSE)</f>
        <v>Cash</v>
      </c>
      <c r="J1529" s="5">
        <f>VLOOKUP(F1529,'Set up'!$A$2:$D$55,4,FALSE)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up'!$A$2:$E$55,5,FALSE)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up'!$A$2:$C$55,3,FALSE)</f>
        <v>Cash</v>
      </c>
      <c r="J1530" s="5">
        <f>VLOOKUP(F1530,'Set up'!$A$2:$D$55,4,FALSE)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up'!$A$2:$E$55,5,FALSE)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up'!$A$2:$C$55,3,FALSE)</f>
        <v>Cash</v>
      </c>
      <c r="J1531" s="5">
        <f>VLOOKUP(F1531,'Set up'!$A$2:$D$55,4,FALSE)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up'!$A$2:$E$55,5,FALSE)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up'!$A$2:$C$55,3,FALSE)</f>
        <v>Cash</v>
      </c>
      <c r="J1532" s="5">
        <f>VLOOKUP(F1532,'Set up'!$A$2:$D$55,4,FALSE)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up'!$A$2:$E$55,5,FALSE)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up'!$A$2:$C$55,3,FALSE)</f>
        <v>Cash</v>
      </c>
      <c r="J1533" s="5">
        <f>VLOOKUP(F1533,'Set up'!$A$2:$D$55,4,FALSE)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up'!$A$2:$E$55,5,FALSE)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up'!$A$2:$C$55,3,FALSE)</f>
        <v>Cash</v>
      </c>
      <c r="J1534" s="5">
        <f>VLOOKUP(F1534,'Set up'!$A$2:$D$55,4,FALSE)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up'!$A$2:$E$55,5,FALSE)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445"/>
        <v>4</v>
      </c>
      <c r="C1535" s="5">
        <f t="shared" si="446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up'!$A$2:$C$55,3,FALSE)</f>
        <v>Cash</v>
      </c>
      <c r="J1535" s="5">
        <f>VLOOKUP(F1535,'Set up'!$A$2:$D$55,4,FALSE)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up'!$A$2:$E$55,5,FALSE)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445"/>
        <v>4</v>
      </c>
      <c r="C1536" s="5">
        <f t="shared" si="446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up'!$A$2:$C$55,3,FALSE)</f>
        <v>Cash</v>
      </c>
      <c r="J1536" s="5">
        <f>VLOOKUP(F1536,'Set up'!$A$2:$D$55,4,FALSE)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up'!$A$2:$E$55,5,FALSE)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445"/>
        <v>4</v>
      </c>
      <c r="C1537" s="5">
        <f t="shared" si="446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up'!$A$2:$C$55,3,FALSE)</f>
        <v>Cash</v>
      </c>
      <c r="J1537" s="5">
        <f>VLOOKUP(F1537,'Set up'!$A$2:$D$55,4,FALSE)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up'!$A$2:$E$55,5,FALSE)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up'!$A$2:$C$55,3,FALSE)</f>
        <v>Cash</v>
      </c>
      <c r="J1538" s="5">
        <f>VLOOKUP(F1538,'Set up'!$A$2:$D$55,4,FALSE)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up'!$A$2:$E$55,5,FALSE)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445"/>
        <v>4</v>
      </c>
      <c r="C1539" s="5">
        <f t="shared" si="446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up'!$A$2:$C$55,3,FALSE)</f>
        <v>Cash</v>
      </c>
      <c r="J1539" s="5">
        <f>VLOOKUP(F1539,'Set up'!$A$2:$D$55,4,FALSE)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up'!$A$2:$E$55,5,FALSE)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445"/>
        <v>4</v>
      </c>
      <c r="C1540" s="5">
        <f t="shared" si="446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up'!$A$2:$C$55,3,FALSE)</f>
        <v>Cash</v>
      </c>
      <c r="J1540" s="5">
        <f>VLOOKUP(F1540,'Set up'!$A$2:$D$55,4,FALSE)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</f>
        <v>-196.9</v>
      </c>
      <c r="P1540" s="6">
        <f t="shared" si="448"/>
        <v>1909.1</v>
      </c>
      <c r="Q1540" s="7">
        <f t="shared" si="449"/>
        <v>2846617.1500000008</v>
      </c>
      <c r="R1540" s="44" t="str">
        <f>VLOOKUP(F1540,'Set up'!$A$2:$E$55,5,FALSE)</f>
        <v>Trsf</v>
      </c>
      <c r="S1540" s="1" t="s">
        <v>2071</v>
      </c>
    </row>
    <row r="1541" spans="1:19" x14ac:dyDescent="0.35">
      <c r="A1541" s="4" t="s">
        <v>1402</v>
      </c>
      <c r="B1541" s="5">
        <f t="shared" si="445"/>
        <v>4</v>
      </c>
      <c r="C1541" s="5">
        <f t="shared" si="446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up'!$A$2:$C$55,3,FALSE)</f>
        <v>Cash</v>
      </c>
      <c r="J1541" s="5">
        <f>VLOOKUP(F1541,'Set up'!$A$2:$D$55,4,FALSE)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P1541" s="6">
        <f t="shared" si="448"/>
        <v>260</v>
      </c>
      <c r="Q1541" s="7">
        <f t="shared" si="449"/>
        <v>2846877.1500000008</v>
      </c>
      <c r="R1541" s="44" t="str">
        <f>VLOOKUP(F1541,'Set up'!$A$2:$E$55,5,FALSE)</f>
        <v>Trsf</v>
      </c>
    </row>
    <row r="1542" spans="1:19" x14ac:dyDescent="0.35">
      <c r="A1542" s="4" t="s">
        <v>1402</v>
      </c>
      <c r="B1542" s="5">
        <f t="shared" si="445"/>
        <v>4</v>
      </c>
      <c r="C1542" s="5">
        <f t="shared" si="446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up'!$A$2:$C$55,3,FALSE)</f>
        <v>Cash</v>
      </c>
      <c r="J1542" s="5">
        <f>VLOOKUP(F1542,'Set up'!$A$2:$D$55,4,FALSE)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P1542" s="6">
        <f t="shared" si="448"/>
        <v>640</v>
      </c>
      <c r="Q1542" s="7">
        <f t="shared" si="449"/>
        <v>2847517.1500000008</v>
      </c>
      <c r="R1542" s="44" t="str">
        <f>VLOOKUP(F1542,'Set up'!$A$2:$E$55,5,FALSE)</f>
        <v>Trsf</v>
      </c>
    </row>
    <row r="1543" spans="1:19" x14ac:dyDescent="0.35">
      <c r="A1543" s="4" t="s">
        <v>1402</v>
      </c>
      <c r="B1543" s="5">
        <f t="shared" si="445"/>
        <v>4</v>
      </c>
      <c r="C1543" s="5">
        <f t="shared" si="446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up'!$A$2:$C$55,3,FALSE)</f>
        <v>Cash</v>
      </c>
      <c r="J1543" s="5">
        <f>VLOOKUP(F1543,'Set up'!$A$2:$D$55,4,FALSE)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P1543" s="6">
        <f t="shared" si="448"/>
        <v>380</v>
      </c>
      <c r="Q1543" s="7">
        <f t="shared" si="449"/>
        <v>2847897.1500000008</v>
      </c>
      <c r="R1543" s="44" t="str">
        <f>VLOOKUP(F1543,'Set up'!$A$2:$E$55,5,FALSE)</f>
        <v>Trsf</v>
      </c>
    </row>
    <row r="1544" spans="1:19" x14ac:dyDescent="0.35">
      <c r="A1544" s="4" t="s">
        <v>1402</v>
      </c>
      <c r="B1544" s="5">
        <f t="shared" si="445"/>
        <v>4</v>
      </c>
      <c r="C1544" s="5">
        <f t="shared" si="446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up'!$A$2:$C$55,3,FALSE)</f>
        <v>Cash</v>
      </c>
      <c r="J1544" s="5">
        <f>VLOOKUP(F1544,'Set up'!$A$2:$D$55,4,FALSE)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P1544" s="6">
        <f t="shared" si="448"/>
        <v>540</v>
      </c>
      <c r="Q1544" s="7">
        <f t="shared" si="449"/>
        <v>2848437.1500000008</v>
      </c>
      <c r="R1544" s="44" t="str">
        <f>VLOOKUP(F1544,'Set up'!$A$2:$E$55,5,FALSE)</f>
        <v>Trsf</v>
      </c>
    </row>
    <row r="1545" spans="1:19" x14ac:dyDescent="0.35">
      <c r="A1545" s="4" t="s">
        <v>1402</v>
      </c>
      <c r="B1545" s="5">
        <f t="shared" si="445"/>
        <v>4</v>
      </c>
      <c r="C1545" s="5">
        <f t="shared" si="446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up'!$A$2:$C$55,3,FALSE)</f>
        <v>Cash</v>
      </c>
      <c r="J1545" s="5">
        <f>VLOOKUP(F1545,'Set up'!$A$2:$D$55,4,FALSE)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P1545" s="6">
        <f t="shared" si="448"/>
        <v>1270</v>
      </c>
      <c r="Q1545" s="7">
        <f t="shared" si="449"/>
        <v>2849707.1500000008</v>
      </c>
      <c r="R1545" s="44" t="str">
        <f>VLOOKUP(F1545,'Set up'!$A$2:$E$55,5,FALSE)</f>
        <v>Trsf</v>
      </c>
    </row>
    <row r="1546" spans="1:19" x14ac:dyDescent="0.35">
      <c r="A1546" s="4" t="s">
        <v>1402</v>
      </c>
      <c r="B1546" s="5">
        <f t="shared" si="445"/>
        <v>4</v>
      </c>
      <c r="C1546" s="5">
        <f t="shared" si="446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up'!$A$2:$C$55,3,FALSE)</f>
        <v>Cash</v>
      </c>
      <c r="J1546" s="5">
        <f>VLOOKUP(F1546,'Set up'!$A$2:$D$55,4,FALSE)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P1546" s="6">
        <f t="shared" si="448"/>
        <v>1059.5</v>
      </c>
      <c r="Q1546" s="7">
        <f t="shared" si="449"/>
        <v>2850766.6500000008</v>
      </c>
      <c r="R1546" s="44" t="str">
        <f>VLOOKUP(F1546,'Set up'!$A$2:$E$55,5,FALSE)</f>
        <v>Trsf</v>
      </c>
    </row>
    <row r="1547" spans="1:19" x14ac:dyDescent="0.35">
      <c r="A1547" s="4" t="s">
        <v>1404</v>
      </c>
      <c r="B1547" s="5">
        <f t="shared" si="445"/>
        <v>4</v>
      </c>
      <c r="C1547" s="5">
        <f t="shared" si="446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up'!$A$2:$C$55,3,FALSE)</f>
        <v>120</v>
      </c>
      <c r="J1547" s="5">
        <f>VLOOKUP(F1547,'Set up'!$A$2:$D$55,4,FALSE)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up'!$A$2:$E$55,5,FALSE)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445"/>
        <v>4</v>
      </c>
      <c r="C1548" s="5">
        <f t="shared" si="446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up'!$A$2:$C$55,3,FALSE)</f>
        <v>120</v>
      </c>
      <c r="J1548" s="5">
        <f>VLOOKUP(F1548,'Set up'!$A$2:$D$55,4,FALSE)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up'!$A$2:$E$55,5,FALSE)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445"/>
        <v>4</v>
      </c>
      <c r="C1549" s="5">
        <f t="shared" si="446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up'!$A$2:$C$55,3,FALSE)</f>
        <v>120</v>
      </c>
      <c r="J1549" s="5">
        <f>VLOOKUP(F1549,'Set up'!$A$2:$D$55,4,FALSE)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up'!$A$2:$E$55,5,FALSE)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445"/>
        <v>4</v>
      </c>
      <c r="C1550" s="5">
        <f t="shared" si="446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up'!$A$2:$C$55,3,FALSE)</f>
        <v>120</v>
      </c>
      <c r="J1550" s="5">
        <f>VLOOKUP(F1550,'Set up'!$A$2:$D$55,4,FALSE)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up'!$A$2:$E$55,5,FALSE)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445"/>
        <v>4</v>
      </c>
      <c r="C1551" s="5">
        <f t="shared" si="446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up'!$A$2:$C$55,3,FALSE)</f>
        <v>120</v>
      </c>
      <c r="J1551" s="5">
        <f>VLOOKUP(F1551,'Set up'!$A$2:$D$55,4,FALSE)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up'!$A$2:$E$55,5,FALSE)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445"/>
        <v>4</v>
      </c>
      <c r="C1552" s="5">
        <f t="shared" si="446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up'!$A$2:$C$55,3,FALSE)</f>
        <v>120</v>
      </c>
      <c r="J1552" s="5">
        <f>VLOOKUP(F1552,'Set up'!$A$2:$D$55,4,FALSE)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up'!$A$2:$E$55,5,FALSE)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445"/>
        <v>4</v>
      </c>
      <c r="C1553" s="5">
        <f t="shared" si="446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up'!$A$2:$C$55,3,FALSE)</f>
        <v>Cash</v>
      </c>
      <c r="J1553" s="5">
        <f>VLOOKUP(F1553,'Set up'!$A$2:$D$55,4,FALSE)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up'!$A$2:$E$55,5,FALSE)</f>
        <v>PD Chq</v>
      </c>
      <c r="S1553" s="1" t="s">
        <v>2088</v>
      </c>
    </row>
    <row r="1554" spans="1:19" x14ac:dyDescent="0.35">
      <c r="A1554" s="4" t="s">
        <v>1404</v>
      </c>
      <c r="B1554" s="5">
        <f t="shared" si="445"/>
        <v>4</v>
      </c>
      <c r="C1554" s="5">
        <f t="shared" si="446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up'!$A$2:$C$55,3,FALSE)</f>
        <v>Cash</v>
      </c>
      <c r="J1554" s="5">
        <f>VLOOKUP(F1554,'Set up'!$A$2:$D$55,4,FALSE)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up'!$A$2:$E$55,5,FALSE)</f>
        <v>PD Chq</v>
      </c>
      <c r="S1554" s="1" t="s">
        <v>2087</v>
      </c>
    </row>
    <row r="1555" spans="1:19" x14ac:dyDescent="0.35">
      <c r="A1555" s="4" t="s">
        <v>1404</v>
      </c>
      <c r="B1555" s="5">
        <f t="shared" si="445"/>
        <v>4</v>
      </c>
      <c r="C1555" s="5">
        <f t="shared" si="446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up'!$A$2:$C$55,3,FALSE)</f>
        <v>Cash</v>
      </c>
      <c r="J1555" s="5">
        <f>VLOOKUP(F1555,'Set up'!$A$2:$D$55,4,FALSE)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up'!$A$2:$E$55,5,FALSE)</f>
        <v>PD Chq</v>
      </c>
      <c r="S1555" s="1" t="s">
        <v>2087</v>
      </c>
    </row>
    <row r="1556" spans="1:19" x14ac:dyDescent="0.35">
      <c r="A1556" s="4" t="s">
        <v>1404</v>
      </c>
      <c r="B1556" s="5">
        <f t="shared" si="445"/>
        <v>4</v>
      </c>
      <c r="C1556" s="5">
        <f t="shared" si="446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up'!$A$2:$C$55,3,FALSE)</f>
        <v>Cash</v>
      </c>
      <c r="J1556" s="5">
        <f>VLOOKUP(F1556,'Set up'!$A$2:$D$55,4,FALSE)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up'!$A$2:$E$55,5,FALSE)</f>
        <v>PD Chq</v>
      </c>
      <c r="S1556" s="1" t="s">
        <v>2087</v>
      </c>
    </row>
    <row r="1557" spans="1:19" x14ac:dyDescent="0.35">
      <c r="A1557" s="4" t="s">
        <v>1404</v>
      </c>
      <c r="B1557" s="5">
        <f t="shared" si="445"/>
        <v>4</v>
      </c>
      <c r="C1557" s="5">
        <f t="shared" si="446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up'!$A$2:$C$55,3,FALSE)</f>
        <v>Cash</v>
      </c>
      <c r="J1557" s="5">
        <f>VLOOKUP(F1557,'Set up'!$A$2:$D$55,4,FALSE)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up'!$A$2:$E$55,5,FALSE)</f>
        <v>PD Chq</v>
      </c>
      <c r="S1557" s="1" t="s">
        <v>2087</v>
      </c>
    </row>
    <row r="1558" spans="1:19" x14ac:dyDescent="0.35">
      <c r="A1558" s="4" t="s">
        <v>1410</v>
      </c>
      <c r="B1558" s="5">
        <f t="shared" si="445"/>
        <v>4</v>
      </c>
      <c r="C1558" s="5">
        <f t="shared" si="446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up'!$A$2:$C$55,3,FALSE)</f>
        <v>Cash</v>
      </c>
      <c r="J1558" s="5">
        <f>VLOOKUP(F1558,'Set up'!$A$2:$D$55,4,FALSE)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up'!$A$2:$E$55,5,FALSE)</f>
        <v>Trsf</v>
      </c>
      <c r="S1558" s="1" t="s">
        <v>2395</v>
      </c>
    </row>
    <row r="1559" spans="1:19" x14ac:dyDescent="0.35">
      <c r="A1559" s="4" t="s">
        <v>1410</v>
      </c>
      <c r="B1559" s="5">
        <f t="shared" si="445"/>
        <v>4</v>
      </c>
      <c r="C1559" s="5">
        <f t="shared" si="446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up'!$A$2:$C$55,3,FALSE)</f>
        <v>Cash</v>
      </c>
      <c r="J1559" s="5">
        <f>VLOOKUP(F1559,'Set up'!$A$2:$D$55,4,FALSE)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up'!$A$2:$E$55,5,FALSE)</f>
        <v>Trsf</v>
      </c>
      <c r="S1559" s="1" t="s">
        <v>2397</v>
      </c>
    </row>
    <row r="1560" spans="1:19" x14ac:dyDescent="0.35">
      <c r="A1560" s="4" t="s">
        <v>1410</v>
      </c>
      <c r="B1560" s="5">
        <f t="shared" si="445"/>
        <v>4</v>
      </c>
      <c r="C1560" s="5">
        <f t="shared" si="446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up'!$A$2:$C$55,3,FALSE)</f>
        <v>Cash</v>
      </c>
      <c r="J1560" s="5">
        <f>VLOOKUP(F1560,'Set up'!$A$2:$D$55,4,FALSE)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up'!$A$2:$E$55,5,FALSE)</f>
        <v>Trsf</v>
      </c>
      <c r="S1560" s="1" t="s">
        <v>2391</v>
      </c>
    </row>
    <row r="1561" spans="1:19" x14ac:dyDescent="0.35">
      <c r="A1561" s="4" t="s">
        <v>1410</v>
      </c>
      <c r="B1561" s="5">
        <f t="shared" si="445"/>
        <v>4</v>
      </c>
      <c r="C1561" s="5">
        <f t="shared" si="446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up'!$A$2:$C$55,3,FALSE)</f>
        <v>Cash</v>
      </c>
      <c r="J1561" s="5">
        <f>VLOOKUP(F1561,'Set up'!$A$2:$D$55,4,FALSE)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up'!$A$2:$E$55,5,FALSE)</f>
        <v>Trsf</v>
      </c>
      <c r="S1561" s="1" t="s">
        <v>2460</v>
      </c>
    </row>
    <row r="1562" spans="1:19" x14ac:dyDescent="0.35">
      <c r="A1562" s="4" t="s">
        <v>1410</v>
      </c>
      <c r="B1562" s="5">
        <f t="shared" si="445"/>
        <v>4</v>
      </c>
      <c r="C1562" s="5">
        <f t="shared" si="446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up'!$A$2:$C$55,3,FALSE)</f>
        <v>Cash</v>
      </c>
      <c r="J1562" s="5">
        <f>VLOOKUP(F1562,'Set up'!$A$2:$D$55,4,FALSE)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up'!$A$2:$E$55,5,FALSE)</f>
        <v>Trsf</v>
      </c>
      <c r="S1562" s="1" t="s">
        <v>2461</v>
      </c>
    </row>
    <row r="1563" spans="1:19" x14ac:dyDescent="0.35">
      <c r="A1563" s="4" t="s">
        <v>1410</v>
      </c>
      <c r="B1563" s="5">
        <f t="shared" si="445"/>
        <v>4</v>
      </c>
      <c r="C1563" s="5">
        <f t="shared" si="446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up'!$A$2:$C$55,3,FALSE)</f>
        <v>Cash</v>
      </c>
      <c r="J1563" s="5">
        <f>VLOOKUP(F1563,'Set up'!$A$2:$D$55,4,FALSE)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up'!$A$2:$E$55,5,FALSE)</f>
        <v>Trsf</v>
      </c>
      <c r="S1563" s="1" t="s">
        <v>2462</v>
      </c>
    </row>
    <row r="1564" spans="1:19" x14ac:dyDescent="0.35">
      <c r="A1564" s="4" t="s">
        <v>1404</v>
      </c>
      <c r="B1564" s="5">
        <f t="shared" si="445"/>
        <v>4</v>
      </c>
      <c r="C1564" s="5">
        <f t="shared" si="446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up'!$A$2:$C$55,3,FALSE)</f>
        <v>60</v>
      </c>
      <c r="J1564" s="5">
        <f>VLOOKUP(F1564,'Set up'!$A$2:$D$55,4,FALSE)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up'!$A$2:$E$55,5,FALSE)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up'!$A$2:$C$55,3,FALSE)</f>
        <v>Cash</v>
      </c>
      <c r="J1565" s="5">
        <f>VLOOKUP(F1565,'Set up'!$A$2:$D$55,4,FALSE)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up'!$A$2:$E$55,5,FALSE)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up'!$A$2:$C$55,3,FALSE)</f>
        <v>Cash</v>
      </c>
      <c r="J1566" s="5">
        <f>VLOOKUP(F1566,'Set up'!$A$2:$D$55,4,FALSE)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up'!$A$2:$E$55,5,FALSE)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up'!$A$2:$C$55,3,FALSE)</f>
        <v>Cash</v>
      </c>
      <c r="J1567" s="5">
        <f>VLOOKUP(F1567,'Set up'!$A$2:$D$55,4,FALSE)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up'!$A$2:$E$55,5,FALSE)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up'!$A$2:$C$55,3,FALSE)</f>
        <v>Cash</v>
      </c>
      <c r="J1568" s="5">
        <f>VLOOKUP(F1568,'Set up'!$A$2:$D$55,4,FALSE)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up'!$A$2:$E$55,5,FALSE)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up'!$A$2:$C$55,3,FALSE)</f>
        <v>Cash</v>
      </c>
      <c r="J1569" s="5">
        <f>VLOOKUP(F1569,'Set up'!$A$2:$D$55,4,FALSE)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up'!$A$2:$E$55,5,FALSE)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up'!$A$2:$C$55,3,FALSE)</f>
        <v>Cash</v>
      </c>
      <c r="J1570" s="5">
        <f>VLOOKUP(F1570,'Set up'!$A$2:$D$55,4,FALSE)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up'!$A$2:$E$55,5,FALSE)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445"/>
        <v>4</v>
      </c>
      <c r="C1571" s="5">
        <f t="shared" si="446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up'!$A$2:$C$55,3,FALSE)</f>
        <v>Cash</v>
      </c>
      <c r="J1571" s="5">
        <f>VLOOKUP(F1571,'Set up'!$A$2:$D$55,4,FALSE)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up'!$A$2:$E$55,5,FALSE)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445"/>
        <v>4</v>
      </c>
      <c r="C1572" s="5">
        <f t="shared" si="446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up'!$A$2:$C$55,3,FALSE)</f>
        <v>Cash</v>
      </c>
      <c r="J1572" s="5">
        <f>VLOOKUP(F1572,'Set up'!$A$2:$D$55,4,FALSE)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up'!$A$2:$E$55,5,FALSE)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445"/>
        <v>4</v>
      </c>
      <c r="C1573" s="5">
        <f t="shared" si="446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up'!$A$2:$C$55,3,FALSE)</f>
        <v>Cash</v>
      </c>
      <c r="J1573" s="5">
        <f>VLOOKUP(F1573,'Set up'!$A$2:$D$55,4,FALSE)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up'!$A$2:$E$55,5,FALSE)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445"/>
        <v>4</v>
      </c>
      <c r="C1574" s="5">
        <f t="shared" si="446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up'!$A$2:$C$55,3,FALSE)</f>
        <v>Cash</v>
      </c>
      <c r="J1574" s="5">
        <f>VLOOKUP(F1574,'Set up'!$A$2:$D$55,4,FALSE)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up'!$A$2:$E$55,5,FALSE)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445"/>
        <v>4</v>
      </c>
      <c r="C1575" s="5">
        <f t="shared" si="446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up'!$A$2:$C$55,3,FALSE)</f>
        <v>Cash</v>
      </c>
      <c r="J1575" s="5">
        <f>VLOOKUP(F1575,'Set up'!$A$2:$D$55,4,FALSE)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up'!$A$2:$E$55,5,FALSE)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445"/>
        <v>4</v>
      </c>
      <c r="C1576" s="5">
        <f t="shared" si="446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up'!$A$2:$C$55,3,FALSE)</f>
        <v>Cash</v>
      </c>
      <c r="J1576" s="5">
        <f>VLOOKUP(F1576,'Set up'!$A$2:$D$55,4,FALSE)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up'!$A$2:$E$55,5,FALSE)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445"/>
        <v>4</v>
      </c>
      <c r="C1577" s="5">
        <f t="shared" si="446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up'!$A$2:$C$55,3,FALSE)</f>
        <v>Cash</v>
      </c>
      <c r="J1577" s="5">
        <f>VLOOKUP(F1577,'Set up'!$A$2:$D$55,4,FALSE)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up'!$A$2:$E$55,5,FALSE)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up'!$A$2:$C$55,3,FALSE)</f>
        <v>Cash</v>
      </c>
      <c r="J1578" s="5">
        <f>VLOOKUP(F1578,'Set up'!$A$2:$D$55,4,FALSE)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up'!$A$2:$E$55,5,FALSE)</f>
        <v>Trsf</v>
      </c>
      <c r="S1578" s="1" t="s">
        <v>2462</v>
      </c>
    </row>
    <row r="1579" spans="1:19" x14ac:dyDescent="0.35">
      <c r="A1579" s="4" t="s">
        <v>1427</v>
      </c>
      <c r="B1579" s="5">
        <f t="shared" si="462"/>
        <v>4</v>
      </c>
      <c r="C1579" s="5">
        <f t="shared" si="463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up'!$A$2:$C$55,3,FALSE)</f>
        <v>Cash</v>
      </c>
      <c r="J1579" s="5">
        <f>VLOOKUP(F1579,'Set up'!$A$2:$D$55,4,FALSE)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up'!$A$2:$E$55,5,FALSE)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462"/>
        <v>4</v>
      </c>
      <c r="C1580" s="5">
        <f t="shared" si="463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up'!$A$2:$C$55,3,FALSE)</f>
        <v>Cash</v>
      </c>
      <c r="J1580" s="5">
        <f>VLOOKUP(F1580,'Set up'!$A$2:$D$55,4,FALSE)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up'!$A$2:$E$55,5,FALSE)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462"/>
        <v>4</v>
      </c>
      <c r="C1581" s="5">
        <f t="shared" si="463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up'!$A$2:$C$55,3,FALSE)</f>
        <v>Cash</v>
      </c>
      <c r="J1581" s="5">
        <f>VLOOKUP(F1581,'Set up'!$A$2:$D$55,4,FALSE)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up'!$A$2:$E$55,5,FALSE)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462"/>
        <v>4</v>
      </c>
      <c r="C1582" s="5">
        <f t="shared" si="463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up'!$A$2:$C$55,3,FALSE)</f>
        <v>Cash</v>
      </c>
      <c r="J1582" s="5">
        <f>VLOOKUP(F1582,'Set up'!$A$2:$D$55,4,FALSE)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up'!$A$2:$E$55,5,FALSE)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462"/>
        <v>4</v>
      </c>
      <c r="C1583" s="5">
        <f t="shared" si="463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up'!$A$2:$C$55,3,FALSE)</f>
        <v>Cash</v>
      </c>
      <c r="J1583" s="5">
        <f>VLOOKUP(F1583,'Set up'!$A$2:$D$55,4,FALSE)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up'!$A$2:$E$55,5,FALSE)</f>
        <v>PD Chq</v>
      </c>
      <c r="S1583" s="1" t="s">
        <v>2145</v>
      </c>
    </row>
    <row r="1584" spans="1:19" x14ac:dyDescent="0.35">
      <c r="A1584" s="4" t="s">
        <v>1429</v>
      </c>
      <c r="B1584" s="5">
        <f t="shared" si="462"/>
        <v>4</v>
      </c>
      <c r="C1584" s="5">
        <f t="shared" si="463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up'!$A$2:$C$55,3,FALSE)</f>
        <v>Cash</v>
      </c>
      <c r="J1584" s="5">
        <f>VLOOKUP(F1584,'Set up'!$A$2:$D$55,4,FALSE)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up'!$A$2:$E$55,5,FALSE)</f>
        <v>PD Chq</v>
      </c>
      <c r="S1584" s="1" t="s">
        <v>2145</v>
      </c>
    </row>
    <row r="1585" spans="1:19" x14ac:dyDescent="0.35">
      <c r="A1585" s="4" t="s">
        <v>1429</v>
      </c>
      <c r="B1585" s="5">
        <f t="shared" si="462"/>
        <v>4</v>
      </c>
      <c r="C1585" s="5">
        <f t="shared" si="463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up'!$A$2:$C$55,3,FALSE)</f>
        <v>Cash</v>
      </c>
      <c r="J1585" s="5">
        <f>VLOOKUP(F1585,'Set up'!$A$2:$D$55,4,FALSE)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up'!$A$2:$E$55,5,FALSE)</f>
        <v>PD Chq</v>
      </c>
      <c r="S1585" s="1" t="s">
        <v>2145</v>
      </c>
    </row>
    <row r="1586" spans="1:19" x14ac:dyDescent="0.35">
      <c r="A1586" s="4" t="s">
        <v>1431</v>
      </c>
      <c r="B1586" s="5">
        <f t="shared" si="462"/>
        <v>4</v>
      </c>
      <c r="C1586" s="5">
        <f t="shared" si="463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up'!$A$2:$C$55,3,FALSE)</f>
        <v>30</v>
      </c>
      <c r="J1586" s="5">
        <f>VLOOKUP(F1586,'Set up'!$A$2:$D$55,4,FALSE)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up'!$A$2:$E$55,5,FALSE)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462"/>
        <v>4</v>
      </c>
      <c r="C1587" s="5">
        <f t="shared" si="463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up'!$A$2:$C$55,3,FALSE)</f>
        <v>30</v>
      </c>
      <c r="J1587" s="5">
        <f>VLOOKUP(F1587,'Set up'!$A$2:$D$55,4,FALSE)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up'!$A$2:$E$55,5,FALSE)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up'!$A$2:$C$55,3,FALSE)</f>
        <v>Cash</v>
      </c>
      <c r="J1588" s="5">
        <f>VLOOKUP(F1588,'Set up'!$A$2:$D$55,4,FALSE)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up'!$A$2:$E$55,5,FALSE)</f>
        <v>Trsf</v>
      </c>
      <c r="S1588" s="1" t="s">
        <v>2313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up'!$A$2:$C$55,3,FALSE)</f>
        <v>Cash</v>
      </c>
      <c r="J1589" s="5">
        <f>VLOOKUP(F1589,'Set up'!$A$2:$D$55,4,FALSE)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up'!$A$2:$E$55,5,FALSE)</f>
        <v>Trsf</v>
      </c>
      <c r="S1589" s="1" t="s">
        <v>2315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up'!$A$2:$C$55,3,FALSE)</f>
        <v>Cash</v>
      </c>
      <c r="J1590" s="5">
        <f>VLOOKUP(F1590,'Set up'!$A$2:$D$55,4,FALSE)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up'!$A$2:$E$55,5,FALSE)</f>
        <v>Trsf</v>
      </c>
      <c r="S1590" s="1" t="s">
        <v>2314</v>
      </c>
    </row>
    <row r="1591" spans="1:19" x14ac:dyDescent="0.35">
      <c r="A1591" s="4" t="s">
        <v>1436</v>
      </c>
      <c r="B1591" s="5">
        <f t="shared" si="462"/>
        <v>4</v>
      </c>
      <c r="C1591" s="5">
        <f t="shared" si="463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up'!$A$2:$C$55,3,FALSE)</f>
        <v>Cash</v>
      </c>
      <c r="J1591" s="5">
        <f>VLOOKUP(F1591,'Set up'!$A$2:$D$55,4,FALSE)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up'!$A$2:$E$55,5,FALSE)</f>
        <v>Trsf</v>
      </c>
      <c r="S1591" s="1" t="s">
        <v>2463</v>
      </c>
    </row>
    <row r="1592" spans="1:19" x14ac:dyDescent="0.35">
      <c r="A1592" s="4" t="s">
        <v>1436</v>
      </c>
      <c r="B1592" s="5">
        <f t="shared" si="462"/>
        <v>4</v>
      </c>
      <c r="C1592" s="5">
        <f t="shared" si="463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up'!$A$2:$C$55,3,FALSE)</f>
        <v>Cash</v>
      </c>
      <c r="J1592" s="5">
        <f>VLOOKUP(F1592,'Set up'!$A$2:$D$55,4,FALSE)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up'!$A$2:$E$55,5,FALSE)</f>
        <v>Trsf</v>
      </c>
      <c r="S1592" s="1" t="s">
        <v>2464</v>
      </c>
    </row>
    <row r="1593" spans="1:19" x14ac:dyDescent="0.35">
      <c r="A1593" s="4" t="s">
        <v>1436</v>
      </c>
      <c r="B1593" s="5">
        <f t="shared" si="462"/>
        <v>4</v>
      </c>
      <c r="C1593" s="5">
        <f t="shared" si="463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up'!$A$2:$C$55,3,FALSE)</f>
        <v>Cash</v>
      </c>
      <c r="J1593" s="5">
        <f>VLOOKUP(F1593,'Set up'!$A$2:$D$55,4,FALSE)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up'!$A$2:$E$55,5,FALSE)</f>
        <v>Trsf</v>
      </c>
      <c r="S1593" s="1" t="s">
        <v>2465</v>
      </c>
    </row>
    <row r="1594" spans="1:19" x14ac:dyDescent="0.35">
      <c r="A1594" s="4" t="s">
        <v>1436</v>
      </c>
      <c r="B1594" s="5">
        <f t="shared" si="462"/>
        <v>4</v>
      </c>
      <c r="C1594" s="5">
        <f t="shared" si="463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up'!$A$2:$C$55,3,FALSE)</f>
        <v>Cash</v>
      </c>
      <c r="J1594" s="5">
        <f>VLOOKUP(F1594,'Set up'!$A$2:$D$55,4,FALSE)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up'!$A$2:$E$55,5,FALSE)</f>
        <v>Trsf</v>
      </c>
      <c r="S1594" s="1" t="s">
        <v>2466</v>
      </c>
    </row>
    <row r="1595" spans="1:19" x14ac:dyDescent="0.35">
      <c r="A1595" s="4" t="s">
        <v>1436</v>
      </c>
      <c r="B1595" s="5">
        <f t="shared" si="462"/>
        <v>4</v>
      </c>
      <c r="C1595" s="5">
        <f t="shared" si="463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up'!$A$2:$C$55,3,FALSE)</f>
        <v>Cash</v>
      </c>
      <c r="J1595" s="5">
        <f>VLOOKUP(F1595,'Set up'!$A$2:$D$55,4,FALSE)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up'!$A$2:$E$55,5,FALSE)</f>
        <v>Trsf</v>
      </c>
      <c r="S1595" s="1" t="s">
        <v>2467</v>
      </c>
    </row>
    <row r="1596" spans="1:19" x14ac:dyDescent="0.35">
      <c r="A1596" s="4" t="s">
        <v>1440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up'!$A$2:$C$55,3,FALSE)</f>
        <v>Cash</v>
      </c>
      <c r="J1596" s="5">
        <f>VLOOKUP(F1596,'Set up'!$A$2:$D$55,4,FALSE)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up'!$A$2:$E$55,5,FALSE)</f>
        <v>PD Chq</v>
      </c>
      <c r="S1596" s="1" t="s">
        <v>2146</v>
      </c>
    </row>
    <row r="1597" spans="1:19" x14ac:dyDescent="0.35">
      <c r="A1597" s="4" t="s">
        <v>1440</v>
      </c>
      <c r="B1597" s="5">
        <f t="shared" si="470"/>
        <v>4</v>
      </c>
      <c r="C1597" s="5">
        <f t="shared" si="471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up'!$A$2:$C$55,3,FALSE)</f>
        <v>Cash</v>
      </c>
      <c r="J1597" s="5">
        <f>VLOOKUP(F1597,'Set up'!$A$2:$D$55,4,FALSE)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up'!$A$2:$E$55,5,FALSE)</f>
        <v>PD Chq</v>
      </c>
      <c r="S1597" s="1" t="s">
        <v>2146</v>
      </c>
    </row>
    <row r="1598" spans="1:19" x14ac:dyDescent="0.35">
      <c r="A1598" s="4" t="s">
        <v>1440</v>
      </c>
      <c r="B1598" s="5">
        <f t="shared" si="470"/>
        <v>4</v>
      </c>
      <c r="C1598" s="5">
        <f t="shared" si="471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up'!$A$2:$C$55,3,FALSE)</f>
        <v>Cash</v>
      </c>
      <c r="J1598" s="5">
        <f>VLOOKUP(F1598,'Set up'!$A$2:$D$55,4,FALSE)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up'!$A$2:$E$55,5,FALSE)</f>
        <v>PD Chq</v>
      </c>
      <c r="S1598" s="1" t="s">
        <v>2146</v>
      </c>
    </row>
    <row r="1599" spans="1:19" x14ac:dyDescent="0.35">
      <c r="A1599" s="4" t="s">
        <v>1440</v>
      </c>
      <c r="B1599" s="5">
        <f t="shared" si="470"/>
        <v>4</v>
      </c>
      <c r="C1599" s="5">
        <f t="shared" si="471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up'!$A$2:$C$55,3,FALSE)</f>
        <v>Cash</v>
      </c>
      <c r="J1599" s="5">
        <f>VLOOKUP(F1599,'Set up'!$A$2:$D$55,4,FALSE)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up'!$A$2:$E$55,5,FALSE)</f>
        <v>PD Chq</v>
      </c>
      <c r="S1599" s="1" t="s">
        <v>2146</v>
      </c>
    </row>
    <row r="1600" spans="1:19" x14ac:dyDescent="0.35">
      <c r="A1600" s="4" t="s">
        <v>1442</v>
      </c>
      <c r="B1600" s="5">
        <f t="shared" si="470"/>
        <v>4</v>
      </c>
      <c r="C1600" s="5">
        <f t="shared" si="471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up'!$A$2:$C$55,3,FALSE)</f>
        <v>60</v>
      </c>
      <c r="J1600" s="5">
        <f>VLOOKUP(F1600,'Set up'!$A$2:$D$55,4,FALSE)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up'!$A$2:$E$55,5,FALSE)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470"/>
        <v>4</v>
      </c>
      <c r="C1601" s="5">
        <f t="shared" si="471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up'!$A$2:$C$55,3,FALSE)</f>
        <v>60</v>
      </c>
      <c r="J1601" s="5">
        <f>VLOOKUP(F1601,'Set up'!$A$2:$D$55,4,FALSE)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up'!$A$2:$E$55,5,FALSE)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470"/>
        <v>4</v>
      </c>
      <c r="C1602" s="5">
        <f t="shared" si="471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up'!$A$2:$C$55,3,FALSE)</f>
        <v>60</v>
      </c>
      <c r="J1602" s="5">
        <f>VLOOKUP(F1602,'Set up'!$A$2:$D$55,4,FALSE)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up'!$A$2:$E$55,5,FALSE)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470"/>
        <v>4</v>
      </c>
      <c r="C1603" s="5">
        <f t="shared" si="471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up'!$A$2:$C$55,3,FALSE)</f>
        <v>Cash</v>
      </c>
      <c r="J1603" s="5">
        <f>VLOOKUP(F1603,'Set up'!$A$2:$D$55,4,FALSE)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up'!$A$2:$E$55,5,FALSE)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470"/>
        <v>4</v>
      </c>
      <c r="C1604" s="5">
        <f t="shared" si="471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up'!$A$2:$C$55,3,FALSE)</f>
        <v>Cash</v>
      </c>
      <c r="J1604" s="5">
        <f>VLOOKUP(F1604,'Set up'!$A$2:$D$55,4,FALSE)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up'!$A$2:$E$55,5,FALSE)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470"/>
        <v>4</v>
      </c>
      <c r="C1605" s="5">
        <f t="shared" si="471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up'!$A$2:$C$55,3,FALSE)</f>
        <v>Cash</v>
      </c>
      <c r="J1605" s="5">
        <f>VLOOKUP(F1605,'Set up'!$A$2:$D$55,4,FALSE)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up'!$A$2:$E$55,5,FALSE)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470"/>
        <v>4</v>
      </c>
      <c r="C1606" s="5">
        <f t="shared" si="471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up'!$A$2:$C$55,3,FALSE)</f>
        <v>Cash</v>
      </c>
      <c r="J1606" s="5">
        <f>VLOOKUP(F1606,'Set up'!$A$2:$D$55,4,FALSE)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up'!$A$2:$E$55,5,FALSE)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470"/>
        <v>4</v>
      </c>
      <c r="C1607" s="5">
        <f t="shared" si="471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up'!$A$2:$C$55,3,FALSE)</f>
        <v>Cash</v>
      </c>
      <c r="J1607" s="5">
        <f>VLOOKUP(F1607,'Set up'!$A$2:$D$55,4,FALSE)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up'!$A$2:$E$55,5,FALSE)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470"/>
        <v>4</v>
      </c>
      <c r="C1608" s="5">
        <f t="shared" si="471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up'!$A$2:$C$55,3,FALSE)</f>
        <v>Cash</v>
      </c>
      <c r="J1608" s="5">
        <f>VLOOKUP(F1608,'Set up'!$A$2:$D$55,4,FALSE)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up'!$A$2:$E$55,5,FALSE)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470"/>
        <v>4</v>
      </c>
      <c r="C1609" s="5">
        <f t="shared" si="471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up'!$A$2:$C$55,3,FALSE)</f>
        <v>Cash</v>
      </c>
      <c r="J1609" s="5">
        <f>VLOOKUP(F1609,'Set up'!$A$2:$D$55,4,FALSE)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up'!$A$2:$E$55,5,FALSE)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470"/>
        <v>4</v>
      </c>
      <c r="C1610" s="5">
        <f t="shared" si="471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up'!$A$2:$C$55,3,FALSE)</f>
        <v>Cash</v>
      </c>
      <c r="J1610" s="5">
        <f>VLOOKUP(F1610,'Set up'!$A$2:$D$55,4,FALSE)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up'!$A$2:$E$55,5,FALSE)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470"/>
        <v>4</v>
      </c>
      <c r="C1611" s="5">
        <f t="shared" si="471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up'!$A$2:$C$55,3,FALSE)</f>
        <v>Cash</v>
      </c>
      <c r="J1611" s="5">
        <f>VLOOKUP(F1611,'Set up'!$A$2:$D$55,4,FALSE)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up'!$A$2:$E$55,5,FALSE)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470"/>
        <v>4</v>
      </c>
      <c r="C1612" s="5">
        <f t="shared" si="471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up'!$A$2:$C$55,3,FALSE)</f>
        <v>Cash</v>
      </c>
      <c r="J1612" s="5">
        <f>VLOOKUP(F1612,'Set up'!$A$2:$D$55,4,FALSE)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up'!$A$2:$E$55,5,FALSE)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470"/>
        <v>4</v>
      </c>
      <c r="C1613" s="5">
        <f t="shared" si="471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up'!$A$2:$C$55,3,FALSE)</f>
        <v>Cash</v>
      </c>
      <c r="J1613" s="5">
        <f>VLOOKUP(F1613,'Set up'!$A$2:$D$55,4,FALSE)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up'!$A$2:$E$55,5,FALSE)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470"/>
        <v>4</v>
      </c>
      <c r="C1614" s="5">
        <f t="shared" si="471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up'!$A$2:$C$55,3,FALSE)</f>
        <v>Cash</v>
      </c>
      <c r="J1614" s="5">
        <f>VLOOKUP(F1614,'Set up'!$A$2:$D$55,4,FALSE)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up'!$A$2:$E$55,5,FALSE)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470"/>
        <v>4</v>
      </c>
      <c r="C1615" s="5">
        <f t="shared" si="471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up'!$A$2:$C$55,3,FALSE)</f>
        <v>Cash</v>
      </c>
      <c r="J1615" s="5">
        <f>VLOOKUP(F1615,'Set up'!$A$2:$D$55,4,FALSE)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up'!$A$2:$E$55,5,FALSE)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470"/>
        <v>4</v>
      </c>
      <c r="C1616" s="5">
        <f t="shared" si="471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up'!$A$2:$C$55,3,FALSE)</f>
        <v>Cash</v>
      </c>
      <c r="J1616" s="5">
        <f>VLOOKUP(F1616,'Set up'!$A$2:$D$55,4,FALSE)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up'!$A$2:$E$55,5,FALSE)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470"/>
        <v>4</v>
      </c>
      <c r="C1617" s="5">
        <f t="shared" si="471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up'!$A$2:$C$55,3,FALSE)</f>
        <v>Cash</v>
      </c>
      <c r="J1617" s="5">
        <f>VLOOKUP(F1617,'Set up'!$A$2:$D$55,4,FALSE)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up'!$A$2:$E$55,5,FALSE)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470"/>
        <v>4</v>
      </c>
      <c r="C1618" s="5">
        <f t="shared" si="471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up'!$A$2:$C$55,3,FALSE)</f>
        <v>Cash</v>
      </c>
      <c r="J1618" s="5">
        <f>VLOOKUP(F1618,'Set up'!$A$2:$D$55,4,FALSE)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up'!$A$2:$E$55,5,FALSE)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470"/>
        <v>4</v>
      </c>
      <c r="C1619" s="5">
        <f t="shared" si="471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up'!$A$2:$C$55,3,FALSE)</f>
        <v>Cash</v>
      </c>
      <c r="J1619" s="5">
        <f>VLOOKUP(F1619,'Set up'!$A$2:$D$55,4,FALSE)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up'!$A$2:$E$55,5,FALSE)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up'!$A$2:$C$55,3,FALSE)</f>
        <v>Cash</v>
      </c>
      <c r="J1620" s="5">
        <f>VLOOKUP(F1620,'Set up'!$A$2:$D$55,4,FALSE)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up'!$A$2:$E$55,5,FALSE)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481"/>
        <v>4</v>
      </c>
      <c r="C1621" s="5">
        <f t="shared" si="482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up'!$A$2:$C$55,3,FALSE)</f>
        <v>Cash</v>
      </c>
      <c r="J1621" s="5">
        <f>VLOOKUP(F1621,'Set up'!$A$2:$D$55,4,FALSE)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up'!$A$2:$E$55,5,FALSE)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481"/>
        <v>4</v>
      </c>
      <c r="C1622" s="5">
        <f t="shared" si="482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up'!$A$2:$C$55,3,FALSE)</f>
        <v>Cash</v>
      </c>
      <c r="J1622" s="5">
        <f>VLOOKUP(F1622,'Set up'!$A$2:$D$55,4,FALSE)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up'!$A$2:$E$55,5,FALSE)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481"/>
        <v>4</v>
      </c>
      <c r="C1623" s="5">
        <f t="shared" si="482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up'!$A$2:$C$55,3,FALSE)</f>
        <v>Cash</v>
      </c>
      <c r="J1623" s="5">
        <f>VLOOKUP(F1623,'Set up'!$A$2:$D$55,4,FALSE)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up'!$A$2:$E$55,5,FALSE)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481"/>
        <v>4</v>
      </c>
      <c r="C1624" s="5">
        <f t="shared" si="482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up'!$A$2:$C$55,3,FALSE)</f>
        <v>Cash</v>
      </c>
      <c r="J1624" s="5">
        <f>VLOOKUP(F1624,'Set up'!$A$2:$D$55,4,FALSE)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up'!$A$2:$E$55,5,FALSE)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481"/>
        <v>4</v>
      </c>
      <c r="C1625" s="5">
        <f t="shared" si="482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up'!$A$2:$C$55,3,FALSE)</f>
        <v>Cash</v>
      </c>
      <c r="J1625" s="5">
        <f>VLOOKUP(F1625,'Set up'!$A$2:$D$55,4,FALSE)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up'!$A$2:$E$55,5,FALSE)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481"/>
        <v>4</v>
      </c>
      <c r="C1626" s="5">
        <f t="shared" si="482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up'!$A$2:$C$55,3,FALSE)</f>
        <v>Cash</v>
      </c>
      <c r="J1626" s="5">
        <f>VLOOKUP(F1626,'Set up'!$A$2:$D$55,4,FALSE)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up'!$A$2:$E$55,5,FALSE)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481"/>
        <v>4</v>
      </c>
      <c r="C1627" s="5">
        <f t="shared" si="482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up'!$A$2:$C$55,3,FALSE)</f>
        <v>Cash</v>
      </c>
      <c r="J1627" s="5">
        <f>VLOOKUP(F1627,'Set up'!$A$2:$D$55,4,FALSE)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up'!$A$2:$E$55,5,FALSE)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481"/>
        <v>4</v>
      </c>
      <c r="C1628" s="5">
        <f t="shared" si="482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up'!$A$2:$C$55,3,FALSE)</f>
        <v>Cash</v>
      </c>
      <c r="J1628" s="5">
        <f>VLOOKUP(F1628,'Set up'!$A$2:$D$55,4,FALSE)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up'!$A$2:$E$55,5,FALSE)</f>
        <v>Trsf</v>
      </c>
      <c r="S1628" s="1" t="s">
        <v>2468</v>
      </c>
    </row>
    <row r="1629" spans="1:19" x14ac:dyDescent="0.35">
      <c r="A1629" s="4" t="s">
        <v>1465</v>
      </c>
      <c r="B1629" s="5">
        <f t="shared" si="481"/>
        <v>4</v>
      </c>
      <c r="C1629" s="5">
        <f t="shared" si="482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up'!$A$2:$C$55,3,FALSE)</f>
        <v>Cash</v>
      </c>
      <c r="J1629" s="5">
        <f>VLOOKUP(F1629,'Set up'!$A$2:$D$55,4,FALSE)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up'!$A$2:$E$55,5,FALSE)</f>
        <v>Trsf</v>
      </c>
      <c r="S1629" s="1" t="s">
        <v>2469</v>
      </c>
    </row>
    <row r="1630" spans="1:19" x14ac:dyDescent="0.35">
      <c r="A1630" s="4" t="s">
        <v>1467</v>
      </c>
      <c r="B1630" s="5">
        <f t="shared" si="481"/>
        <v>4</v>
      </c>
      <c r="C1630" s="5">
        <f t="shared" si="482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up'!$A$2:$C$55,3,FALSE)</f>
        <v>Cash</v>
      </c>
      <c r="J1630" s="5">
        <f>VLOOKUP(F1630,'Set up'!$A$2:$D$55,4,FALSE)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up'!$A$2:$E$55,5,FALSE)</f>
        <v>PD Chq</v>
      </c>
      <c r="S1630" s="1" t="s">
        <v>2322</v>
      </c>
    </row>
    <row r="1631" spans="1:19" x14ac:dyDescent="0.35">
      <c r="A1631" s="4" t="s">
        <v>1467</v>
      </c>
      <c r="B1631" s="5">
        <f t="shared" si="481"/>
        <v>4</v>
      </c>
      <c r="C1631" s="5">
        <f t="shared" si="482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up'!$A$2:$C$55,3,FALSE)</f>
        <v>Cash</v>
      </c>
      <c r="J1631" s="5">
        <f>VLOOKUP(F1631,'Set up'!$A$2:$D$55,4,FALSE)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up'!$A$2:$E$55,5,FALSE)</f>
        <v>PD Chq</v>
      </c>
      <c r="S1631" s="1" t="s">
        <v>2322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up'!$A$2:$C$55,3,FALSE)</f>
        <v>Cash</v>
      </c>
      <c r="J1632" s="5">
        <f>VLOOKUP(F1632,'Set up'!$A$2:$D$55,4,FALSE)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up'!$A$2:$E$55,5,FALSE)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481"/>
        <v>4</v>
      </c>
      <c r="C1633" s="5">
        <f t="shared" si="482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up'!$A$2:$C$55,3,FALSE)</f>
        <v>Cash</v>
      </c>
      <c r="J1633" s="5">
        <f>VLOOKUP(F1633,'Set up'!$A$2:$D$55,4,FALSE)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up'!$A$2:$E$55,5,FALSE)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up'!$A$2:$C$55,3,FALSE)</f>
        <v>30</v>
      </c>
      <c r="J1634" s="5">
        <f>VLOOKUP(F1634,'Set up'!$A$2:$D$55,4,FALSE)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up'!$A$2:$E$55,5,FALSE)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up'!$A$2:$C$55,3,FALSE)</f>
        <v>30</v>
      </c>
      <c r="J1635" s="5">
        <f>VLOOKUP(F1635,'Set up'!$A$2:$D$55,4,FALSE)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up'!$A$2:$E$55,5,FALSE)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up'!$A$2:$C$55,3,FALSE)</f>
        <v>30</v>
      </c>
      <c r="J1636" s="5">
        <f>VLOOKUP(F1636,'Set up'!$A$2:$D$55,4,FALSE)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up'!$A$2:$E$55,5,FALSE)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up'!$A$2:$C$55,3,FALSE)</f>
        <v>Cash</v>
      </c>
      <c r="J1637" s="5">
        <f>VLOOKUP(F1637,'Set up'!$A$2:$D$55,4,FALSE)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up'!$A$2:$E$55,5,FALSE)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up'!$A$2:$C$55,3,FALSE)</f>
        <v>Cash</v>
      </c>
      <c r="J1638" s="5">
        <f>VLOOKUP(F1638,'Set up'!$A$2:$D$55,4,FALSE)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up'!$A$2:$E$55,5,FALSE)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up'!$A$2:$C$55,3,FALSE)</f>
        <v>Cash</v>
      </c>
      <c r="J1639" s="5">
        <f>VLOOKUP(F1639,'Set up'!$A$2:$D$55,4,FALSE)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up'!$A$2:$E$55,5,FALSE)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up'!$A$2:$C$55,3,FALSE)</f>
        <v>Cash</v>
      </c>
      <c r="J1640" s="5">
        <f>VLOOKUP(F1640,'Set up'!$A$2:$D$55,4,FALSE)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up'!$A$2:$E$55,5,FALSE)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up'!$A$2:$C$55,3,FALSE)</f>
        <v>Cash</v>
      </c>
      <c r="J1641" s="5">
        <f>VLOOKUP(F1641,'Set up'!$A$2:$D$55,4,FALSE)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up'!$A$2:$E$55,5,FALSE)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up'!$A$2:$C$55,3,FALSE)</f>
        <v>Cash</v>
      </c>
      <c r="J1642" s="5">
        <f>VLOOKUP(F1642,'Set up'!$A$2:$D$55,4,FALSE)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up'!$A$2:$E$55,5,FALSE)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up'!$A$2:$C$55,3,FALSE)</f>
        <v>Cash</v>
      </c>
      <c r="J1643" s="5">
        <f>VLOOKUP(F1643,'Set up'!$A$2:$D$55,4,FALSE)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8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up'!$A$2:$E$55,5,FALSE)</f>
        <v>Trsf</v>
      </c>
      <c r="S1643" s="1" t="s">
        <v>2470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up'!$A$2:$C$55,3,FALSE)</f>
        <v>Cash</v>
      </c>
      <c r="J1644" s="5">
        <f>VLOOKUP(F1644,'Set up'!$A$2:$D$55,4,FALSE)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up'!$A$2:$E$55,5,FALSE)</f>
        <v>Trsf</v>
      </c>
      <c r="S1644" s="1" t="s">
        <v>2471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up'!$A$2:$C$55,3,FALSE)</f>
        <v>Cash</v>
      </c>
      <c r="J1645" s="5">
        <f>VLOOKUP(F1645,'Set up'!$A$2:$D$55,4,FALSE)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up'!$A$2:$E$55,5,FALSE)</f>
        <v>Trsf</v>
      </c>
      <c r="S1645" s="1" t="s">
        <v>2472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up'!$A$2:$C$55,3,FALSE)</f>
        <v>Cash</v>
      </c>
      <c r="J1646" s="5">
        <f>VLOOKUP(F1646,'Set up'!$A$2:$D$55,4,FALSE)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up'!$A$2:$E$55,5,FALSE)</f>
        <v>Trsf</v>
      </c>
      <c r="S1646" s="1" t="s">
        <v>2473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up'!$A$2:$C$55,3,FALSE)</f>
        <v>Cash</v>
      </c>
      <c r="J1647" s="5">
        <f>VLOOKUP(F1647,'Set up'!$A$2:$D$55,4,FALSE)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up'!$A$2:$E$55,5,FALSE)</f>
        <v>Trsf</v>
      </c>
      <c r="S1647" s="1" t="s">
        <v>2474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up'!$A$2:$C$55,3,FALSE)</f>
        <v>Cash</v>
      </c>
      <c r="J1648" s="5">
        <f>VLOOKUP(F1648,'Set up'!$A$2:$D$55,4,FALSE)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up'!$A$2:$E$55,5,FALSE)</f>
        <v>Trsf</v>
      </c>
      <c r="S1648" s="1" t="s">
        <v>2475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up'!$A$2:$C$55,3,FALSE)</f>
        <v>Cash</v>
      </c>
      <c r="J1649" s="5">
        <f>VLOOKUP(F1649,'Set up'!$A$2:$D$55,4,FALSE)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P1649" s="6">
        <f t="shared" si="483"/>
        <v>3784</v>
      </c>
      <c r="Q1649" s="7">
        <f t="shared" si="492"/>
        <v>3007280.7500000009</v>
      </c>
      <c r="R1649" s="44" t="str">
        <f>VLOOKUP(F1649,'Set up'!$A$2:$E$55,5,FALSE)</f>
        <v>Trsf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up'!$A$2:$C$55,3,FALSE)</f>
        <v>Cash</v>
      </c>
      <c r="J1650" s="5">
        <f>VLOOKUP(F1650,'Set up'!$A$2:$D$55,4,FALSE)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up'!$A$2:$E$55,5,FALSE)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up'!$A$2:$C$55,3,FALSE)</f>
        <v>Cash</v>
      </c>
      <c r="J1651" s="5">
        <f>VLOOKUP(F1651,'Set up'!$A$2:$D$55,4,FALSE)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up'!$A$2:$E$55,5,FALSE)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up'!$A$2:$C$55,3,FALSE)</f>
        <v>Cash</v>
      </c>
      <c r="J1652" s="5">
        <f>VLOOKUP(F1652,'Set up'!$A$2:$D$55,4,FALSE)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up'!$A$2:$E$55,5,FALSE)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1536</v>
      </c>
      <c r="E1653" s="5" t="str">
        <f>VLOOKUP(F1653,'Set up'!$A$2:$C$55,2,FALSE)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up'!$A$2:$C$55,3,FALSE)</f>
        <v>Cash</v>
      </c>
      <c r="J1653" s="5">
        <f>VLOOKUP(F1653,'Set up'!$A$2:$D$55,4,FALSE)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up'!$A$2:$E$55,5,FALSE)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up'!$A$2:$C$55,3,FALSE)</f>
        <v>60</v>
      </c>
      <c r="J1654" s="5">
        <f>VLOOKUP(F1654,'Set up'!$A$2:$D$55,4,FALSE)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up'!$A$2:$E$55,5,FALSE)</f>
        <v>Chq</v>
      </c>
      <c r="S1654" s="1" t="s">
        <v>2091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up'!$A$2:$C$55,3,FALSE)</f>
        <v>Cash</v>
      </c>
      <c r="J1655" s="5">
        <f>VLOOKUP(F1655,'Set up'!$A$2:$D$55,4,FALSE)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up'!$A$2:$E$55,5,FALSE)</f>
        <v>Trsf</v>
      </c>
      <c r="S1655" s="1" t="s">
        <v>2476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up'!$A$2:$C$55,3,FALSE)</f>
        <v>Cash</v>
      </c>
      <c r="J1656" s="5">
        <f>VLOOKUP(F1656,'Set up'!$A$2:$D$55,4,FALSE)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up'!$A$2:$E$55,5,FALSE)</f>
        <v>Trsf</v>
      </c>
      <c r="S1656" s="1" t="s">
        <v>2533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up'!$A$2:$C$55,3,FALSE)</f>
        <v>Cash</v>
      </c>
      <c r="J1657" s="5">
        <f>VLOOKUP(F1657,'Set up'!$A$2:$D$55,4,FALSE)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up'!$A$2:$E$55,5,FALSE)</f>
        <v>Trsf</v>
      </c>
      <c r="S1657" s="1" t="s">
        <v>2534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up'!$A$2:$C$55,3,FALSE)</f>
        <v>Cash</v>
      </c>
      <c r="J1658" s="5">
        <f>VLOOKUP(F1658,'Set up'!$A$2:$D$55,4,FALSE)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up'!$A$2:$E$55,5,FALSE)</f>
        <v>Trsf</v>
      </c>
      <c r="S1658" s="1" t="s">
        <v>2535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up'!$A$2:$C$55,3,FALSE)</f>
        <v>Cash</v>
      </c>
      <c r="J1659" s="5">
        <f>VLOOKUP(F1659,'Set up'!$A$2:$D$55,4,FALSE)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up'!$A$2:$E$55,5,FALSE)</f>
        <v>Trsf</v>
      </c>
      <c r="S1659" s="1" t="s">
        <v>2536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up'!$A$2:$C$55,3,FALSE)</f>
        <v>Cash</v>
      </c>
      <c r="J1660" s="5">
        <f>VLOOKUP(F1660,'Set up'!$A$2:$D$55,4,FALSE)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up'!$A$2:$E$55,5,FALSE)</f>
        <v>Trsf</v>
      </c>
      <c r="S1660" s="1" t="s">
        <v>2537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up'!$A$2:$C$55,3,FALSE)</f>
        <v>Cash</v>
      </c>
      <c r="J1661" s="5">
        <f>VLOOKUP(F1661,'Set up'!$A$2:$D$55,4,FALSE)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up'!$A$2:$E$55,5,FALSE)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up'!$A$2:$C$55,3,FALSE)</f>
        <v>Cash</v>
      </c>
      <c r="J1662" s="5">
        <f>VLOOKUP(F1662,'Set up'!$A$2:$D$55,4,FALSE)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up'!$A$2:$E$55,5,FALSE)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up'!$A$2:$C$55,3,FALSE)</f>
        <v>Cash</v>
      </c>
      <c r="J1663" s="5">
        <f>VLOOKUP(F1663,'Set up'!$A$2:$D$55,4,FALSE)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up'!$A$2:$E$55,5,FALSE)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up'!$A$2:$C$55,3,FALSE)</f>
        <v>Cash</v>
      </c>
      <c r="J1664" s="5">
        <f>VLOOKUP(F1664,'Set up'!$A$2:$D$55,4,FALSE)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up'!$A$2:$E$55,5,FALSE)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up'!$A$2:$C$55,3,FALSE)</f>
        <v>Cash</v>
      </c>
      <c r="J1665" s="5">
        <f>VLOOKUP(F1665,'Set up'!$A$2:$D$55,4,FALSE)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up'!$A$2:$E$55,5,FALSE)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up'!$A$2:$C$55,3,FALSE)</f>
        <v>Cash</v>
      </c>
      <c r="J1666" s="5">
        <f>VLOOKUP(F1666,'Set up'!$A$2:$D$55,4,FALSE)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up'!$A$2:$E$55,5,FALSE)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up'!$A$2:$C$55,3,FALSE)</f>
        <v>Cash</v>
      </c>
      <c r="J1667" s="5">
        <f>VLOOKUP(F1667,'Set up'!$A$2:$D$55,4,FALSE)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up'!$A$2:$E$55,5,FALSE)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up'!$A$2:$C$55,3,FALSE)</f>
        <v>Cash</v>
      </c>
      <c r="J1668" s="5">
        <f>VLOOKUP(F1668,'Set up'!$A$2:$D$55,4,FALSE)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up'!$A$2:$E$55,5,FALSE)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up'!$A$2:$C$55,3,FALSE)</f>
        <v>Cash</v>
      </c>
      <c r="J1669" s="5">
        <f>VLOOKUP(F1669,'Set up'!$A$2:$D$55,4,FALSE)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up'!$A$2:$E$55,5,FALSE)</f>
        <v>Trsf</v>
      </c>
      <c r="S1669" s="1" t="s">
        <v>2131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up'!$A$2:$C$55,3,FALSE)</f>
        <v>Cash</v>
      </c>
      <c r="J1670" s="5">
        <f>VLOOKUP(F1670,'Set up'!$A$2:$D$55,4,FALSE)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up'!$A$2:$E$55,5,FALSE)</f>
        <v>Trsf</v>
      </c>
      <c r="S1670" s="1" t="s">
        <v>2132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up'!$A$2:$C$55,3,FALSE)</f>
        <v>Cash</v>
      </c>
      <c r="J1671" s="5">
        <f>VLOOKUP(F1671,'Set up'!$A$2:$D$55,4,FALSE)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up'!$A$2:$E$55,5,FALSE)</f>
        <v>Trsf</v>
      </c>
      <c r="S1671" s="1" t="s">
        <v>2133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up'!$A$2:$C$55,3,FALSE)</f>
        <v>Cash</v>
      </c>
      <c r="J1672" s="5">
        <f>VLOOKUP(F1672,'Set up'!$A$2:$D$55,4,FALSE)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up'!$A$2:$E$55,5,FALSE)</f>
        <v>Trsf</v>
      </c>
      <c r="S1672" s="1" t="s">
        <v>2134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up'!$A$2:$C$55,3,FALSE)</f>
        <v>Cash</v>
      </c>
      <c r="J1673" s="5">
        <f>VLOOKUP(F1673,'Set up'!$A$2:$D$55,4,FALSE)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up'!$A$2:$E$55,5,FALSE)</f>
        <v>Trsf</v>
      </c>
      <c r="S1673" s="1" t="s">
        <v>2135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up'!$A$2:$C$55,3,FALSE)</f>
        <v>120</v>
      </c>
      <c r="J1674" s="5">
        <f>VLOOKUP(F1674,'Set up'!$A$2:$D$55,4,FALSE)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up'!$A$2:$E$55,5,FALSE)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up'!$A$2:$C$55,3,FALSE)</f>
        <v>120</v>
      </c>
      <c r="J1675" s="5">
        <f>VLOOKUP(F1675,'Set up'!$A$2:$D$55,4,FALSE)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up'!$A$2:$E$55,5,FALSE)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up'!$A$2:$C$55,3,FALSE)</f>
        <v>120</v>
      </c>
      <c r="J1676" s="5">
        <f>VLOOKUP(F1676,'Set up'!$A$2:$D$55,4,FALSE)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up'!$A$2:$E$55,5,FALSE)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up'!$A$2:$C$55,3,FALSE)</f>
        <v>30</v>
      </c>
      <c r="J1677" s="5">
        <f>VLOOKUP(F1677,'Set up'!$A$2:$D$55,4,FALSE)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up'!$A$2:$E$55,5,FALSE)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up'!$A$2:$C$55,3,FALSE)</f>
        <v>30</v>
      </c>
      <c r="J1678" s="5">
        <f>VLOOKUP(F1678,'Set up'!$A$2:$D$55,4,FALSE)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up'!$A$2:$E$55,5,FALSE)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up'!$A$2:$C$55,3,FALSE)</f>
        <v>30</v>
      </c>
      <c r="J1679" s="5">
        <f>VLOOKUP(F1679,'Set up'!$A$2:$D$55,4,FALSE)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up'!$A$2:$E$55,5,FALSE)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up'!$A$2:$C$55,3,FALSE)</f>
        <v>30</v>
      </c>
      <c r="J1680" s="5">
        <f>VLOOKUP(F1680,'Set up'!$A$2:$D$55,4,FALSE)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up'!$A$2:$E$55,5,FALSE)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up'!$A$2:$C$55,3,FALSE)</f>
        <v>30</v>
      </c>
      <c r="J1681" s="5">
        <f>VLOOKUP(F1681,'Set up'!$A$2:$D$55,4,FALSE)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up'!$A$2:$E$55,5,FALSE)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up'!$A$2:$C$55,3,FALSE)</f>
        <v>30</v>
      </c>
      <c r="J1682" s="5">
        <f>VLOOKUP(F1682,'Set up'!$A$2:$D$55,4,FALSE)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up'!$A$2:$E$55,5,FALSE)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up'!$A$2:$C$55,3,FALSE)</f>
        <v>30</v>
      </c>
      <c r="J1683" s="5">
        <f>VLOOKUP(F1683,'Set up'!$A$2:$D$55,4,FALSE)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up'!$A$2:$E$55,5,FALSE)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up'!$A$2:$C$55,3,FALSE)</f>
        <v>45</v>
      </c>
      <c r="J1684" s="5">
        <f>VLOOKUP(F1684,'Set up'!$A$2:$D$55,4,FALSE)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up'!$A$2:$E$55,5,FALSE)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up'!$A$2:$C$55,3,FALSE)</f>
        <v>45</v>
      </c>
      <c r="J1685" s="5">
        <f>VLOOKUP(F1685,'Set up'!$A$2:$D$55,4,FALSE)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up'!$A$2:$E$55,5,FALSE)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up'!$A$2:$C$55,3,FALSE)</f>
        <v>Cash</v>
      </c>
      <c r="J1686" s="5">
        <f>VLOOKUP(F1686,'Set up'!$A$2:$D$55,4,FALSE)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up'!$A$2:$E$55,5,FALSE)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up'!$A$2:$C$55,3,FALSE)</f>
        <v>Cash</v>
      </c>
      <c r="J1687" s="5">
        <f>VLOOKUP(F1687,'Set up'!$A$2:$D$55,4,FALSE)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up'!$A$2:$E$55,5,FALSE)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up'!$A$2:$C$55,3,FALSE)</f>
        <v>Cash</v>
      </c>
      <c r="J1688" s="5">
        <f>VLOOKUP(F1688,'Set up'!$A$2:$D$55,4,FALSE)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up'!$A$2:$E$55,5,FALSE)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up'!$A$2:$C$55,3,FALSE)</f>
        <v>Cash</v>
      </c>
      <c r="J1689" s="5">
        <f>VLOOKUP(F1689,'Set up'!$A$2:$D$55,4,FALSE)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up'!$A$2:$E$55,5,FALSE)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up'!$A$2:$C$55,3,FALSE)</f>
        <v>Cash</v>
      </c>
      <c r="J1690" s="5">
        <f>VLOOKUP(F1690,'Set up'!$A$2:$D$55,4,FALSE)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up'!$A$2:$E$55,5,FALSE)</f>
        <v>PD Chq</v>
      </c>
      <c r="S1690" s="1" t="s">
        <v>2323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up'!$A$2:$C$55,3,FALSE)</f>
        <v>Cash</v>
      </c>
      <c r="J1691" s="5">
        <f>VLOOKUP(F1691,'Set up'!$A$2:$D$55,4,FALSE)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up'!$A$2:$E$55,5,FALSE)</f>
        <v>PD Chq</v>
      </c>
      <c r="S1691" s="1" t="s">
        <v>2323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up'!$A$2:$C$55,3,FALSE)</f>
        <v>Cash</v>
      </c>
      <c r="J1692" s="5">
        <f>VLOOKUP(F1692,'Set up'!$A$2:$D$55,4,FALSE)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up'!$A$2:$E$55,5,FALSE)</f>
        <v>PD Chq</v>
      </c>
      <c r="S1692" s="1" t="s">
        <v>2323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up'!$A$2:$C$55,3,FALSE)</f>
        <v>Cash</v>
      </c>
      <c r="J1693" s="5">
        <f>VLOOKUP(F1693,'Set up'!$A$2:$D$55,4,FALSE)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up'!$A$2:$E$55,5,FALSE)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489"/>
        <v>5</v>
      </c>
      <c r="C1694" s="5">
        <f t="shared" si="490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up'!$A$2:$C$55,3,FALSE)</f>
        <v>Cash</v>
      </c>
      <c r="J1694" s="5">
        <f>VLOOKUP(F1694,'Set up'!$A$2:$D$55,4,FALSE)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up'!$A$2:$E$55,5,FALSE)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489"/>
        <v>5</v>
      </c>
      <c r="C1695" s="5">
        <f t="shared" si="490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up'!$A$2:$C$55,3,FALSE)</f>
        <v>Cash</v>
      </c>
      <c r="J1695" s="5">
        <f>VLOOKUP(F1695,'Set up'!$A$2:$D$55,4,FALSE)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up'!$A$2:$E$55,5,FALSE)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489"/>
        <v>5</v>
      </c>
      <c r="C1696" s="5">
        <f t="shared" si="490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up'!$A$2:$C$55,3,FALSE)</f>
        <v>Cash</v>
      </c>
      <c r="J1696" s="5">
        <f>VLOOKUP(F1696,'Set up'!$A$2:$D$55,4,FALSE)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up'!$A$2:$E$55,5,FALSE)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489"/>
        <v>5</v>
      </c>
      <c r="C1697" s="5">
        <f t="shared" si="490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up'!$A$2:$C$55,3,FALSE)</f>
        <v>Cash</v>
      </c>
      <c r="J1697" s="5">
        <f>VLOOKUP(F1697,'Set up'!$A$2:$D$55,4,FALSE)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up'!$A$2:$E$55,5,FALSE)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up'!$A$2:$C$55,3,FALSE)</f>
        <v>Cash</v>
      </c>
      <c r="J1698" s="5">
        <f>VLOOKUP(F1698,'Set up'!$A$2:$D$55,4,FALSE)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up'!$A$2:$E$55,5,FALSE)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up'!$A$2:$C$55,3,FALSE)</f>
        <v>Cash</v>
      </c>
      <c r="J1699" s="5">
        <f>VLOOKUP(F1699,'Set up'!$A$2:$D$55,4,FALSE)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up'!$A$2:$E$55,5,FALSE)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up'!$A$2:$C$55,3,FALSE)</f>
        <v>Cash</v>
      </c>
      <c r="J1700" s="5">
        <f>VLOOKUP(F1700,'Set up'!$A$2:$D$55,4,FALSE)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up'!$A$2:$E$55,5,FALSE)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up'!$A$2:$C$55,3,FALSE)</f>
        <v>Cash</v>
      </c>
      <c r="J1701" s="5">
        <f>VLOOKUP(F1701,'Set up'!$A$2:$D$55,4,FALSE)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up'!$A$2:$E$55,5,FALSE)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up'!$A$2:$C$55,3,FALSE)</f>
        <v>Cash</v>
      </c>
      <c r="J1702" s="5">
        <f>VLOOKUP(F1702,'Set up'!$A$2:$D$55,4,FALSE)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up'!$A$2:$E$55,5,FALSE)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up'!$A$2:$C$55,3,FALSE)</f>
        <v>Cash</v>
      </c>
      <c r="J1703" s="5">
        <f>VLOOKUP(F1703,'Set up'!$A$2:$D$55,4,FALSE)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up'!$A$2:$E$55,5,FALSE)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up'!$A$2:$C$55,3,FALSE)</f>
        <v>Cash</v>
      </c>
      <c r="J1704" s="5">
        <f>VLOOKUP(F1704,'Set up'!$A$2:$D$55,4,FALSE)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up'!$A$2:$E$55,5,FALSE)</f>
        <v>Trsf</v>
      </c>
      <c r="S1704" s="1" t="s">
        <v>2538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up'!$A$2:$C$55,3,FALSE)</f>
        <v>Cash</v>
      </c>
      <c r="J1705" s="5">
        <f>VLOOKUP(F1705,'Set up'!$A$2:$D$55,4,FALSE)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up'!$A$2:$E$55,5,FALSE)</f>
        <v>Trsf</v>
      </c>
      <c r="S1705" s="1" t="s">
        <v>2539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up'!$A$2:$C$55,3,FALSE)</f>
        <v>Cash</v>
      </c>
      <c r="J1706" s="5">
        <f>VLOOKUP(F1706,'Set up'!$A$2:$D$55,4,FALSE)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up'!$A$2:$E$55,5,FALSE)</f>
        <v>Trsf</v>
      </c>
      <c r="S1706" s="1" t="s">
        <v>2540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up'!$A$2:$C$55,3,FALSE)</f>
        <v>Cash</v>
      </c>
      <c r="J1707" s="5">
        <f>VLOOKUP(F1707,'Set up'!$A$2:$D$55,4,FALSE)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up'!$A$2:$E$55,5,FALSE)</f>
        <v>Trsf</v>
      </c>
      <c r="S1707" s="1" t="s">
        <v>2541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up'!$A$2:$C$55,3,FALSE)</f>
        <v>Cash</v>
      </c>
      <c r="J1708" s="5">
        <f>VLOOKUP(F1708,'Set up'!$A$2:$D$55,4,FALSE)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up'!$A$2:$E$55,5,FALSE)</f>
        <v>Trsf</v>
      </c>
      <c r="S1708" s="1" t="s">
        <v>2542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up'!$A$2:$C$55,3,FALSE)</f>
        <v>Cash</v>
      </c>
      <c r="J1709" s="5">
        <f>VLOOKUP(F1709,'Set up'!$A$2:$D$55,4,FALSE)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up'!$A$2:$E$55,5,FALSE)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up'!$A$2:$C$55,3,FALSE)</f>
        <v>Cash</v>
      </c>
      <c r="J1710" s="5">
        <f>VLOOKUP(F1710,'Set up'!$A$2:$D$55,4,FALSE)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up'!$A$2:$E$55,5,FALSE)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up'!$A$2:$C$55,3,FALSE)</f>
        <v>Cash</v>
      </c>
      <c r="J1711" s="5">
        <f>VLOOKUP(F1711,'Set up'!$A$2:$D$55,4,FALSE)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up'!$A$2:$E$55,5,FALSE)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up'!$A$2:$C$55,3,FALSE)</f>
        <v>Cash</v>
      </c>
      <c r="J1712" s="5">
        <f>VLOOKUP(F1712,'Set up'!$A$2:$D$55,4,FALSE)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up'!$A$2:$E$55,5,FALSE)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up'!$A$2:$C$55,3,FALSE)</f>
        <v>Cash</v>
      </c>
      <c r="J1713" s="5">
        <f>VLOOKUP(F1713,'Set up'!$A$2:$D$55,4,FALSE)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up'!$A$2:$E$55,5,FALSE)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up'!$A$2:$C$55,3,FALSE)</f>
        <v>Cash</v>
      </c>
      <c r="J1714" s="5">
        <f>VLOOKUP(F1714,'Set up'!$A$2:$D$55,4,FALSE)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up'!$A$2:$E$55,5,FALSE)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up'!$A$2:$C$55,3,FALSE)</f>
        <v>Cash</v>
      </c>
      <c r="J1715" s="5">
        <f>VLOOKUP(F1715,'Set up'!$A$2:$D$55,4,FALSE)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up'!$A$2:$E$55,5,FALSE)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up'!$A$2:$C$55,3,FALSE)</f>
        <v>Cash</v>
      </c>
      <c r="J1716" s="5">
        <f>VLOOKUP(F1716,'Set up'!$A$2:$D$55,4,FALSE)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up'!$A$2:$E$55,5,FALSE)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up'!$A$2:$C$55,3,FALSE)</f>
        <v>Cash</v>
      </c>
      <c r="J1717" s="5">
        <f>VLOOKUP(F1717,'Set up'!$A$2:$D$55,4,FALSE)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up'!$A$2:$E$55,5,FALSE)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up'!$A$2:$C$55,3,FALSE)</f>
        <v>60</v>
      </c>
      <c r="J1718" s="5">
        <f>VLOOKUP(F1718,'Set up'!$A$2:$D$55,4,FALSE)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up'!$A$2:$E$55,5,FALSE)</f>
        <v>Chq</v>
      </c>
      <c r="S1718" s="1" t="s">
        <v>2091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up'!$A$2:$C$55,3,FALSE)</f>
        <v>60</v>
      </c>
      <c r="J1719" s="5">
        <f>VLOOKUP(F1719,'Set up'!$A$2:$D$55,4,FALSE)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up'!$A$2:$E$55,5,FALSE)</f>
        <v>Chq</v>
      </c>
      <c r="S1719" s="1" t="s">
        <v>2091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up'!$A$2:$C$55,3,FALSE)</f>
        <v>60</v>
      </c>
      <c r="J1720" s="5">
        <f>VLOOKUP(F1720,'Set up'!$A$2:$D$55,4,FALSE)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up'!$A$2:$E$55,5,FALSE)</f>
        <v>Chq</v>
      </c>
      <c r="S1720" s="1" t="s">
        <v>2091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up'!$A$2:$C$55,3,FALSE)</f>
        <v>Cash</v>
      </c>
      <c r="J1721" s="5">
        <f>VLOOKUP(F1721,'Set up'!$A$2:$D$55,4,FALSE)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up'!$A$2:$E$55,5,FALSE)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up'!$A$2:$C$55,3,FALSE)</f>
        <v>Cash</v>
      </c>
      <c r="J1722" s="5">
        <f>VLOOKUP(F1722,'Set up'!$A$2:$D$55,4,FALSE)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up'!$A$2:$E$55,5,FALSE)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up'!$A$2:$C$55,3,FALSE)</f>
        <v>Cash</v>
      </c>
      <c r="J1723" s="5">
        <f>VLOOKUP(F1723,'Set up'!$A$2:$D$55,4,FALSE)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up'!$A$2:$E$55,5,FALSE)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up'!$A$2:$C$55,3,FALSE)</f>
        <v>Cash</v>
      </c>
      <c r="J1724" s="5">
        <f>VLOOKUP(F1724,'Set up'!$A$2:$D$55,4,FALSE)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up'!$A$2:$E$55,5,FALSE)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up'!$A$2:$C$55,3,FALSE)</f>
        <v>Cash</v>
      </c>
      <c r="J1725" s="5">
        <f>VLOOKUP(F1725,'Set up'!$A$2:$D$55,4,FALSE)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up'!$A$2:$E$55,5,FALSE)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up'!$A$2:$C$55,3,FALSE)</f>
        <v>Cash</v>
      </c>
      <c r="J1726" s="5">
        <f>VLOOKUP(F1726,'Set up'!$A$2:$D$55,4,FALSE)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up'!$A$2:$E$55,5,FALSE)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up'!$A$2:$C$55,3,FALSE)</f>
        <v>Cash</v>
      </c>
      <c r="J1727" s="5">
        <f>VLOOKUP(F1727,'Set up'!$A$2:$D$55,4,FALSE)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up'!$A$2:$E$55,5,FALSE)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up'!$A$2:$C$55,3,FALSE)</f>
        <v>Cash</v>
      </c>
      <c r="J1728" s="5">
        <f>VLOOKUP(F1728,'Set up'!$A$2:$D$55,4,FALSE)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up'!$A$2:$E$55,5,FALSE)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11"/>
        <v>6</v>
      </c>
      <c r="C1729" s="5">
        <f t="shared" si="512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up'!$A$2:$C$55,3,FALSE)</f>
        <v>Cash</v>
      </c>
      <c r="J1729" s="5">
        <f>VLOOKUP(F1729,'Set up'!$A$2:$D$55,4,FALSE)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up'!$A$2:$E$55,5,FALSE)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11"/>
        <v>6</v>
      </c>
      <c r="C1730" s="5">
        <f t="shared" si="512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up'!$A$2:$C$55,3,FALSE)</f>
        <v>Cash</v>
      </c>
      <c r="J1730" s="5">
        <f>VLOOKUP(F1730,'Set up'!$A$2:$D$55,4,FALSE)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up'!$A$2:$E$55,5,FALSE)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11"/>
        <v>6</v>
      </c>
      <c r="C1731" s="5">
        <f t="shared" si="512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up'!$A$2:$C$55,3,FALSE)</f>
        <v>Cash</v>
      </c>
      <c r="J1731" s="5">
        <f>VLOOKUP(F1731,'Set up'!$A$2:$D$55,4,FALSE)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up'!$A$2:$E$55,5,FALSE)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11"/>
        <v>6</v>
      </c>
      <c r="C1732" s="5">
        <f t="shared" si="512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up'!$A$2:$C$55,3,FALSE)</f>
        <v>Cash</v>
      </c>
      <c r="J1732" s="5">
        <f>VLOOKUP(F1732,'Set up'!$A$2:$D$55,4,FALSE)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up'!$A$2:$E$55,5,FALSE)</f>
        <v>Trsf</v>
      </c>
      <c r="S1732" s="1" t="s">
        <v>2290</v>
      </c>
    </row>
    <row r="1733" spans="1:19" ht="15" customHeight="1" x14ac:dyDescent="0.35">
      <c r="A1733" s="4" t="s">
        <v>1612</v>
      </c>
      <c r="B1733" s="5">
        <f t="shared" si="511"/>
        <v>6</v>
      </c>
      <c r="C1733" s="5">
        <f t="shared" si="512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up'!$A$2:$C$55,3,FALSE)</f>
        <v>Cash</v>
      </c>
      <c r="J1733" s="5">
        <f>VLOOKUP(F1733,'Set up'!$A$2:$D$55,4,FALSE)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up'!$A$2:$E$55,5,FALSE)</f>
        <v>Trsf</v>
      </c>
      <c r="S1733" s="1" t="s">
        <v>2291</v>
      </c>
    </row>
    <row r="1734" spans="1:19" ht="15" customHeight="1" x14ac:dyDescent="0.35">
      <c r="A1734" s="4" t="s">
        <v>1612</v>
      </c>
      <c r="B1734" s="5">
        <f t="shared" si="511"/>
        <v>6</v>
      </c>
      <c r="C1734" s="5">
        <f t="shared" si="512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up'!$A$2:$C$55,3,FALSE)</f>
        <v>Cash</v>
      </c>
      <c r="J1734" s="5">
        <f>VLOOKUP(F1734,'Set up'!$A$2:$D$55,4,FALSE)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up'!$A$2:$E$55,5,FALSE)</f>
        <v>Trsf</v>
      </c>
      <c r="S1734" s="1" t="s">
        <v>2292</v>
      </c>
    </row>
    <row r="1735" spans="1:19" ht="15" customHeight="1" x14ac:dyDescent="0.35">
      <c r="A1735" s="4" t="s">
        <v>1612</v>
      </c>
      <c r="B1735" s="5">
        <f t="shared" si="511"/>
        <v>6</v>
      </c>
      <c r="C1735" s="5">
        <f t="shared" si="512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up'!$A$2:$C$55,3,FALSE)</f>
        <v>Cash</v>
      </c>
      <c r="J1735" s="5">
        <f>VLOOKUP(F1735,'Set up'!$A$2:$D$55,4,FALSE)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up'!$A$2:$E$55,5,FALSE)</f>
        <v>Trsf</v>
      </c>
      <c r="S1735" s="1" t="s">
        <v>2293</v>
      </c>
    </row>
    <row r="1736" spans="1:19" ht="15" customHeight="1" x14ac:dyDescent="0.35">
      <c r="A1736" s="4" t="s">
        <v>1612</v>
      </c>
      <c r="B1736" s="5">
        <f t="shared" si="511"/>
        <v>6</v>
      </c>
      <c r="C1736" s="5">
        <f t="shared" si="512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up'!$A$2:$C$55,3,FALSE)</f>
        <v>Cash</v>
      </c>
      <c r="J1736" s="5">
        <f>VLOOKUP(F1736,'Set up'!$A$2:$D$55,4,FALSE)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up'!$A$2:$E$55,5,FALSE)</f>
        <v>Trsf</v>
      </c>
      <c r="S1736" s="1" t="s">
        <v>2294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up'!$A$2:$C$55,3,FALSE)</f>
        <v>Cash</v>
      </c>
      <c r="J1737" s="5">
        <f>VLOOKUP(F1737,'Set up'!$A$2:$D$55,4,FALSE)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up'!$A$2:$E$55,5,FALSE)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up'!$A$2:$C$55,3,FALSE)</f>
        <v>Cash</v>
      </c>
      <c r="J1738" s="5">
        <f>VLOOKUP(F1738,'Set up'!$A$2:$D$55,4,FALSE)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up'!$A$2:$E$55,5,FALSE)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up'!$A$2:$C$55,3,FALSE)</f>
        <v>Cash</v>
      </c>
      <c r="J1739" s="5">
        <f>VLOOKUP(F1739,'Set up'!$A$2:$D$55,4,FALSE)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up'!$A$2:$E$55,5,FALSE)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up'!$A$2:$C$55,3,FALSE)</f>
        <v>Cash</v>
      </c>
      <c r="J1740" s="5">
        <f>VLOOKUP(F1740,'Set up'!$A$2:$D$55,4,FALSE)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up'!$A$2:$E$55,5,FALSE)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up'!$A$2:$C$55,3,FALSE)</f>
        <v>Cash</v>
      </c>
      <c r="J1741" s="5">
        <f>VLOOKUP(F1741,'Set up'!$A$2:$D$55,4,FALSE)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up'!$A$2:$E$55,5,FALSE)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up'!$A$2:$C$55,3,FALSE)</f>
        <v>Cash</v>
      </c>
      <c r="J1742" s="5">
        <f>VLOOKUP(F1742,'Set up'!$A$2:$D$55,4,FALSE)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up'!$A$2:$E$55,5,FALSE)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up'!$A$2:$C$55,3,FALSE)</f>
        <v>120</v>
      </c>
      <c r="J1743" s="5">
        <f>VLOOKUP(F1743,'Set up'!$A$2:$D$55,4,FALSE)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up'!$A$2:$E$55,5,FALSE)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up'!$A$2:$C$55,3,FALSE)</f>
        <v>120</v>
      </c>
      <c r="J1744" s="5">
        <f>VLOOKUP(F1744,'Set up'!$A$2:$D$55,4,FALSE)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up'!$A$2:$E$55,5,FALSE)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up'!$A$2:$C$55,3,FALSE)</f>
        <v>120</v>
      </c>
      <c r="J1745" s="5">
        <f>VLOOKUP(F1745,'Set up'!$A$2:$D$55,4,FALSE)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up'!$A$2:$E$55,5,FALSE)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up'!$A$2:$C$55,3,FALSE)</f>
        <v>120</v>
      </c>
      <c r="J1746" s="5">
        <f>VLOOKUP(F1746,'Set up'!$A$2:$D$55,4,FALSE)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up'!$A$2:$E$55,5,FALSE)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up'!$A$2:$C$55,3,FALSE)</f>
        <v>120</v>
      </c>
      <c r="J1747" s="5">
        <f>VLOOKUP(F1747,'Set up'!$A$2:$D$55,4,FALSE)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up'!$A$2:$E$55,5,FALSE)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up'!$A$2:$C$55,3,FALSE)</f>
        <v>Cash</v>
      </c>
      <c r="J1748" s="5">
        <f>VLOOKUP(F1748,'Set up'!$A$2:$D$55,4,FALSE)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up'!$A$2:$E$55,5,FALSE)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up'!$A$2:$C$55,3,FALSE)</f>
        <v>Cash</v>
      </c>
      <c r="J1749" s="5">
        <f>VLOOKUP(F1749,'Set up'!$A$2:$D$55,4,FALSE)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up'!$A$2:$E$55,5,FALSE)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1618</v>
      </c>
      <c r="E1750" s="5" t="str">
        <f>VLOOKUP(F1750,'Set up'!$A$2:$C$55,2,FALSE)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up'!$A$2:$C$55,3,FALSE)</f>
        <v>Cash</v>
      </c>
      <c r="J1750" s="5">
        <f>VLOOKUP(F1750,'Set up'!$A$2:$D$55,4,FALSE)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up'!$A$2:$E$55,5,FALSE)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1618</v>
      </c>
      <c r="E1751" s="5" t="str">
        <f>VLOOKUP(F1751,'Set up'!$A$2:$C$55,2,FALSE)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up'!$A$2:$C$55,3,FALSE)</f>
        <v>Cash</v>
      </c>
      <c r="J1751" s="5">
        <f>VLOOKUP(F1751,'Set up'!$A$2:$D$55,4,FALSE)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up'!$A$2:$E$55,5,FALSE)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up'!$A$2:$C$55,3,FALSE)</f>
        <v>Cash</v>
      </c>
      <c r="J1752" s="5">
        <f>VLOOKUP(F1752,'Set up'!$A$2:$D$55,4,FALSE)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up'!$A$2:$E$55,5,FALSE)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up'!$A$2:$C$55,3,FALSE)</f>
        <v>Cash</v>
      </c>
      <c r="J1753" s="5">
        <f>VLOOKUP(F1753,'Set up'!$A$2:$D$55,4,FALSE)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up'!$A$2:$E$55,5,FALSE)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up'!$A$2:$C$55,3,FALSE)</f>
        <v>Cash</v>
      </c>
      <c r="J1754" s="5">
        <f>VLOOKUP(F1754,'Set up'!$A$2:$D$55,4,FALSE)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up'!$A$2:$E$55,5,FALSE)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up'!$A$2:$C$55,3,FALSE)</f>
        <v>Cash</v>
      </c>
      <c r="J1755" s="5">
        <f>VLOOKUP(F1755,'Set up'!$A$2:$D$55,4,FALSE)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up'!$A$2:$E$55,5,FALSE)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up'!$A$2:$C$55,3,FALSE)</f>
        <v>Cash</v>
      </c>
      <c r="J1756" s="5">
        <f>VLOOKUP(F1756,'Set up'!$A$2:$D$55,4,FALSE)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up'!$A$2:$E$55,5,FALSE)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up'!$A$2:$C$55,3,FALSE)</f>
        <v>Cash</v>
      </c>
      <c r="J1757" s="5">
        <f>VLOOKUP(F1757,'Set up'!$A$2:$D$55,4,FALSE)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up'!$A$2:$E$55,5,FALSE)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up'!$A$2:$C$55,3,FALSE)</f>
        <v>Cash</v>
      </c>
      <c r="J1758" s="5">
        <f>VLOOKUP(F1758,'Set up'!$A$2:$D$55,4,FALSE)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up'!$A$2:$E$55,5,FALSE)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up'!$A$2:$C$55,3,FALSE)</f>
        <v>Cash</v>
      </c>
      <c r="J1759" s="5">
        <f>VLOOKUP(F1759,'Set up'!$A$2:$D$55,4,FALSE)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up'!$A$2:$E$55,5,FALSE)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533"/>
        <v>6</v>
      </c>
      <c r="C1760" s="5">
        <f t="shared" si="534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up'!$A$2:$C$55,3,FALSE)</f>
        <v>Cash</v>
      </c>
      <c r="J1760" s="5">
        <f>VLOOKUP(F1760,'Set up'!$A$2:$D$55,4,FALSE)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up'!$A$2:$E$55,5,FALSE)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533"/>
        <v>6</v>
      </c>
      <c r="C1761" s="5">
        <f t="shared" si="534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up'!$A$2:$C$55,3,FALSE)</f>
        <v>Cash</v>
      </c>
      <c r="J1761" s="5">
        <f>VLOOKUP(F1761,'Set up'!$A$2:$D$55,4,FALSE)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up'!$A$2:$E$55,5,FALSE)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533"/>
        <v>6</v>
      </c>
      <c r="C1762" s="5">
        <f t="shared" si="534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up'!$A$2:$C$55,3,FALSE)</f>
        <v>Cash</v>
      </c>
      <c r="J1762" s="5">
        <f>VLOOKUP(F1762,'Set up'!$A$2:$D$55,4,FALSE)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up'!$A$2:$E$55,5,FALSE)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533"/>
        <v>6</v>
      </c>
      <c r="C1763" s="5">
        <f t="shared" si="534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up'!$A$2:$C$55,3,FALSE)</f>
        <v>Cash</v>
      </c>
      <c r="J1763" s="5">
        <f>VLOOKUP(F1763,'Set up'!$A$2:$D$55,4,FALSE)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up'!$A$2:$E$55,5,FALSE)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533"/>
        <v>6</v>
      </c>
      <c r="C1764" s="5">
        <f t="shared" si="534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up'!$A$2:$C$55,3,FALSE)</f>
        <v>Cash</v>
      </c>
      <c r="J1764" s="5">
        <f>VLOOKUP(F1764,'Set up'!$A$2:$D$55,4,FALSE)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up'!$A$2:$E$55,5,FALSE)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533"/>
        <v>6</v>
      </c>
      <c r="C1765" s="5">
        <f t="shared" si="534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up'!$A$2:$C$55,3,FALSE)</f>
        <v>Cash</v>
      </c>
      <c r="J1765" s="5">
        <f>VLOOKUP(F1765,'Set up'!$A$2:$D$55,4,FALSE)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up'!$A$2:$E$55,5,FALSE)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533"/>
        <v>6</v>
      </c>
      <c r="C1766" s="5">
        <f t="shared" si="534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up'!$A$2:$C$55,3,FALSE)</f>
        <v>Cash</v>
      </c>
      <c r="J1766" s="5">
        <f>VLOOKUP(F1766,'Set up'!$A$2:$D$55,4,FALSE)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up'!$A$2:$E$55,5,FALSE)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up'!$A$2:$C$55,3,FALSE)</f>
        <v>Cash</v>
      </c>
      <c r="J1767" s="5">
        <f>VLOOKUP(F1767,'Set up'!$A$2:$D$55,4,FALSE)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up'!$A$2:$E$55,5,FALSE)</f>
        <v>Trsf</v>
      </c>
      <c r="S1767" s="1" t="s">
        <v>2295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up'!$A$2:$C$55,3,FALSE)</f>
        <v>Cash</v>
      </c>
      <c r="J1768" s="5">
        <f>VLOOKUP(F1768,'Set up'!$A$2:$D$55,4,FALSE)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up'!$A$2:$E$55,5,FALSE)</f>
        <v>Trsf</v>
      </c>
      <c r="S1768" s="1" t="s">
        <v>2296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up'!$A$2:$C$55,3,FALSE)</f>
        <v>Cash</v>
      </c>
      <c r="J1769" s="5">
        <f>VLOOKUP(F1769,'Set up'!$A$2:$D$55,4,FALSE)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up'!$A$2:$E$55,5,FALSE)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up'!$A$2:$C$55,3,FALSE)</f>
        <v>Cash</v>
      </c>
      <c r="J1770" s="5">
        <f>VLOOKUP(F1770,'Set up'!$A$2:$D$55,4,FALSE)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up'!$A$2:$E$55,5,FALSE)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up'!$A$2:$C$55,3,FALSE)</f>
        <v>Cash</v>
      </c>
      <c r="J1771" s="5">
        <f>VLOOKUP(F1771,'Set up'!$A$2:$D$55,4,FALSE)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up'!$A$2:$E$55,5,FALSE)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up'!$A$2:$C$55,3,FALSE)</f>
        <v>Cash</v>
      </c>
      <c r="J1772" s="5">
        <f>VLOOKUP(F1772,'Set up'!$A$2:$D$55,4,FALSE)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up'!$A$2:$E$55,5,FALSE)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up'!$A$2:$C$55,3,FALSE)</f>
        <v>Cash</v>
      </c>
      <c r="J1773" s="5">
        <f>VLOOKUP(F1773,'Set up'!$A$2:$D$55,4,FALSE)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up'!$A$2:$E$55,5,FALSE)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up'!$A$2:$C$55,3,FALSE)</f>
        <v>Cash</v>
      </c>
      <c r="J1774" s="5">
        <f>VLOOKUP(F1774,'Set up'!$A$2:$D$55,4,FALSE)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up'!$A$2:$E$55,5,FALSE)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up'!$A$2:$C$55,3,FALSE)</f>
        <v>Cash</v>
      </c>
      <c r="J1775" s="5">
        <f>VLOOKUP(F1775,'Set up'!$A$2:$D$55,4,FALSE)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up'!$A$2:$E$55,5,FALSE)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up'!$A$2:$C$55,3,FALSE)</f>
        <v>Cash</v>
      </c>
      <c r="J1776" s="5">
        <f>VLOOKUP(F1776,'Set up'!$A$2:$D$55,4,FALSE)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up'!$A$2:$E$55,5,FALSE)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up'!$A$2:$C$55,3,FALSE)</f>
        <v>Cash</v>
      </c>
      <c r="J1777" s="5">
        <f>VLOOKUP(F1777,'Set up'!$A$2:$D$55,4,FALSE)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up'!$A$2:$E$55,5,FALSE)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up'!$A$2:$C$55,3,FALSE)</f>
        <v>Cash</v>
      </c>
      <c r="J1778" s="5">
        <f>VLOOKUP(F1778,'Set up'!$A$2:$D$55,4,FALSE)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up'!$A$2:$E$55,5,FALSE)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up'!$A$2:$C$55,3,FALSE)</f>
        <v>Cash</v>
      </c>
      <c r="J1779" s="5">
        <f>VLOOKUP(F1779,'Set up'!$A$2:$D$55,4,FALSE)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up'!$A$2:$E$55,5,FALSE)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up'!$A$2:$C$55,3,FALSE)</f>
        <v>Cash</v>
      </c>
      <c r="J1780" s="5">
        <f>VLOOKUP(F1780,'Set up'!$A$2:$D$55,4,FALSE)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up'!$A$2:$E$55,5,FALSE)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up'!$A$2:$C$55,3,FALSE)</f>
        <v>Cash</v>
      </c>
      <c r="J1781" s="5">
        <f>VLOOKUP(F1781,'Set up'!$A$2:$D$55,4,FALSE)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up'!$A$2:$E$55,5,FALSE)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533"/>
        <v>6</v>
      </c>
      <c r="C1782" s="5">
        <f t="shared" si="534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up'!$A$2:$C$55,3,FALSE)</f>
        <v>Cash</v>
      </c>
      <c r="J1782" s="5">
        <f>VLOOKUP(F1782,'Set up'!$A$2:$D$55,4,FALSE)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up'!$A$2:$E$55,5,FALSE)</f>
        <v>Trsf</v>
      </c>
      <c r="S1782" s="1" t="s">
        <v>2543</v>
      </c>
    </row>
    <row r="1783" spans="1:19" ht="15" customHeight="1" x14ac:dyDescent="0.35">
      <c r="A1783" s="4" t="s">
        <v>1637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up'!$A$2:$C$55,3,FALSE)</f>
        <v>Cash</v>
      </c>
      <c r="J1783" s="5">
        <f>VLOOKUP(F1783,'Set up'!$A$2:$D$55,4,FALSE)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up'!$A$2:$E$55,5,FALSE)</f>
        <v>Trsf</v>
      </c>
      <c r="S1783" s="1" t="s">
        <v>2544</v>
      </c>
    </row>
    <row r="1784" spans="1:19" ht="15" customHeight="1" x14ac:dyDescent="0.35">
      <c r="A1784" s="4" t="s">
        <v>1637</v>
      </c>
      <c r="B1784" s="5">
        <f t="shared" si="540"/>
        <v>6</v>
      </c>
      <c r="C1784" s="5">
        <f t="shared" si="54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up'!$A$2:$C$55,3,FALSE)</f>
        <v>Cash</v>
      </c>
      <c r="J1784" s="5">
        <f>VLOOKUP(F1784,'Set up'!$A$2:$D$55,4,FALSE)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up'!$A$2:$E$55,5,FALSE)</f>
        <v>Trsf</v>
      </c>
      <c r="S1784" s="1" t="s">
        <v>2545</v>
      </c>
    </row>
    <row r="1785" spans="1:19" ht="15" customHeight="1" x14ac:dyDescent="0.35">
      <c r="A1785" s="4" t="s">
        <v>1637</v>
      </c>
      <c r="B1785" s="5">
        <f t="shared" si="540"/>
        <v>6</v>
      </c>
      <c r="C1785" s="5">
        <f t="shared" si="54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up'!$A$2:$C$55,3,FALSE)</f>
        <v>Cash</v>
      </c>
      <c r="J1785" s="5">
        <f>VLOOKUP(F1785,'Set up'!$A$2:$D$55,4,FALSE)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up'!$A$2:$E$55,5,FALSE)</f>
        <v>Trsf</v>
      </c>
      <c r="S1785" s="1" t="s">
        <v>2546</v>
      </c>
    </row>
    <row r="1786" spans="1:19" ht="15" customHeight="1" x14ac:dyDescent="0.35">
      <c r="A1786" s="4" t="s">
        <v>1637</v>
      </c>
      <c r="B1786" s="5">
        <f t="shared" si="540"/>
        <v>6</v>
      </c>
      <c r="C1786" s="5">
        <f t="shared" si="54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up'!$A$2:$C$55,3,FALSE)</f>
        <v>Cash</v>
      </c>
      <c r="J1786" s="5">
        <f>VLOOKUP(F1786,'Set up'!$A$2:$D$55,4,FALSE)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up'!$A$2:$E$55,5,FALSE)</f>
        <v>Trsf</v>
      </c>
      <c r="S1786" s="1" t="s">
        <v>2547</v>
      </c>
    </row>
    <row r="1787" spans="1:19" ht="15" customHeight="1" x14ac:dyDescent="0.35">
      <c r="A1787" s="4" t="s">
        <v>1637</v>
      </c>
      <c r="B1787" s="5">
        <f t="shared" si="540"/>
        <v>6</v>
      </c>
      <c r="C1787" s="5">
        <f t="shared" si="54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up'!$A$2:$C$55,3,FALSE)</f>
        <v>Cash</v>
      </c>
      <c r="J1787" s="5">
        <f>VLOOKUP(F1787,'Set up'!$A$2:$D$55,4,FALSE)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up'!$A$2:$E$55,5,FALSE)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540"/>
        <v>6</v>
      </c>
      <c r="C1788" s="5">
        <f t="shared" si="541"/>
        <v>2023</v>
      </c>
      <c r="D1788" s="105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up'!$A$2:$C$55,3,FALSE)</f>
        <v>Cash</v>
      </c>
      <c r="J1788" s="5">
        <f>VLOOKUP(F1788,'Set up'!$A$2:$D$55,4,FALSE)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up'!$A$2:$E$55,5,FALSE)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540"/>
        <v>6</v>
      </c>
      <c r="C1789" s="5">
        <f t="shared" si="541"/>
        <v>2023</v>
      </c>
      <c r="D1789" s="105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up'!$A$2:$C$55,3,FALSE)</f>
        <v>Cash</v>
      </c>
      <c r="J1789" s="5">
        <f>VLOOKUP(F1789,'Set up'!$A$2:$D$55,4,FALSE)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up'!$A$2:$E$55,5,FALSE)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540"/>
        <v>6</v>
      </c>
      <c r="C1790" s="5">
        <f t="shared" si="541"/>
        <v>2023</v>
      </c>
      <c r="D1790" s="105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up'!$A$2:$C$55,3,FALSE)</f>
        <v>Cash</v>
      </c>
      <c r="J1790" s="5">
        <f>VLOOKUP(F1790,'Set up'!$A$2:$D$55,4,FALSE)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up'!$A$2:$E$55,5,FALSE)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540"/>
        <v>6</v>
      </c>
      <c r="C1791" s="5">
        <f t="shared" si="541"/>
        <v>2023</v>
      </c>
      <c r="D1791" s="105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up'!$A$2:$C$55,3,FALSE)</f>
        <v>Cash</v>
      </c>
      <c r="J1791" s="5">
        <f>VLOOKUP(F1791,'Set up'!$A$2:$D$55,4,FALSE)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up'!$A$2:$E$55,5,FALSE)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540"/>
        <v>6</v>
      </c>
      <c r="C1792" s="5">
        <f t="shared" si="541"/>
        <v>2023</v>
      </c>
      <c r="D1792" s="105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up'!$A$2:$C$55,3,FALSE)</f>
        <v>Cash</v>
      </c>
      <c r="J1792" s="5">
        <f>VLOOKUP(F1792,'Set up'!$A$2:$D$55,4,FALSE)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up'!$A$2:$E$55,5,FALSE)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540"/>
        <v>6</v>
      </c>
      <c r="C1793" s="5">
        <f t="shared" si="541"/>
        <v>2023</v>
      </c>
      <c r="D1793" s="105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up'!$A$2:$C$55,3,FALSE)</f>
        <v>Cash</v>
      </c>
      <c r="J1793" s="5">
        <f>VLOOKUP(F1793,'Set up'!$A$2:$D$55,4,FALSE)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up'!$A$2:$E$55,5,FALSE)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540"/>
        <v>6</v>
      </c>
      <c r="C1794" s="5">
        <f t="shared" si="541"/>
        <v>2023</v>
      </c>
      <c r="D1794" s="105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up'!$A$2:$C$55,3,FALSE)</f>
        <v>Cash</v>
      </c>
      <c r="J1794" s="5">
        <f>VLOOKUP(F1794,'Set up'!$A$2:$D$55,4,FALSE)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up'!$A$2:$E$55,5,FALSE)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540"/>
        <v>6</v>
      </c>
      <c r="C1795" s="5">
        <f t="shared" si="541"/>
        <v>2023</v>
      </c>
      <c r="D1795" s="105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up'!$A$2:$C$55,3,FALSE)</f>
        <v>Cash</v>
      </c>
      <c r="J1795" s="5">
        <f>VLOOKUP(F1795,'Set up'!$A$2:$D$55,4,FALSE)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up'!$A$2:$E$55,5,FALSE)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540"/>
        <v>6</v>
      </c>
      <c r="C1796" s="5">
        <f t="shared" si="541"/>
        <v>2023</v>
      </c>
      <c r="D1796" s="105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up'!$A$2:$C$55,3,FALSE)</f>
        <v>Cash</v>
      </c>
      <c r="J1796" s="5">
        <f>VLOOKUP(F1796,'Set up'!$A$2:$D$55,4,FALSE)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up'!$A$2:$E$55,5,FALSE)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540"/>
        <v>6</v>
      </c>
      <c r="C1797" s="5">
        <f t="shared" si="541"/>
        <v>2023</v>
      </c>
      <c r="D1797" s="105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up'!$A$2:$C$55,3,FALSE)</f>
        <v>Cash</v>
      </c>
      <c r="J1797" s="5">
        <f>VLOOKUP(F1797,'Set up'!$A$2:$D$55,4,FALSE)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up'!$A$2:$E$55,5,FALSE)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540"/>
        <v>6</v>
      </c>
      <c r="C1798" s="5">
        <f t="shared" si="541"/>
        <v>2023</v>
      </c>
      <c r="D1798" s="105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up'!$A$2:$C$55,3,FALSE)</f>
        <v>Cash</v>
      </c>
      <c r="J1798" s="5">
        <f>VLOOKUP(F1798,'Set up'!$A$2:$D$55,4,FALSE)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up'!$A$2:$E$55,5,FALSE)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540"/>
        <v>6</v>
      </c>
      <c r="C1799" s="5">
        <f t="shared" si="541"/>
        <v>2023</v>
      </c>
      <c r="D1799" s="105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up'!$A$2:$C$55,3,FALSE)</f>
        <v>Cash</v>
      </c>
      <c r="J1799" s="5">
        <f>VLOOKUP(F1799,'Set up'!$A$2:$D$55,4,FALSE)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up'!$A$2:$E$55,5,FALSE)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540"/>
        <v>6</v>
      </c>
      <c r="C1800" s="5">
        <f t="shared" si="541"/>
        <v>2023</v>
      </c>
      <c r="D1800" s="105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up'!$A$2:$C$55,3,FALSE)</f>
        <v>30</v>
      </c>
      <c r="J1800" s="5">
        <f>VLOOKUP(F1800,'Set up'!$A$2:$D$55,4,FALSE)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up'!$A$2:$E$55,5,FALSE)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540"/>
        <v>6</v>
      </c>
      <c r="C1801" s="5">
        <f t="shared" si="541"/>
        <v>2023</v>
      </c>
      <c r="D1801" s="105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up'!$A$2:$C$55,3,FALSE)</f>
        <v>30</v>
      </c>
      <c r="J1801" s="5">
        <f>VLOOKUP(F1801,'Set up'!$A$2:$D$55,4,FALSE)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up'!$A$2:$E$55,5,FALSE)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540"/>
        <v>6</v>
      </c>
      <c r="C1802" s="5">
        <f t="shared" si="541"/>
        <v>2023</v>
      </c>
      <c r="D1802" s="105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up'!$A$2:$C$55,3,FALSE)</f>
        <v>30</v>
      </c>
      <c r="J1802" s="5">
        <f>VLOOKUP(F1802,'Set up'!$A$2:$D$55,4,FALSE)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up'!$A$2:$E$55,5,FALSE)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540"/>
        <v>6</v>
      </c>
      <c r="C1803" s="5">
        <f t="shared" si="541"/>
        <v>2023</v>
      </c>
      <c r="D1803" s="105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up'!$A$2:$C$55,3,FALSE)</f>
        <v>30</v>
      </c>
      <c r="J1803" s="5">
        <f>VLOOKUP(F1803,'Set up'!$A$2:$D$55,4,FALSE)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up'!$A$2:$E$55,5,FALSE)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up'!$A$2:$C$55,3,FALSE)</f>
        <v>30</v>
      </c>
      <c r="J1804" s="5">
        <f>VLOOKUP(F1804,'Set up'!$A$2:$D$55,4,FALSE)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up'!$A$2:$E$55,5,FALSE)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548"/>
        <v>6</v>
      </c>
      <c r="C1805" s="5">
        <f t="shared" si="549"/>
        <v>2023</v>
      </c>
      <c r="D1805" s="105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up'!$A$2:$C$55,3,FALSE)</f>
        <v>30</v>
      </c>
      <c r="J1805" s="5">
        <f>VLOOKUP(F1805,'Set up'!$A$2:$D$55,4,FALSE)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up'!$A$2:$E$55,5,FALSE)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548"/>
        <v>6</v>
      </c>
      <c r="C1806" s="5">
        <f t="shared" si="549"/>
        <v>2023</v>
      </c>
      <c r="D1806" s="105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up'!$A$2:$C$55,3,FALSE)</f>
        <v>30</v>
      </c>
      <c r="J1806" s="5">
        <f>VLOOKUP(F1806,'Set up'!$A$2:$D$55,4,FALSE)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up'!$A$2:$E$55,5,FALSE)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548"/>
        <v>6</v>
      </c>
      <c r="C1807" s="5">
        <f t="shared" si="549"/>
        <v>2023</v>
      </c>
      <c r="D1807" s="105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up'!$A$2:$C$55,3,FALSE)</f>
        <v>30</v>
      </c>
      <c r="J1807" s="5">
        <f>VLOOKUP(F1807,'Set up'!$A$2:$D$55,4,FALSE)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up'!$A$2:$E$55,5,FALSE)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up'!$A$2:$C$55,3,FALSE)</f>
        <v>Cash</v>
      </c>
      <c r="J1808" s="5">
        <f>VLOOKUP(F1808,'Set up'!$A$2:$D$55,4,FALSE)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up'!$A$2:$E$55,5,FALSE)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548"/>
        <v>6</v>
      </c>
      <c r="C1809" s="5">
        <f t="shared" si="549"/>
        <v>2023</v>
      </c>
      <c r="D1809" s="105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up'!$A$2:$C$55,3,FALSE)</f>
        <v>Cash</v>
      </c>
      <c r="J1809" s="5">
        <f>VLOOKUP(F1809,'Set up'!$A$2:$D$55,4,FALSE)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up'!$A$2:$E$55,5,FALSE)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548"/>
        <v>6</v>
      </c>
      <c r="C1810" s="5">
        <f t="shared" si="549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up'!$A$2:$C$55,3,FALSE)</f>
        <v>Cash</v>
      </c>
      <c r="J1810" s="5">
        <f>VLOOKUP(F1810,'Set up'!$A$2:$D$55,4,FALSE)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up'!$A$2:$E$55,5,FALSE)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548"/>
        <v>6</v>
      </c>
      <c r="C1811" s="5">
        <f t="shared" si="549"/>
        <v>2023</v>
      </c>
      <c r="D1811" s="105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up'!$A$2:$C$55,3,FALSE)</f>
        <v>Cash</v>
      </c>
      <c r="J1811" s="5">
        <f>VLOOKUP(F1811,'Set up'!$A$2:$D$55,4,FALSE)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up'!$A$2:$E$55,5,FALSE)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up'!$A$2:$C$55,3,FALSE)</f>
        <v>30</v>
      </c>
      <c r="J1812" s="5">
        <f>VLOOKUP(F1812,'Set up'!$A$2:$D$55,4,FALSE)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up'!$A$2:$E$55,5,FALSE)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1649</v>
      </c>
      <c r="E1813" s="5" t="str">
        <f>VLOOKUP(F1813,'Set up'!$A$2:$C$55,2,FALSE)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up'!$A$2:$C$55,3,FALSE)</f>
        <v>Cash</v>
      </c>
      <c r="J1813" s="5">
        <f>VLOOKUP(F1813,'Set up'!$A$2:$D$55,4,FALSE)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up'!$A$2:$E$55,5,FALSE)</f>
        <v>PD Chq</v>
      </c>
      <c r="S1813" s="1" t="s">
        <v>2331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1649</v>
      </c>
      <c r="E1814" s="5" t="str">
        <f>VLOOKUP(F1814,'Set up'!$A$2:$C$55,2,FALSE)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up'!$A$2:$C$55,3,FALSE)</f>
        <v>Cash</v>
      </c>
      <c r="J1814" s="5">
        <f>VLOOKUP(F1814,'Set up'!$A$2:$D$55,4,FALSE)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up'!$A$2:$E$55,5,FALSE)</f>
        <v>PD Chq</v>
      </c>
      <c r="S1814" s="1" t="s">
        <v>2331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1649</v>
      </c>
      <c r="E1815" s="5" t="str">
        <f>VLOOKUP(F1815,'Set up'!$A$2:$C$55,2,FALSE)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up'!$A$2:$C$55,3,FALSE)</f>
        <v>Cash</v>
      </c>
      <c r="J1815" s="5">
        <f>VLOOKUP(F1815,'Set up'!$A$2:$D$55,4,FALSE)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up'!$A$2:$E$55,5,FALSE)</f>
        <v>PD Chq</v>
      </c>
      <c r="S1815" s="1" t="s">
        <v>2331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up'!$A$2:$C$55,3,FALSE)</f>
        <v>Cash</v>
      </c>
      <c r="J1816" s="5">
        <f>VLOOKUP(F1816,'Set up'!$A$2:$D$55,4,FALSE)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up'!$A$2:$E$55,5,FALSE)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up'!$A$2:$C$55,3,FALSE)</f>
        <v>Cash</v>
      </c>
      <c r="J1817" s="5">
        <f>VLOOKUP(F1817,'Set up'!$A$2:$D$55,4,FALSE)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up'!$A$2:$E$55,5,FALSE)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up'!$A$2:$C$55,3,FALSE)</f>
        <v>Cash</v>
      </c>
      <c r="J1818" s="5">
        <f>VLOOKUP(F1818,'Set up'!$A$2:$D$55,4,FALSE)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up'!$A$2:$E$55,5,FALSE)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up'!$A$2:$C$55,3,FALSE)</f>
        <v>Cash</v>
      </c>
      <c r="J1819" s="5">
        <f>VLOOKUP(F1819,'Set up'!$A$2:$D$55,4,FALSE)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up'!$A$2:$E$55,5,FALSE)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up'!$A$2:$C$55,3,FALSE)</f>
        <v>Cash</v>
      </c>
      <c r="J1820" s="5">
        <f>VLOOKUP(F1820,'Set up'!$A$2:$D$55,4,FALSE)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up'!$A$2:$E$55,5,FALSE)</f>
        <v>Trsf</v>
      </c>
      <c r="S1820" s="1" t="s">
        <v>2403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up'!$A$2:$C$55,3,FALSE)</f>
        <v>Cash</v>
      </c>
      <c r="J1821" s="5">
        <f>VLOOKUP(F1821,'Set up'!$A$2:$D$55,4,FALSE)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up'!$A$2:$E$55,5,FALSE)</f>
        <v>Trsf</v>
      </c>
      <c r="S1821" s="1" t="s">
        <v>2404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up'!$A$2:$C$55,3,FALSE)</f>
        <v>Cash</v>
      </c>
      <c r="J1822" s="5">
        <f>VLOOKUP(F1822,'Set up'!$A$2:$D$55,4,FALSE)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up'!$A$2:$E$55,5,FALSE)</f>
        <v>Trsf</v>
      </c>
      <c r="S1822" s="1" t="s">
        <v>2405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up'!$A$2:$C$55,3,FALSE)</f>
        <v>Cash</v>
      </c>
      <c r="J1823" s="5">
        <f>VLOOKUP(F1823,'Set up'!$A$2:$D$55,4,FALSE)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up'!$A$2:$E$55,5,FALSE)</f>
        <v>Trsf</v>
      </c>
      <c r="S1823" s="1" t="s">
        <v>2406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up'!$A$2:$C$55,3,FALSE)</f>
        <v>Cash</v>
      </c>
      <c r="J1824" s="5">
        <f>VLOOKUP(F1824,'Set up'!$A$2:$D$55,4,FALSE)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up'!$A$2:$E$55,5,FALSE)</f>
        <v>Trsf</v>
      </c>
      <c r="S1824" s="1" t="s">
        <v>2407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up'!$A$2:$C$55,3,FALSE)</f>
        <v>Cash</v>
      </c>
      <c r="J1825" s="5">
        <f>VLOOKUP(F1825,'Set up'!$A$2:$D$55,4,FALSE)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up'!$A$2:$E$55,5,FALSE)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up'!$A$2:$C$55,3,FALSE)</f>
        <v>Cash</v>
      </c>
      <c r="J1826" s="5">
        <f>VLOOKUP(F1826,'Set up'!$A$2:$D$55,4,FALSE)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up'!$A$2:$E$55,5,FALSE)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up'!$A$2:$C$55,3,FALSE)</f>
        <v>Cash</v>
      </c>
      <c r="J1827" s="5">
        <f>VLOOKUP(F1827,'Set up'!$A$2:$D$55,4,FALSE)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up'!$A$2:$E$55,5,FALSE)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up'!$A$2:$C$55,3,FALSE)</f>
        <v>Cash</v>
      </c>
      <c r="J1828" s="5">
        <f>VLOOKUP(F1828,'Set up'!$A$2:$D$55,4,FALSE)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up'!$A$2:$E$55,5,FALSE)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up'!$A$2:$C$55,3,FALSE)</f>
        <v>Cash</v>
      </c>
      <c r="J1829" s="5">
        <f>VLOOKUP(F1829,'Set up'!$A$2:$D$55,4,FALSE)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up'!$A$2:$E$55,5,FALSE)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up'!$A$2:$C$55,3,FALSE)</f>
        <v>Cash</v>
      </c>
      <c r="J1830" s="5">
        <f>VLOOKUP(F1830,'Set up'!$A$2:$D$55,4,FALSE)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up'!$A$2:$E$55,5,FALSE)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up'!$A$2:$C$55,3,FALSE)</f>
        <v>Cash</v>
      </c>
      <c r="J1831" s="5">
        <f>VLOOKUP(F1831,'Set up'!$A$2:$D$55,4,FALSE)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up'!$A$2:$E$55,5,FALSE)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up'!$A$2:$C$55,3,FALSE)</f>
        <v>Cash</v>
      </c>
      <c r="J1832" s="5">
        <f>VLOOKUP(F1832,'Set up'!$A$2:$D$55,4,FALSE)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up'!$A$2:$E$55,5,FALSE)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up'!$A$2:$C$55,3,FALSE)</f>
        <v>Cash</v>
      </c>
      <c r="J1833" s="5">
        <f>VLOOKUP(F1833,'Set up'!$A$2:$D$55,4,FALSE)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up'!$A$2:$E$55,5,FALSE)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559"/>
        <v>6</v>
      </c>
      <c r="C1834" s="5">
        <f t="shared" si="560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up'!$A$2:$C$55,3,FALSE)</f>
        <v>Cash</v>
      </c>
      <c r="J1834" s="5">
        <f>VLOOKUP(F1834,'Set up'!$A$2:$D$55,4,FALSE)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up'!$A$2:$E$55,5,FALSE)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559"/>
        <v>6</v>
      </c>
      <c r="C1835" s="5">
        <f t="shared" si="560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up'!$A$2:$C$55,3,FALSE)</f>
        <v>Cash</v>
      </c>
      <c r="J1835" s="5">
        <f>VLOOKUP(F1835,'Set up'!$A$2:$D$55,4,FALSE)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up'!$A$2:$E$55,5,FALSE)</f>
        <v>Trsf</v>
      </c>
      <c r="S1835" s="118" t="s">
        <v>1750</v>
      </c>
    </row>
    <row r="1836" spans="1:19" ht="15" customHeight="1" x14ac:dyDescent="0.35">
      <c r="A1836" s="4" t="s">
        <v>1664</v>
      </c>
      <c r="B1836" s="5">
        <f t="shared" si="559"/>
        <v>6</v>
      </c>
      <c r="C1836" s="5">
        <f t="shared" si="560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up'!$A$2:$C$55,3,FALSE)</f>
        <v>Cash</v>
      </c>
      <c r="J1836" s="5">
        <f>VLOOKUP(F1836,'Set up'!$A$2:$D$55,4,FALSE)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up'!$A$2:$E$55,5,FALSE)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559"/>
        <v>6</v>
      </c>
      <c r="C1837" s="5">
        <f t="shared" si="560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up'!$A$2:$C$55,3,FALSE)</f>
        <v>Cash</v>
      </c>
      <c r="J1837" s="5">
        <f>VLOOKUP(F1837,'Set up'!$A$2:$D$55,4,FALSE)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up'!$A$2:$E$55,5,FALSE)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559"/>
        <v>6</v>
      </c>
      <c r="C1838" s="5">
        <f t="shared" si="560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up'!$A$2:$C$55,3,FALSE)</f>
        <v>Cash</v>
      </c>
      <c r="J1838" s="5">
        <f>VLOOKUP(F1838,'Set up'!$A$2:$D$55,4,FALSE)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up'!$A$2:$E$55,5,FALSE)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559"/>
        <v>6</v>
      </c>
      <c r="C1839" s="5">
        <f t="shared" si="560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up'!$A$2:$C$55,3,FALSE)</f>
        <v>Cash</v>
      </c>
      <c r="J1839" s="5">
        <f>VLOOKUP(F1839,'Set up'!$A$2:$D$55,4,FALSE)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up'!$A$2:$E$55,5,FALSE)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up'!$A$2:$C$55,3,FALSE)</f>
        <v>Cash</v>
      </c>
      <c r="J1840" s="5">
        <f>VLOOKUP(F1840,'Set up'!$A$2:$D$55,4,FALSE)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up'!$A$2:$E$55,5,FALSE)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564"/>
        <v>6</v>
      </c>
      <c r="C1841" s="5">
        <f t="shared" si="565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up'!$A$2:$C$55,3,FALSE)</f>
        <v>Cash</v>
      </c>
      <c r="J1841" s="5">
        <f>VLOOKUP(F1841,'Set up'!$A$2:$D$55,4,FALSE)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up'!$A$2:$E$55,5,FALSE)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up'!$A$2:$C$55,3,FALSE)</f>
        <v>Cash</v>
      </c>
      <c r="J1842" s="5">
        <f>VLOOKUP(F1842,'Set up'!$A$2:$D$55,4,FALSE)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up'!$A$2:$E$55,5,FALSE)</f>
        <v>PD Chq</v>
      </c>
      <c r="S1842" s="1" t="s">
        <v>2334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up'!$A$2:$C$55,3,FALSE)</f>
        <v>Cash</v>
      </c>
      <c r="J1843" s="5">
        <f>VLOOKUP(F1843,'Set up'!$A$2:$D$55,4,FALSE)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up'!$A$2:$E$55,5,FALSE)</f>
        <v>PD Chq</v>
      </c>
      <c r="S1843" s="1" t="s">
        <v>2334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up'!$A$2:$C$55,3,FALSE)</f>
        <v>Cash</v>
      </c>
      <c r="J1844" s="5">
        <f>VLOOKUP(F1844,'Set up'!$A$2:$D$55,4,FALSE)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up'!$A$2:$E$55,5,FALSE)</f>
        <v>PD Chq</v>
      </c>
      <c r="S1844" s="1" t="s">
        <v>2334</v>
      </c>
    </row>
    <row r="1845" spans="1:19" ht="15" customHeight="1" x14ac:dyDescent="0.35">
      <c r="A1845" s="4" t="s">
        <v>1709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up'!$A$2:$C$55,3,FALSE)</f>
        <v>60</v>
      </c>
      <c r="J1845" s="5">
        <f>VLOOKUP(F1845,'Set up'!$A$2:$D$55,4,FALSE)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up'!$A$2:$E$55,5,FALSE)</f>
        <v>Chq</v>
      </c>
      <c r="S1845" s="1" t="s">
        <v>2327</v>
      </c>
    </row>
    <row r="1846" spans="1:19" ht="15" customHeight="1" x14ac:dyDescent="0.35">
      <c r="A1846" s="4" t="s">
        <v>1709</v>
      </c>
      <c r="B1846" s="5">
        <f t="shared" si="566"/>
        <v>7</v>
      </c>
      <c r="C1846" s="5">
        <f t="shared" si="567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up'!$A$2:$C$55,3,FALSE)</f>
        <v>Cash</v>
      </c>
      <c r="J1846" s="5">
        <f>VLOOKUP(F1846,'Set up'!$A$2:$D$55,4,FALSE)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up'!$A$2:$E$55,5,FALSE)</f>
        <v>Trsf</v>
      </c>
      <c r="S1846" s="1" t="s">
        <v>2548</v>
      </c>
    </row>
    <row r="1847" spans="1:19" ht="15" customHeight="1" x14ac:dyDescent="0.35">
      <c r="A1847" s="4" t="s">
        <v>1709</v>
      </c>
      <c r="B1847" s="5">
        <f t="shared" si="566"/>
        <v>7</v>
      </c>
      <c r="C1847" s="5">
        <f t="shared" si="567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up'!$A$2:$C$55,3,FALSE)</f>
        <v>Cash</v>
      </c>
      <c r="J1847" s="5">
        <f>VLOOKUP(F1847,'Set up'!$A$2:$D$55,4,FALSE)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up'!$A$2:$E$55,5,FALSE)</f>
        <v>Trsf</v>
      </c>
      <c r="S1847" s="1" t="s">
        <v>2549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up'!$A$2:$C$55,3,FALSE)</f>
        <v>Cash</v>
      </c>
      <c r="J1848" s="5">
        <f>VLOOKUP(F1848,'Set up'!$A$2:$D$55,4,FALSE)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up'!$A$2:$E$55,5,FALSE)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up'!$A$2:$C$55,3,FALSE)</f>
        <v>Cash</v>
      </c>
      <c r="J1849" s="5">
        <f>VLOOKUP(F1849,'Set up'!$A$2:$D$55,4,FALSE)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up'!$A$2:$E$55,5,FALSE)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up'!$A$2:$C$55,3,FALSE)</f>
        <v>Cash</v>
      </c>
      <c r="J1850" s="5">
        <f>VLOOKUP(F1850,'Set up'!$A$2:$D$55,4,FALSE)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up'!$A$2:$E$55,5,FALSE)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up'!$A$2:$C$55,3,FALSE)</f>
        <v>Cash</v>
      </c>
      <c r="J1851" s="5">
        <f>VLOOKUP(F1851,'Set up'!$A$2:$D$55,4,FALSE)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up'!$A$2:$E$55,5,FALSE)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up'!$A$2:$C$55,3,FALSE)</f>
        <v>Cash</v>
      </c>
      <c r="J1852" s="5">
        <f>VLOOKUP(F1852,'Set up'!$A$2:$D$55,4,FALSE)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up'!$A$2:$E$55,5,FALSE)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up'!$A$2:$C$55,3,FALSE)</f>
        <v>Cash</v>
      </c>
      <c r="J1853" s="5">
        <f>VLOOKUP(F1853,'Set up'!$A$2:$D$55,4,FALSE)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up'!$A$2:$E$55,5,FALSE)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up'!$A$2:$C$55,3,FALSE)</f>
        <v>Cash</v>
      </c>
      <c r="J1854" s="5">
        <f>VLOOKUP(F1854,'Set up'!$A$2:$D$55,4,FALSE)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up'!$A$2:$E$55,5,FALSE)</f>
        <v>Trsf</v>
      </c>
      <c r="S1854" s="1" t="s">
        <v>2316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up'!$A$2:$C$55,3,FALSE)</f>
        <v>Cash</v>
      </c>
      <c r="J1855" s="5">
        <f>VLOOKUP(F1855,'Set up'!$A$2:$D$55,4,FALSE)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P1855" s="6">
        <f t="shared" si="569"/>
        <v>1848</v>
      </c>
      <c r="Q1855" s="7">
        <f t="shared" si="570"/>
        <v>3305362.0500000012</v>
      </c>
      <c r="R1855" s="44" t="str">
        <f>VLOOKUP(F1855,'Set up'!$A$2:$E$55,5,FALSE)</f>
        <v>Trsf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up'!$A$2:$C$55,3,FALSE)</f>
        <v>Cash</v>
      </c>
      <c r="J1856" s="5">
        <f>VLOOKUP(F1856,'Set up'!$A$2:$D$55,4,FALSE)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P1856" s="6">
        <f t="shared" si="569"/>
        <v>508</v>
      </c>
      <c r="Q1856" s="7">
        <f t="shared" si="570"/>
        <v>3305870.0500000012</v>
      </c>
      <c r="R1856" s="44" t="str">
        <f>VLOOKUP(F1856,'Set up'!$A$2:$E$55,5,FALSE)</f>
        <v>Trsf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up'!$A$2:$C$55,3,FALSE)</f>
        <v>Cash</v>
      </c>
      <c r="J1857" s="5">
        <f>VLOOKUP(F1857,'Set up'!$A$2:$D$55,4,FALSE)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P1857" s="6">
        <f t="shared" si="569"/>
        <v>160</v>
      </c>
      <c r="Q1857" s="7">
        <f t="shared" si="570"/>
        <v>3306030.0500000012</v>
      </c>
      <c r="R1857" s="44" t="str">
        <f>VLOOKUP(F1857,'Set up'!$A$2:$E$55,5,FALSE)</f>
        <v>Trsf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up'!$A$2:$C$55,3,FALSE)</f>
        <v>Cash</v>
      </c>
      <c r="J1858" s="5">
        <f>VLOOKUP(F1858,'Set up'!$A$2:$D$55,4,FALSE)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2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up'!$A$2:$E$55,5,FALSE)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up'!$A$2:$C$55,3,FALSE)</f>
        <v>Cash</v>
      </c>
      <c r="J1859" s="5">
        <f>VLOOKUP(F1859,'Set up'!$A$2:$D$55,4,FALSE)</f>
        <v>0</v>
      </c>
      <c r="K1859" s="4">
        <f t="shared" ref="K1859:K1922" si="573">A1859+J1859</f>
        <v>45113</v>
      </c>
      <c r="L1859" s="5">
        <f t="shared" ref="L1859:L1922" si="574">MONTH(K1859)</f>
        <v>7</v>
      </c>
      <c r="M1859" s="5">
        <f t="shared" ref="M1859:M1922" si="575">YEAR(K1859)</f>
        <v>2023</v>
      </c>
      <c r="N1859" s="6">
        <v>1185</v>
      </c>
      <c r="O1859" s="6">
        <f t="shared" si="572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up'!$A$2:$E$55,5,FALSE)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up'!$A$2:$C$55,3,FALSE)</f>
        <v>Cash</v>
      </c>
      <c r="J1860" s="5">
        <f>VLOOKUP(F1860,'Set up'!$A$2:$D$55,4,FALSE)</f>
        <v>0</v>
      </c>
      <c r="K1860" s="4">
        <f t="shared" si="573"/>
        <v>45113</v>
      </c>
      <c r="L1860" s="5">
        <f t="shared" si="574"/>
        <v>7</v>
      </c>
      <c r="M1860" s="5">
        <f t="shared" si="575"/>
        <v>2023</v>
      </c>
      <c r="N1860" s="6">
        <v>190</v>
      </c>
      <c r="O1860" s="6">
        <f t="shared" si="572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up'!$A$2:$E$55,5,FALSE)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up'!$A$2:$C$55,3,FALSE)</f>
        <v>Cash</v>
      </c>
      <c r="J1861" s="5">
        <f>VLOOKUP(F1861,'Set up'!$A$2:$D$55,4,FALSE)</f>
        <v>0</v>
      </c>
      <c r="K1861" s="4">
        <f t="shared" si="573"/>
        <v>45113</v>
      </c>
      <c r="L1861" s="5">
        <f t="shared" si="574"/>
        <v>7</v>
      </c>
      <c r="M1861" s="5">
        <f t="shared" si="575"/>
        <v>2023</v>
      </c>
      <c r="N1861" s="6">
        <v>165</v>
      </c>
      <c r="O1861" s="6">
        <f t="shared" si="572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up'!$A$2:$E$55,5,FALSE)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up'!$A$2:$C$55,3,FALSE)</f>
        <v>Cash</v>
      </c>
      <c r="J1862" s="5">
        <f>VLOOKUP(F1862,'Set up'!$A$2:$D$55,4,FALSE)</f>
        <v>0</v>
      </c>
      <c r="K1862" s="4">
        <f t="shared" si="573"/>
        <v>45113</v>
      </c>
      <c r="L1862" s="5">
        <f t="shared" si="574"/>
        <v>7</v>
      </c>
      <c r="M1862" s="5">
        <f t="shared" si="575"/>
        <v>2023</v>
      </c>
      <c r="N1862" s="6">
        <v>516</v>
      </c>
      <c r="O1862" s="6">
        <f t="shared" si="572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up'!$A$2:$E$55,5,FALSE)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up'!$A$2:$C$55,3,FALSE)</f>
        <v>Cash</v>
      </c>
      <c r="J1863" s="5">
        <f>VLOOKUP(F1863,'Set up'!$A$2:$D$55,4,FALSE)</f>
        <v>0</v>
      </c>
      <c r="K1863" s="4">
        <f t="shared" si="573"/>
        <v>45113</v>
      </c>
      <c r="L1863" s="5">
        <f t="shared" si="574"/>
        <v>7</v>
      </c>
      <c r="M1863" s="5">
        <f t="shared" si="575"/>
        <v>2023</v>
      </c>
      <c r="N1863" s="6">
        <v>200</v>
      </c>
      <c r="O1863" s="6">
        <f t="shared" si="572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up'!$A$2:$E$55,5,FALSE)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up'!$A$2:$C$55,3,FALSE)</f>
        <v>120</v>
      </c>
      <c r="J1864" s="5">
        <f>VLOOKUP(F1864,'Set up'!$A$2:$D$55,4,FALSE)</f>
        <v>120</v>
      </c>
      <c r="K1864" s="4">
        <f t="shared" si="573"/>
        <v>45237</v>
      </c>
      <c r="L1864" s="5">
        <f t="shared" si="574"/>
        <v>11</v>
      </c>
      <c r="M1864" s="5">
        <f t="shared" si="575"/>
        <v>2023</v>
      </c>
      <c r="N1864" s="6">
        <v>9636</v>
      </c>
      <c r="O1864" s="6">
        <f t="shared" ref="O1864:O1869" si="576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up'!$A$2:$E$55,5,FALSE)</f>
        <v>Trsf</v>
      </c>
      <c r="S1864" s="1" t="s">
        <v>2328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up'!$A$2:$C$55,3,FALSE)</f>
        <v>120</v>
      </c>
      <c r="J1865" s="5">
        <f>VLOOKUP(F1865,'Set up'!$A$2:$D$55,4,FALSE)</f>
        <v>120</v>
      </c>
      <c r="K1865" s="4">
        <f t="shared" si="573"/>
        <v>45237</v>
      </c>
      <c r="L1865" s="5">
        <f t="shared" si="574"/>
        <v>11</v>
      </c>
      <c r="M1865" s="5">
        <f t="shared" si="575"/>
        <v>2023</v>
      </c>
      <c r="N1865" s="6">
        <v>1800</v>
      </c>
      <c r="O1865" s="6">
        <f t="shared" si="576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up'!$A$2:$E$55,5,FALSE)</f>
        <v>Trsf</v>
      </c>
      <c r="S1865" s="1" t="s">
        <v>2328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up'!$A$2:$C$55,3,FALSE)</f>
        <v>120</v>
      </c>
      <c r="J1866" s="5">
        <f>VLOOKUP(F1866,'Set up'!$A$2:$D$55,4,FALSE)</f>
        <v>120</v>
      </c>
      <c r="K1866" s="4">
        <f t="shared" si="573"/>
        <v>45237</v>
      </c>
      <c r="L1866" s="5">
        <f t="shared" si="574"/>
        <v>11</v>
      </c>
      <c r="M1866" s="5">
        <f t="shared" si="575"/>
        <v>2023</v>
      </c>
      <c r="N1866" s="6">
        <v>575</v>
      </c>
      <c r="O1866" s="6">
        <f t="shared" si="576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up'!$A$2:$E$55,5,FALSE)</f>
        <v>Trsf</v>
      </c>
      <c r="S1866" s="1" t="s">
        <v>2328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up'!$A$2:$C$55,3,FALSE)</f>
        <v>120</v>
      </c>
      <c r="J1867" s="5">
        <f>VLOOKUP(F1867,'Set up'!$A$2:$D$55,4,FALSE)</f>
        <v>120</v>
      </c>
      <c r="K1867" s="4">
        <f t="shared" si="573"/>
        <v>45237</v>
      </c>
      <c r="L1867" s="5">
        <f t="shared" si="574"/>
        <v>11</v>
      </c>
      <c r="M1867" s="5">
        <f t="shared" si="575"/>
        <v>2023</v>
      </c>
      <c r="N1867" s="6">
        <v>840</v>
      </c>
      <c r="O1867" s="6">
        <f t="shared" si="576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up'!$A$2:$E$55,5,FALSE)</f>
        <v>Trsf</v>
      </c>
      <c r="S1867" s="1" t="s">
        <v>2328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up'!$A$2:$C$55,3,FALSE)</f>
        <v>120</v>
      </c>
      <c r="J1868" s="5">
        <f>VLOOKUP(F1868,'Set up'!$A$2:$D$55,4,FALSE)</f>
        <v>120</v>
      </c>
      <c r="K1868" s="4">
        <f t="shared" si="573"/>
        <v>45237</v>
      </c>
      <c r="L1868" s="5">
        <f t="shared" si="574"/>
        <v>11</v>
      </c>
      <c r="M1868" s="5">
        <f t="shared" si="575"/>
        <v>2023</v>
      </c>
      <c r="N1868" s="6">
        <v>420</v>
      </c>
      <c r="O1868" s="6">
        <f t="shared" si="576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up'!$A$2:$E$55,5,FALSE)</f>
        <v>Trsf</v>
      </c>
      <c r="S1868" s="1" t="s">
        <v>2328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up'!$A$2:$C$55,3,FALSE)</f>
        <v>120</v>
      </c>
      <c r="J1869" s="5">
        <f>VLOOKUP(F1869,'Set up'!$A$2:$D$55,4,FALSE)</f>
        <v>120</v>
      </c>
      <c r="K1869" s="4">
        <f t="shared" si="573"/>
        <v>45237</v>
      </c>
      <c r="L1869" s="5">
        <f t="shared" si="574"/>
        <v>11</v>
      </c>
      <c r="M1869" s="5">
        <f t="shared" si="575"/>
        <v>2023</v>
      </c>
      <c r="N1869" s="6">
        <v>395</v>
      </c>
      <c r="O1869" s="6">
        <f t="shared" si="576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up'!$A$2:$E$55,5,FALSE)</f>
        <v>Trsf</v>
      </c>
      <c r="S1869" s="1" t="s">
        <v>2328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up'!$A$2:$C$55,3,FALSE)</f>
        <v>Cash</v>
      </c>
      <c r="J1870" s="5">
        <f>VLOOKUP(F1870,'Set up'!$A$2:$D$55,4,FALSE)</f>
        <v>0</v>
      </c>
      <c r="K1870" s="4">
        <f t="shared" si="573"/>
        <v>45117</v>
      </c>
      <c r="L1870" s="5">
        <f t="shared" si="574"/>
        <v>7</v>
      </c>
      <c r="M1870" s="5">
        <f t="shared" si="575"/>
        <v>2023</v>
      </c>
      <c r="N1870" s="6">
        <v>1390</v>
      </c>
      <c r="O1870" s="6">
        <f t="shared" ref="O1870:O1873" si="577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up'!$A$2:$E$55,5,FALSE)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up'!$A$2:$C$55,3,FALSE)</f>
        <v>Cash</v>
      </c>
      <c r="J1871" s="5">
        <f>VLOOKUP(F1871,'Set up'!$A$2:$D$55,4,FALSE)</f>
        <v>0</v>
      </c>
      <c r="K1871" s="4">
        <f t="shared" si="573"/>
        <v>45118</v>
      </c>
      <c r="L1871" s="5">
        <f t="shared" si="574"/>
        <v>7</v>
      </c>
      <c r="M1871" s="5">
        <f t="shared" si="575"/>
        <v>2023</v>
      </c>
      <c r="N1871" s="6">
        <v>1826</v>
      </c>
      <c r="O1871" s="6">
        <f t="shared" si="577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up'!$A$2:$E$55,5,FALSE)</f>
        <v>PD Chq</v>
      </c>
      <c r="S1871" s="1" t="s">
        <v>2378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up'!$A$2:$C$55,3,FALSE)</f>
        <v>Cash</v>
      </c>
      <c r="J1872" s="5">
        <f>VLOOKUP(F1872,'Set up'!$A$2:$D$55,4,FALSE)</f>
        <v>0</v>
      </c>
      <c r="K1872" s="4">
        <f t="shared" si="573"/>
        <v>45118</v>
      </c>
      <c r="L1872" s="5">
        <f t="shared" si="574"/>
        <v>7</v>
      </c>
      <c r="M1872" s="5">
        <f t="shared" si="575"/>
        <v>2023</v>
      </c>
      <c r="N1872" s="6">
        <v>747</v>
      </c>
      <c r="O1872" s="6">
        <f t="shared" si="577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up'!$A$2:$E$55,5,FALSE)</f>
        <v>PD Chq</v>
      </c>
      <c r="S1872" s="1" t="s">
        <v>2378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up'!$A$2:$C$55,3,FALSE)</f>
        <v>Cash</v>
      </c>
      <c r="J1873" s="5">
        <f>VLOOKUP(F1873,'Set up'!$A$2:$D$55,4,FALSE)</f>
        <v>0</v>
      </c>
      <c r="K1873" s="4">
        <f t="shared" si="573"/>
        <v>45118</v>
      </c>
      <c r="L1873" s="5">
        <f t="shared" si="574"/>
        <v>7</v>
      </c>
      <c r="M1873" s="5">
        <f t="shared" si="575"/>
        <v>2023</v>
      </c>
      <c r="N1873" s="6">
        <v>95</v>
      </c>
      <c r="O1873" s="6">
        <f t="shared" si="577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up'!$A$2:$E$55,5,FALSE)</f>
        <v>PD Chq</v>
      </c>
      <c r="S1873" s="1" t="s">
        <v>2378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up'!$A$2:$C$55,3,FALSE)</f>
        <v>30</v>
      </c>
      <c r="J1874" s="5">
        <f>VLOOKUP(F1874,'Set up'!$A$2:$D$55,4,FALSE)</f>
        <v>30</v>
      </c>
      <c r="K1874" s="4">
        <f t="shared" si="573"/>
        <v>45148</v>
      </c>
      <c r="L1874" s="5">
        <f t="shared" si="574"/>
        <v>8</v>
      </c>
      <c r="M1874" s="5">
        <f t="shared" si="575"/>
        <v>2023</v>
      </c>
      <c r="N1874" s="6">
        <v>144</v>
      </c>
      <c r="O1874" s="6">
        <f t="shared" ref="O1874" si="578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up'!$A$2:$E$55,5,FALSE)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566"/>
        <v>7</v>
      </c>
      <c r="C1875" s="5">
        <f t="shared" si="567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up'!$A$2:$C$55,3,FALSE)</f>
        <v>Cash</v>
      </c>
      <c r="J1875" s="5">
        <f>VLOOKUP(F1875,'Set up'!$A$2:$D$55,4,FALSE)</f>
        <v>0</v>
      </c>
      <c r="K1875" s="4">
        <f t="shared" si="573"/>
        <v>45122</v>
      </c>
      <c r="L1875" s="5">
        <f t="shared" si="574"/>
        <v>7</v>
      </c>
      <c r="M1875" s="5">
        <f t="shared" si="575"/>
        <v>2023</v>
      </c>
      <c r="N1875" s="6">
        <v>3652</v>
      </c>
      <c r="O1875" s="6">
        <f t="shared" ref="O1875:O1884" si="579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up'!$A$2:$E$55,5,FALSE)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566"/>
        <v>7</v>
      </c>
      <c r="C1876" s="5">
        <f t="shared" si="567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up'!$A$2:$C$55,3,FALSE)</f>
        <v>Cash</v>
      </c>
      <c r="J1876" s="5">
        <f>VLOOKUP(F1876,'Set up'!$A$2:$D$55,4,FALSE)</f>
        <v>0</v>
      </c>
      <c r="K1876" s="4">
        <f t="shared" si="573"/>
        <v>45122</v>
      </c>
      <c r="L1876" s="5">
        <f t="shared" si="574"/>
        <v>7</v>
      </c>
      <c r="M1876" s="5">
        <f t="shared" si="575"/>
        <v>2023</v>
      </c>
      <c r="N1876" s="6">
        <v>675</v>
      </c>
      <c r="O1876" s="6">
        <f t="shared" si="579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up'!$A$2:$E$55,5,FALSE)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566"/>
        <v>7</v>
      </c>
      <c r="C1877" s="5">
        <f t="shared" si="567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up'!$A$2:$C$55,3,FALSE)</f>
        <v>Cash</v>
      </c>
      <c r="J1877" s="5">
        <f>VLOOKUP(F1877,'Set up'!$A$2:$D$55,4,FALSE)</f>
        <v>0</v>
      </c>
      <c r="K1877" s="4">
        <f t="shared" si="573"/>
        <v>45122</v>
      </c>
      <c r="L1877" s="5">
        <f t="shared" si="574"/>
        <v>7</v>
      </c>
      <c r="M1877" s="5">
        <f t="shared" si="575"/>
        <v>2023</v>
      </c>
      <c r="N1877" s="6">
        <v>236</v>
      </c>
      <c r="O1877" s="6">
        <f t="shared" si="579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up'!$A$2:$E$55,5,FALSE)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566"/>
        <v>7</v>
      </c>
      <c r="C1878" s="5">
        <f t="shared" si="567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up'!$A$2:$C$55,3,FALSE)</f>
        <v>Cash</v>
      </c>
      <c r="J1878" s="5">
        <f>VLOOKUP(F1878,'Set up'!$A$2:$D$55,4,FALSE)</f>
        <v>0</v>
      </c>
      <c r="K1878" s="4">
        <f t="shared" si="573"/>
        <v>45122</v>
      </c>
      <c r="L1878" s="5">
        <f t="shared" si="574"/>
        <v>7</v>
      </c>
      <c r="M1878" s="5">
        <f t="shared" si="575"/>
        <v>2023</v>
      </c>
      <c r="N1878" s="6">
        <v>190</v>
      </c>
      <c r="O1878" s="6">
        <f t="shared" si="579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up'!$A$2:$E$55,5,FALSE)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566"/>
        <v>7</v>
      </c>
      <c r="C1879" s="5">
        <f t="shared" si="567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up'!$A$2:$C$55,3,FALSE)</f>
        <v>Cash</v>
      </c>
      <c r="J1879" s="5">
        <f>VLOOKUP(F1879,'Set up'!$A$2:$D$55,4,FALSE)</f>
        <v>0</v>
      </c>
      <c r="K1879" s="4">
        <f t="shared" si="573"/>
        <v>45122</v>
      </c>
      <c r="L1879" s="5">
        <f t="shared" si="574"/>
        <v>7</v>
      </c>
      <c r="M1879" s="5">
        <f t="shared" si="575"/>
        <v>2023</v>
      </c>
      <c r="N1879" s="6">
        <v>125</v>
      </c>
      <c r="O1879" s="6">
        <f t="shared" si="579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up'!$A$2:$E$55,5,FALSE)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566"/>
        <v>7</v>
      </c>
      <c r="C1880" s="5">
        <f t="shared" si="567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up'!$A$2:$C$55,3,FALSE)</f>
        <v>Cash</v>
      </c>
      <c r="J1880" s="5">
        <f>VLOOKUP(F1880,'Set up'!$A$2:$D$55,4,FALSE)</f>
        <v>0</v>
      </c>
      <c r="K1880" s="4">
        <f t="shared" si="573"/>
        <v>45122</v>
      </c>
      <c r="L1880" s="5">
        <f t="shared" si="574"/>
        <v>7</v>
      </c>
      <c r="M1880" s="5">
        <f t="shared" si="575"/>
        <v>2023</v>
      </c>
      <c r="N1880" s="6">
        <v>695</v>
      </c>
      <c r="O1880" s="6">
        <f t="shared" si="579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up'!$A$2:$E$55,5,FALSE)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up'!$A$2:$C$55,3,FALSE)</f>
        <v>Cash</v>
      </c>
      <c r="J1881" s="5">
        <f>VLOOKUP(F1881,'Set up'!$A$2:$D$55,4,FALSE)</f>
        <v>0</v>
      </c>
      <c r="K1881" s="4">
        <f t="shared" si="573"/>
        <v>45124</v>
      </c>
      <c r="L1881" s="5">
        <f t="shared" si="574"/>
        <v>7</v>
      </c>
      <c r="M1881" s="5">
        <f t="shared" si="575"/>
        <v>2023</v>
      </c>
      <c r="N1881" s="6">
        <v>1826</v>
      </c>
      <c r="O1881" s="6">
        <f t="shared" si="579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up'!$A$2:$E$55,5,FALSE)</f>
        <v>PD Chq</v>
      </c>
      <c r="S1881" s="1" t="s">
        <v>2377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up'!$A$2:$C$55,3,FALSE)</f>
        <v>Cash</v>
      </c>
      <c r="J1882" s="5">
        <f>VLOOKUP(F1882,'Set up'!$A$2:$D$55,4,FALSE)</f>
        <v>0</v>
      </c>
      <c r="K1882" s="4">
        <f t="shared" si="573"/>
        <v>45124</v>
      </c>
      <c r="L1882" s="5">
        <f t="shared" si="574"/>
        <v>7</v>
      </c>
      <c r="M1882" s="5">
        <f t="shared" si="575"/>
        <v>2023</v>
      </c>
      <c r="N1882" s="6">
        <v>498</v>
      </c>
      <c r="O1882" s="6">
        <f t="shared" si="579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up'!$A$2:$E$55,5,FALSE)</f>
        <v>PD Chq</v>
      </c>
      <c r="S1882" s="1" t="s">
        <v>2377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up'!$A$2:$C$55,3,FALSE)</f>
        <v>Cash</v>
      </c>
      <c r="J1883" s="5">
        <f>VLOOKUP(F1883,'Set up'!$A$2:$D$55,4,FALSE)</f>
        <v>0</v>
      </c>
      <c r="K1883" s="4">
        <f t="shared" si="573"/>
        <v>45124</v>
      </c>
      <c r="L1883" s="5">
        <f t="shared" si="574"/>
        <v>7</v>
      </c>
      <c r="M1883" s="5">
        <f t="shared" si="575"/>
        <v>2023</v>
      </c>
      <c r="N1883" s="6">
        <v>95</v>
      </c>
      <c r="O1883" s="6">
        <f t="shared" si="579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up'!$A$2:$E$55,5,FALSE)</f>
        <v>PD Chq</v>
      </c>
      <c r="S1883" s="1" t="s">
        <v>2377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up'!$A$2:$C$55,3,FALSE)</f>
        <v>Cash</v>
      </c>
      <c r="J1884" s="5">
        <f>VLOOKUP(F1884,'Set up'!$A$2:$D$55,4,FALSE)</f>
        <v>0</v>
      </c>
      <c r="K1884" s="4">
        <f t="shared" si="573"/>
        <v>45124</v>
      </c>
      <c r="L1884" s="5">
        <f t="shared" si="574"/>
        <v>7</v>
      </c>
      <c r="M1884" s="5">
        <f t="shared" si="575"/>
        <v>2023</v>
      </c>
      <c r="N1884" s="6">
        <v>312.5</v>
      </c>
      <c r="O1884" s="6">
        <f t="shared" si="579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up'!$A$2:$E$55,5,FALSE)</f>
        <v>PD Chq</v>
      </c>
      <c r="S1884" s="1" t="s">
        <v>2377</v>
      </c>
    </row>
    <row r="1885" spans="1:19" ht="15" customHeight="1" x14ac:dyDescent="0.35">
      <c r="A1885" s="4" t="s">
        <v>1725</v>
      </c>
      <c r="B1885" s="5">
        <f t="shared" si="566"/>
        <v>7</v>
      </c>
      <c r="C1885" s="5">
        <f t="shared" si="567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up'!$A$2:$C$55,3,FALSE)</f>
        <v>Cash</v>
      </c>
      <c r="J1885" s="5">
        <f>VLOOKUP(F1885,'Set up'!$A$2:$D$55,4,FALSE)</f>
        <v>0</v>
      </c>
      <c r="K1885" s="4">
        <f t="shared" si="573"/>
        <v>45125</v>
      </c>
      <c r="L1885" s="5">
        <f t="shared" si="574"/>
        <v>7</v>
      </c>
      <c r="M1885" s="5">
        <f t="shared" si="575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up'!$A$2:$E$55,5,FALSE)</f>
        <v>Trsf</v>
      </c>
      <c r="S1885" s="1" t="s">
        <v>2446</v>
      </c>
    </row>
    <row r="1886" spans="1:19" ht="15" customHeight="1" x14ac:dyDescent="0.35">
      <c r="A1886" s="4" t="s">
        <v>1725</v>
      </c>
      <c r="B1886" s="5">
        <f t="shared" si="566"/>
        <v>7</v>
      </c>
      <c r="C1886" s="5">
        <f t="shared" si="567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up'!$A$2:$C$55,3,FALSE)</f>
        <v>Cash</v>
      </c>
      <c r="J1886" s="5">
        <f>VLOOKUP(F1886,'Set up'!$A$2:$D$55,4,FALSE)</f>
        <v>0</v>
      </c>
      <c r="K1886" s="4">
        <f t="shared" si="573"/>
        <v>45125</v>
      </c>
      <c r="L1886" s="5">
        <f t="shared" si="574"/>
        <v>7</v>
      </c>
      <c r="M1886" s="5">
        <f t="shared" si="575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up'!$A$2:$E$55,5,FALSE)</f>
        <v>Trsf</v>
      </c>
      <c r="S1886" s="1" t="s">
        <v>2447</v>
      </c>
    </row>
    <row r="1887" spans="1:19" ht="15" customHeight="1" x14ac:dyDescent="0.35">
      <c r="A1887" s="4" t="s">
        <v>1725</v>
      </c>
      <c r="B1887" s="5">
        <f t="shared" si="566"/>
        <v>7</v>
      </c>
      <c r="C1887" s="5">
        <f t="shared" si="567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up'!$A$2:$C$55,3,FALSE)</f>
        <v>Cash</v>
      </c>
      <c r="J1887" s="5">
        <f>VLOOKUP(F1887,'Set up'!$A$2:$D$55,4,FALSE)</f>
        <v>0</v>
      </c>
      <c r="K1887" s="4">
        <f t="shared" si="573"/>
        <v>45125</v>
      </c>
      <c r="L1887" s="5">
        <f t="shared" si="574"/>
        <v>7</v>
      </c>
      <c r="M1887" s="5">
        <f t="shared" si="575"/>
        <v>2023</v>
      </c>
      <c r="N1887" s="6">
        <v>187.5</v>
      </c>
      <c r="O1887" s="6">
        <f t="shared" ref="O1887:O1889" si="580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up'!$A$2:$E$55,5,FALSE)</f>
        <v>Trsf</v>
      </c>
      <c r="S1887" s="1" t="s">
        <v>2448</v>
      </c>
    </row>
    <row r="1888" spans="1:19" ht="15" customHeight="1" x14ac:dyDescent="0.35">
      <c r="A1888" s="4" t="s">
        <v>1725</v>
      </c>
      <c r="B1888" s="5">
        <f t="shared" si="566"/>
        <v>7</v>
      </c>
      <c r="C1888" s="5">
        <f t="shared" si="567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up'!$A$2:$C$55,3,FALSE)</f>
        <v>Cash</v>
      </c>
      <c r="J1888" s="5">
        <f>VLOOKUP(F1888,'Set up'!$A$2:$D$55,4,FALSE)</f>
        <v>0</v>
      </c>
      <c r="K1888" s="4">
        <f t="shared" si="573"/>
        <v>45125</v>
      </c>
      <c r="L1888" s="5">
        <f t="shared" si="574"/>
        <v>7</v>
      </c>
      <c r="M1888" s="5">
        <f t="shared" si="575"/>
        <v>2023</v>
      </c>
      <c r="N1888" s="6">
        <v>390</v>
      </c>
      <c r="O1888" s="6">
        <f t="shared" si="580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up'!$A$2:$E$55,5,FALSE)</f>
        <v>Trsf</v>
      </c>
      <c r="S1888" s="1" t="s">
        <v>2449</v>
      </c>
    </row>
    <row r="1889" spans="1:19" ht="15" customHeight="1" x14ac:dyDescent="0.35">
      <c r="A1889" s="4" t="s">
        <v>1725</v>
      </c>
      <c r="B1889" s="5">
        <f t="shared" si="566"/>
        <v>7</v>
      </c>
      <c r="C1889" s="5">
        <f t="shared" si="567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up'!$A$2:$C$55,3,FALSE)</f>
        <v>Cash</v>
      </c>
      <c r="J1889" s="5">
        <f>VLOOKUP(F1889,'Set up'!$A$2:$D$55,4,FALSE)</f>
        <v>0</v>
      </c>
      <c r="K1889" s="4">
        <f t="shared" si="573"/>
        <v>45125</v>
      </c>
      <c r="L1889" s="5">
        <f t="shared" si="574"/>
        <v>7</v>
      </c>
      <c r="M1889" s="5">
        <f t="shared" si="575"/>
        <v>2023</v>
      </c>
      <c r="N1889" s="6">
        <v>105</v>
      </c>
      <c r="O1889" s="6">
        <f t="shared" si="580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up'!$A$2:$E$55,5,FALSE)</f>
        <v>Trsf</v>
      </c>
      <c r="S1889" s="1" t="s">
        <v>2450</v>
      </c>
    </row>
    <row r="1890" spans="1:19" ht="15" customHeight="1" x14ac:dyDescent="0.35">
      <c r="A1890" s="4" t="s">
        <v>1725</v>
      </c>
      <c r="B1890" s="5">
        <f t="shared" si="566"/>
        <v>7</v>
      </c>
      <c r="C1890" s="5">
        <f t="shared" si="567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up'!$A$2:$C$55,3,FALSE)</f>
        <v>Cash</v>
      </c>
      <c r="J1890" s="5">
        <f>VLOOKUP(F1890,'Set up'!$A$2:$D$55,4,FALSE)</f>
        <v>0</v>
      </c>
      <c r="K1890" s="4">
        <f t="shared" si="573"/>
        <v>45125</v>
      </c>
      <c r="L1890" s="5">
        <f t="shared" si="574"/>
        <v>7</v>
      </c>
      <c r="M1890" s="5">
        <f t="shared" si="575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up'!$A$2:$E$55,5,FALSE)</f>
        <v>Trsf</v>
      </c>
      <c r="S1890" s="1" t="s">
        <v>2451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up'!$A$2:$C$55,3,FALSE)</f>
        <v>Cash</v>
      </c>
      <c r="J1891" s="5">
        <f>VLOOKUP(F1891,'Set up'!$A$2:$D$55,4,FALSE)</f>
        <v>0</v>
      </c>
      <c r="K1891" s="4">
        <f t="shared" si="573"/>
        <v>45133</v>
      </c>
      <c r="L1891" s="5">
        <f t="shared" si="574"/>
        <v>7</v>
      </c>
      <c r="M1891" s="5">
        <f t="shared" si="575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up'!$A$2:$E$55,5,FALSE)</f>
        <v>Trsf</v>
      </c>
      <c r="S1891" s="1" t="s">
        <v>2548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up'!$A$2:$C$55,3,FALSE)</f>
        <v>Cash</v>
      </c>
      <c r="J1892" s="5">
        <f>VLOOKUP(F1892,'Set up'!$A$2:$D$55,4,FALSE)</f>
        <v>0</v>
      </c>
      <c r="K1892" s="4">
        <f t="shared" si="573"/>
        <v>45127</v>
      </c>
      <c r="L1892" s="5">
        <f t="shared" si="574"/>
        <v>7</v>
      </c>
      <c r="M1892" s="5">
        <f t="shared" si="575"/>
        <v>2023</v>
      </c>
      <c r="N1892" s="6">
        <v>420</v>
      </c>
      <c r="O1892" s="6">
        <f t="shared" ref="O1892" si="581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up'!$A$2:$E$55,5,FALSE)</f>
        <v>Trsf</v>
      </c>
      <c r="S1892" s="1" t="s">
        <v>2452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up'!$A$2:$C$55,3,FALSE)</f>
        <v>120</v>
      </c>
      <c r="J1893" s="5">
        <f>VLOOKUP(F1893,'Set up'!$A$2:$D$55,4,FALSE)</f>
        <v>120</v>
      </c>
      <c r="K1893" s="4">
        <f t="shared" si="573"/>
        <v>45248</v>
      </c>
      <c r="L1893" s="5">
        <f t="shared" si="574"/>
        <v>11</v>
      </c>
      <c r="M1893" s="5">
        <f t="shared" si="575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up'!$A$2:$E$55,5,FALSE)</f>
        <v>Trsf</v>
      </c>
      <c r="S1893" s="1" t="s">
        <v>2328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up'!$A$2:$C$55,3,FALSE)</f>
        <v>120</v>
      </c>
      <c r="J1894" s="5">
        <f>VLOOKUP(F1894,'Set up'!$A$2:$D$55,4,FALSE)</f>
        <v>120</v>
      </c>
      <c r="K1894" s="4">
        <f t="shared" si="573"/>
        <v>45248</v>
      </c>
      <c r="L1894" s="5">
        <f t="shared" si="574"/>
        <v>11</v>
      </c>
      <c r="M1894" s="5">
        <f t="shared" si="575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up'!$A$2:$E$55,5,FALSE)</f>
        <v>Trsf</v>
      </c>
      <c r="S1894" s="1" t="s">
        <v>2328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up'!$A$2:$C$55,3,FALSE)</f>
        <v>120</v>
      </c>
      <c r="J1895" s="5">
        <f>VLOOKUP(F1895,'Set up'!$A$2:$D$55,4,FALSE)</f>
        <v>120</v>
      </c>
      <c r="K1895" s="4">
        <f t="shared" si="573"/>
        <v>45248</v>
      </c>
      <c r="L1895" s="5">
        <f t="shared" si="574"/>
        <v>11</v>
      </c>
      <c r="M1895" s="5">
        <f t="shared" si="575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up'!$A$2:$E$55,5,FALSE)</f>
        <v>Trsf</v>
      </c>
      <c r="S1895" s="1" t="s">
        <v>2328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up'!$A$2:$C$55,3,FALSE)</f>
        <v>30</v>
      </c>
      <c r="J1896" s="5">
        <f>VLOOKUP(F1896,'Set up'!$A$2:$D$55,4,FALSE)</f>
        <v>30</v>
      </c>
      <c r="K1896" s="4">
        <f t="shared" si="573"/>
        <v>45158</v>
      </c>
      <c r="L1896" s="5">
        <f t="shared" si="574"/>
        <v>8</v>
      </c>
      <c r="M1896" s="5">
        <f t="shared" si="575"/>
        <v>2023</v>
      </c>
      <c r="N1896" s="6">
        <v>7304</v>
      </c>
      <c r="O1896" s="6">
        <f t="shared" ref="O1896:O1902" si="582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up'!$A$2:$E$55,5,FALSE)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up'!$A$2:$C$55,3,FALSE)</f>
        <v>30</v>
      </c>
      <c r="J1897" s="5">
        <f>VLOOKUP(F1897,'Set up'!$A$2:$D$55,4,FALSE)</f>
        <v>30</v>
      </c>
      <c r="K1897" s="4">
        <f t="shared" si="573"/>
        <v>45158</v>
      </c>
      <c r="L1897" s="5">
        <f t="shared" si="574"/>
        <v>8</v>
      </c>
      <c r="M1897" s="5">
        <f t="shared" si="575"/>
        <v>2023</v>
      </c>
      <c r="N1897" s="6">
        <v>2106</v>
      </c>
      <c r="O1897" s="6">
        <f t="shared" si="582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up'!$A$2:$E$55,5,FALSE)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up'!$A$2:$C$55,3,FALSE)</f>
        <v>30</v>
      </c>
      <c r="J1898" s="5">
        <f>VLOOKUP(F1898,'Set up'!$A$2:$D$55,4,FALSE)</f>
        <v>30</v>
      </c>
      <c r="K1898" s="4">
        <f t="shared" si="573"/>
        <v>45158</v>
      </c>
      <c r="L1898" s="5">
        <f t="shared" si="574"/>
        <v>8</v>
      </c>
      <c r="M1898" s="5">
        <f t="shared" si="575"/>
        <v>2023</v>
      </c>
      <c r="N1898" s="6">
        <v>240</v>
      </c>
      <c r="O1898" s="6">
        <f t="shared" si="582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up'!$A$2:$E$55,5,FALSE)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up'!$A$2:$C$55,3,FALSE)</f>
        <v>30</v>
      </c>
      <c r="J1899" s="5">
        <f>VLOOKUP(F1899,'Set up'!$A$2:$D$55,4,FALSE)</f>
        <v>30</v>
      </c>
      <c r="K1899" s="4">
        <f t="shared" si="573"/>
        <v>45158</v>
      </c>
      <c r="L1899" s="5">
        <f t="shared" si="574"/>
        <v>8</v>
      </c>
      <c r="M1899" s="5">
        <f t="shared" si="575"/>
        <v>2023</v>
      </c>
      <c r="N1899" s="6">
        <v>190</v>
      </c>
      <c r="O1899" s="6">
        <f t="shared" si="582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up'!$A$2:$E$55,5,FALSE)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up'!$A$2:$C$55,3,FALSE)</f>
        <v>30</v>
      </c>
      <c r="J1900" s="5">
        <f>VLOOKUP(F1900,'Set up'!$A$2:$D$55,4,FALSE)</f>
        <v>30</v>
      </c>
      <c r="K1900" s="4">
        <f t="shared" si="573"/>
        <v>45158</v>
      </c>
      <c r="L1900" s="5">
        <f t="shared" si="574"/>
        <v>8</v>
      </c>
      <c r="M1900" s="5">
        <f t="shared" si="575"/>
        <v>2023</v>
      </c>
      <c r="N1900" s="6">
        <v>312.5</v>
      </c>
      <c r="O1900" s="6">
        <f t="shared" si="582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up'!$A$2:$E$55,5,FALSE)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up'!$A$2:$C$55,3,FALSE)</f>
        <v>30</v>
      </c>
      <c r="J1901" s="5">
        <f>VLOOKUP(F1901,'Set up'!$A$2:$D$55,4,FALSE)</f>
        <v>30</v>
      </c>
      <c r="K1901" s="4">
        <f t="shared" si="573"/>
        <v>45158</v>
      </c>
      <c r="L1901" s="5">
        <f t="shared" si="574"/>
        <v>8</v>
      </c>
      <c r="M1901" s="5">
        <f t="shared" si="575"/>
        <v>2023</v>
      </c>
      <c r="N1901" s="6">
        <v>260</v>
      </c>
      <c r="O1901" s="6">
        <f t="shared" si="582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up'!$A$2:$E$55,5,FALSE)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up'!$A$2:$C$55,3,FALSE)</f>
        <v>30</v>
      </c>
      <c r="J1902" s="5">
        <f>VLOOKUP(F1902,'Set up'!$A$2:$D$55,4,FALSE)</f>
        <v>30</v>
      </c>
      <c r="K1902" s="4">
        <f t="shared" si="573"/>
        <v>45158</v>
      </c>
      <c r="L1902" s="5">
        <f t="shared" si="574"/>
        <v>8</v>
      </c>
      <c r="M1902" s="5">
        <f t="shared" si="575"/>
        <v>2023</v>
      </c>
      <c r="N1902" s="6">
        <v>930</v>
      </c>
      <c r="O1902" s="6">
        <f t="shared" si="582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up'!$A$2:$E$55,5,FALSE)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up'!$A$2:$C$55,3,FALSE)</f>
        <v>Cash</v>
      </c>
      <c r="J1903" s="5">
        <f>VLOOKUP(F1903,'Set up'!$A$2:$D$55,4,FALSE)</f>
        <v>0</v>
      </c>
      <c r="K1903" s="4">
        <f t="shared" si="573"/>
        <v>45131</v>
      </c>
      <c r="L1903" s="5">
        <f t="shared" si="574"/>
        <v>7</v>
      </c>
      <c r="M1903" s="5">
        <f t="shared" si="575"/>
        <v>2023</v>
      </c>
      <c r="N1903" s="6">
        <v>3652</v>
      </c>
      <c r="O1903" s="6">
        <f t="shared" ref="O1903:O1909" si="583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up'!$A$2:$E$55,5,FALSE)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up'!$A$2:$C$55,3,FALSE)</f>
        <v>Cash</v>
      </c>
      <c r="J1904" s="5">
        <f>VLOOKUP(F1904,'Set up'!$A$2:$D$55,4,FALSE)</f>
        <v>0</v>
      </c>
      <c r="K1904" s="4">
        <f t="shared" si="573"/>
        <v>45131</v>
      </c>
      <c r="L1904" s="5">
        <f t="shared" si="574"/>
        <v>7</v>
      </c>
      <c r="M1904" s="5">
        <f t="shared" si="575"/>
        <v>2023</v>
      </c>
      <c r="N1904" s="6">
        <v>675</v>
      </c>
      <c r="O1904" s="6">
        <f t="shared" si="583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up'!$A$2:$E$55,5,FALSE)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up'!$A$2:$C$55,3,FALSE)</f>
        <v>Cash</v>
      </c>
      <c r="J1905" s="5">
        <f>VLOOKUP(F1905,'Set up'!$A$2:$D$55,4,FALSE)</f>
        <v>0</v>
      </c>
      <c r="K1905" s="4">
        <f t="shared" si="573"/>
        <v>45131</v>
      </c>
      <c r="L1905" s="5">
        <f t="shared" si="574"/>
        <v>7</v>
      </c>
      <c r="M1905" s="5">
        <f t="shared" si="575"/>
        <v>2023</v>
      </c>
      <c r="N1905" s="6">
        <v>236</v>
      </c>
      <c r="O1905" s="6">
        <f t="shared" si="583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up'!$A$2:$E$55,5,FALSE)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up'!$A$2:$C$55,3,FALSE)</f>
        <v>Cash</v>
      </c>
      <c r="J1906" s="5">
        <f>VLOOKUP(F1906,'Set up'!$A$2:$D$55,4,FALSE)</f>
        <v>0</v>
      </c>
      <c r="K1906" s="4">
        <f t="shared" si="573"/>
        <v>45131</v>
      </c>
      <c r="L1906" s="5">
        <f t="shared" si="574"/>
        <v>7</v>
      </c>
      <c r="M1906" s="5">
        <f t="shared" si="575"/>
        <v>2023</v>
      </c>
      <c r="N1906" s="6">
        <v>190</v>
      </c>
      <c r="O1906" s="6">
        <f t="shared" si="583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up'!$A$2:$E$55,5,FALSE)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up'!$A$2:$C$55,3,FALSE)</f>
        <v>Cash</v>
      </c>
      <c r="J1907" s="5">
        <f>VLOOKUP(F1907,'Set up'!$A$2:$D$55,4,FALSE)</f>
        <v>0</v>
      </c>
      <c r="K1907" s="4">
        <f t="shared" si="573"/>
        <v>45131</v>
      </c>
      <c r="L1907" s="5">
        <f t="shared" si="574"/>
        <v>7</v>
      </c>
      <c r="M1907" s="5">
        <f t="shared" si="575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up'!$A$2:$E$55,5,FALSE)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up'!$A$2:$C$55,3,FALSE)</f>
        <v>Cash</v>
      </c>
      <c r="J1908" s="5">
        <f>VLOOKUP(F1908,'Set up'!$A$2:$D$55,4,FALSE)</f>
        <v>0</v>
      </c>
      <c r="K1908" s="4">
        <f t="shared" si="573"/>
        <v>45132</v>
      </c>
      <c r="L1908" s="5">
        <f t="shared" si="574"/>
        <v>7</v>
      </c>
      <c r="M1908" s="5">
        <f t="shared" si="575"/>
        <v>2023</v>
      </c>
      <c r="N1908" s="6">
        <v>350</v>
      </c>
      <c r="O1908" s="6">
        <f t="shared" si="583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up'!$A$2:$E$55,5,FALSE)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584">MONTH(A1909)</f>
        <v>7</v>
      </c>
      <c r="C1909" s="5">
        <f t="shared" ref="C1909:C1935" si="585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up'!$A$2:$C$55,3,FALSE)</f>
        <v>Cash</v>
      </c>
      <c r="J1909" s="5">
        <f>VLOOKUP(F1909,'Set up'!$A$2:$D$55,4,FALSE)</f>
        <v>0</v>
      </c>
      <c r="K1909" s="4">
        <f t="shared" si="573"/>
        <v>45132</v>
      </c>
      <c r="L1909" s="5">
        <f t="shared" si="574"/>
        <v>7</v>
      </c>
      <c r="M1909" s="5">
        <f t="shared" si="575"/>
        <v>2023</v>
      </c>
      <c r="N1909" s="6">
        <v>55</v>
      </c>
      <c r="O1909" s="6">
        <f t="shared" si="583"/>
        <v>-55</v>
      </c>
      <c r="P1909" s="6">
        <f t="shared" ref="P1909:P1935" si="586">SUM(N1909+O1909)</f>
        <v>0</v>
      </c>
      <c r="Q1909" s="7">
        <f t="shared" ref="Q1909:Q1935" si="587">SUM(Q1908+N1909)</f>
        <v>3373546.4500000011</v>
      </c>
      <c r="R1909" s="44" t="str">
        <f>VLOOKUP(F1909,'Set up'!$A$2:$E$55,5,FALSE)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584"/>
        <v>7</v>
      </c>
      <c r="C1910" s="5">
        <f t="shared" si="585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up'!$A$2:$C$55,3,FALSE)</f>
        <v>Cash</v>
      </c>
      <c r="J1910" s="5">
        <f>VLOOKUP(F1910,'Set up'!$A$2:$D$55,4,FALSE)</f>
        <v>0</v>
      </c>
      <c r="K1910" s="4">
        <f t="shared" si="573"/>
        <v>45133</v>
      </c>
      <c r="L1910" s="5">
        <f t="shared" si="574"/>
        <v>7</v>
      </c>
      <c r="M1910" s="5">
        <f t="shared" si="575"/>
        <v>2023</v>
      </c>
      <c r="N1910" s="6">
        <v>3080</v>
      </c>
      <c r="O1910" s="6">
        <f>-N1910</f>
        <v>-3080</v>
      </c>
      <c r="P1910" s="6">
        <f t="shared" si="586"/>
        <v>0</v>
      </c>
      <c r="Q1910" s="7">
        <f t="shared" si="587"/>
        <v>3376626.4500000011</v>
      </c>
      <c r="R1910" s="44" t="str">
        <f>VLOOKUP(F1910,'Set up'!$A$2:$E$55,5,FALSE)</f>
        <v>Trsf</v>
      </c>
      <c r="S1910" s="1" t="s">
        <v>2550</v>
      </c>
    </row>
    <row r="1911" spans="1:19" ht="15" customHeight="1" x14ac:dyDescent="0.35">
      <c r="A1911" s="4" t="s">
        <v>1733</v>
      </c>
      <c r="B1911" s="5">
        <f t="shared" si="584"/>
        <v>7</v>
      </c>
      <c r="C1911" s="5">
        <f t="shared" si="585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up'!$A$2:$C$55,3,FALSE)</f>
        <v>Cash</v>
      </c>
      <c r="J1911" s="5">
        <f>VLOOKUP(F1911,'Set up'!$A$2:$D$55,4,FALSE)</f>
        <v>0</v>
      </c>
      <c r="K1911" s="4">
        <f t="shared" si="573"/>
        <v>45133</v>
      </c>
      <c r="L1911" s="5">
        <f t="shared" si="574"/>
        <v>7</v>
      </c>
      <c r="M1911" s="5">
        <f t="shared" si="575"/>
        <v>2023</v>
      </c>
      <c r="N1911" s="6">
        <v>1134</v>
      </c>
      <c r="O1911" s="6">
        <f>-N1911</f>
        <v>-1134</v>
      </c>
      <c r="P1911" s="6">
        <f t="shared" si="586"/>
        <v>0</v>
      </c>
      <c r="Q1911" s="7">
        <f t="shared" si="587"/>
        <v>3377760.4500000011</v>
      </c>
      <c r="R1911" s="44" t="str">
        <f>VLOOKUP(F1911,'Set up'!$A$2:$E$55,5,FALSE)</f>
        <v>Trsf</v>
      </c>
      <c r="S1911" s="1" t="s">
        <v>2551</v>
      </c>
    </row>
    <row r="1912" spans="1:19" ht="15" customHeight="1" x14ac:dyDescent="0.35">
      <c r="A1912" s="4" t="s">
        <v>1733</v>
      </c>
      <c r="B1912" s="5">
        <f t="shared" si="584"/>
        <v>7</v>
      </c>
      <c r="C1912" s="5">
        <f t="shared" si="585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up'!$A$2:$C$55,3,FALSE)</f>
        <v>Cash</v>
      </c>
      <c r="J1912" s="5">
        <f>VLOOKUP(F1912,'Set up'!$A$2:$D$55,4,FALSE)</f>
        <v>0</v>
      </c>
      <c r="K1912" s="4">
        <f t="shared" si="573"/>
        <v>45133</v>
      </c>
      <c r="L1912" s="5">
        <f t="shared" si="574"/>
        <v>7</v>
      </c>
      <c r="M1912" s="5">
        <f t="shared" si="575"/>
        <v>2023</v>
      </c>
      <c r="N1912" s="6">
        <v>600</v>
      </c>
      <c r="O1912" s="6">
        <f>-N1912</f>
        <v>-600</v>
      </c>
      <c r="P1912" s="6">
        <f t="shared" si="586"/>
        <v>0</v>
      </c>
      <c r="Q1912" s="7">
        <f t="shared" si="587"/>
        <v>3378360.4500000011</v>
      </c>
      <c r="R1912" s="44" t="str">
        <f>VLOOKUP(F1912,'Set up'!$A$2:$E$55,5,FALSE)</f>
        <v>Trsf</v>
      </c>
      <c r="S1912" s="1" t="s">
        <v>2552</v>
      </c>
    </row>
    <row r="1913" spans="1:19" ht="15" customHeight="1" x14ac:dyDescent="0.35">
      <c r="A1913" s="4" t="s">
        <v>1733</v>
      </c>
      <c r="B1913" s="5">
        <f t="shared" si="584"/>
        <v>7</v>
      </c>
      <c r="C1913" s="5">
        <f t="shared" si="585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up'!$A$2:$C$55,3,FALSE)</f>
        <v>Cash</v>
      </c>
      <c r="J1913" s="5">
        <f>VLOOKUP(F1913,'Set up'!$A$2:$D$55,4,FALSE)</f>
        <v>0</v>
      </c>
      <c r="K1913" s="4">
        <f t="shared" si="573"/>
        <v>45133</v>
      </c>
      <c r="L1913" s="5">
        <f t="shared" si="574"/>
        <v>7</v>
      </c>
      <c r="M1913" s="5">
        <f t="shared" si="575"/>
        <v>2023</v>
      </c>
      <c r="N1913" s="6">
        <v>380</v>
      </c>
      <c r="O1913" s="6">
        <f>-N1913</f>
        <v>-380</v>
      </c>
      <c r="P1913" s="6">
        <f t="shared" si="586"/>
        <v>0</v>
      </c>
      <c r="Q1913" s="7">
        <f t="shared" si="587"/>
        <v>3378740.4500000011</v>
      </c>
      <c r="R1913" s="44" t="str">
        <f>VLOOKUP(F1913,'Set up'!$A$2:$E$55,5,FALSE)</f>
        <v>Trsf</v>
      </c>
      <c r="S1913" s="1" t="s">
        <v>2553</v>
      </c>
    </row>
    <row r="1914" spans="1:19" ht="15" customHeight="1" x14ac:dyDescent="0.35">
      <c r="A1914" s="4" t="s">
        <v>1733</v>
      </c>
      <c r="B1914" s="5">
        <f t="shared" si="584"/>
        <v>7</v>
      </c>
      <c r="C1914" s="5">
        <f t="shared" si="585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up'!$A$2:$C$55,3,FALSE)</f>
        <v>Cash</v>
      </c>
      <c r="J1914" s="5">
        <f>VLOOKUP(F1914,'Set up'!$A$2:$D$55,4,FALSE)</f>
        <v>0</v>
      </c>
      <c r="K1914" s="4">
        <f t="shared" si="573"/>
        <v>45133</v>
      </c>
      <c r="L1914" s="5">
        <f t="shared" si="574"/>
        <v>7</v>
      </c>
      <c r="M1914" s="5">
        <f t="shared" si="575"/>
        <v>2023</v>
      </c>
      <c r="N1914" s="6">
        <v>1000</v>
      </c>
      <c r="O1914" s="6">
        <f>-N1914</f>
        <v>-1000</v>
      </c>
      <c r="P1914" s="6">
        <f t="shared" si="586"/>
        <v>0</v>
      </c>
      <c r="Q1914" s="7">
        <f t="shared" si="587"/>
        <v>3379740.4500000011</v>
      </c>
      <c r="R1914" s="44" t="str">
        <f>VLOOKUP(F1914,'Set up'!$A$2:$E$55,5,FALSE)</f>
        <v>Trsf</v>
      </c>
      <c r="S1914" s="1" t="s">
        <v>2554</v>
      </c>
    </row>
    <row r="1915" spans="1:19" ht="15" customHeight="1" x14ac:dyDescent="0.35">
      <c r="A1915" s="4">
        <v>45134</v>
      </c>
      <c r="B1915" s="5">
        <f t="shared" si="584"/>
        <v>7</v>
      </c>
      <c r="C1915" s="5">
        <f t="shared" si="585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up'!$A$2:$C$55,3,FALSE)</f>
        <v>Cash</v>
      </c>
      <c r="J1915" s="5">
        <f>VLOOKUP(F1915,'Set up'!$A$2:$D$55,4,FALSE)</f>
        <v>0</v>
      </c>
      <c r="K1915" s="4">
        <f t="shared" si="573"/>
        <v>45134</v>
      </c>
      <c r="L1915" s="5">
        <f t="shared" si="574"/>
        <v>7</v>
      </c>
      <c r="M1915" s="5">
        <f t="shared" si="575"/>
        <v>2023</v>
      </c>
      <c r="N1915" s="6">
        <v>1826</v>
      </c>
      <c r="O1915" s="6">
        <f t="shared" ref="O1915:O1918" si="588">-N1915</f>
        <v>-1826</v>
      </c>
      <c r="P1915" s="6">
        <f t="shared" si="586"/>
        <v>0</v>
      </c>
      <c r="Q1915" s="7">
        <f t="shared" si="587"/>
        <v>3381566.4500000011</v>
      </c>
      <c r="R1915" s="44" t="str">
        <f>VLOOKUP(F1915,'Set up'!$A$2:$E$55,5,FALSE)</f>
        <v>PD Chq</v>
      </c>
      <c r="S1915" s="1" t="s">
        <v>2477</v>
      </c>
    </row>
    <row r="1916" spans="1:19" ht="15" customHeight="1" x14ac:dyDescent="0.35">
      <c r="A1916" s="4">
        <v>45134</v>
      </c>
      <c r="B1916" s="5">
        <f t="shared" si="584"/>
        <v>7</v>
      </c>
      <c r="C1916" s="5">
        <f t="shared" si="585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up'!$A$2:$C$55,3,FALSE)</f>
        <v>Cash</v>
      </c>
      <c r="J1916" s="5">
        <f>VLOOKUP(F1916,'Set up'!$A$2:$D$55,4,FALSE)</f>
        <v>0</v>
      </c>
      <c r="K1916" s="4">
        <f t="shared" si="573"/>
        <v>45134</v>
      </c>
      <c r="L1916" s="5">
        <f t="shared" si="574"/>
        <v>7</v>
      </c>
      <c r="M1916" s="5">
        <f t="shared" si="575"/>
        <v>2023</v>
      </c>
      <c r="N1916" s="6">
        <v>498</v>
      </c>
      <c r="O1916" s="6">
        <f t="shared" si="588"/>
        <v>-498</v>
      </c>
      <c r="P1916" s="6">
        <f t="shared" si="586"/>
        <v>0</v>
      </c>
      <c r="Q1916" s="7">
        <f t="shared" si="587"/>
        <v>3382064.4500000011</v>
      </c>
      <c r="R1916" s="44" t="str">
        <f>VLOOKUP(F1916,'Set up'!$A$2:$E$55,5,FALSE)</f>
        <v>PD Chq</v>
      </c>
      <c r="S1916" s="1" t="s">
        <v>2477</v>
      </c>
    </row>
    <row r="1917" spans="1:19" ht="15" customHeight="1" x14ac:dyDescent="0.35">
      <c r="A1917" s="4">
        <v>45134</v>
      </c>
      <c r="B1917" s="5">
        <f t="shared" si="584"/>
        <v>7</v>
      </c>
      <c r="C1917" s="5">
        <f t="shared" si="585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up'!$A$2:$C$55,3,FALSE)</f>
        <v>Cash</v>
      </c>
      <c r="J1917" s="5">
        <f>VLOOKUP(F1917,'Set up'!$A$2:$D$55,4,FALSE)</f>
        <v>0</v>
      </c>
      <c r="K1917" s="4">
        <f t="shared" si="573"/>
        <v>45134</v>
      </c>
      <c r="L1917" s="5">
        <f t="shared" si="574"/>
        <v>7</v>
      </c>
      <c r="M1917" s="5">
        <f t="shared" si="575"/>
        <v>2023</v>
      </c>
      <c r="N1917" s="6">
        <v>95</v>
      </c>
      <c r="O1917" s="6">
        <f t="shared" si="588"/>
        <v>-95</v>
      </c>
      <c r="P1917" s="6">
        <f t="shared" si="586"/>
        <v>0</v>
      </c>
      <c r="Q1917" s="7">
        <f t="shared" si="587"/>
        <v>3382159.4500000011</v>
      </c>
      <c r="R1917" s="44" t="str">
        <f>VLOOKUP(F1917,'Set up'!$A$2:$E$55,5,FALSE)</f>
        <v>PD Chq</v>
      </c>
      <c r="S1917" s="1" t="s">
        <v>2477</v>
      </c>
    </row>
    <row r="1918" spans="1:19" ht="15" customHeight="1" x14ac:dyDescent="0.35">
      <c r="A1918" s="4">
        <v>45134</v>
      </c>
      <c r="B1918" s="5">
        <f t="shared" si="584"/>
        <v>7</v>
      </c>
      <c r="C1918" s="5">
        <f t="shared" si="585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up'!$A$2:$C$55,3,FALSE)</f>
        <v>Cash</v>
      </c>
      <c r="J1918" s="5">
        <f>VLOOKUP(F1918,'Set up'!$A$2:$D$55,4,FALSE)</f>
        <v>0</v>
      </c>
      <c r="K1918" s="4">
        <f t="shared" si="573"/>
        <v>45134</v>
      </c>
      <c r="L1918" s="5">
        <f t="shared" si="574"/>
        <v>7</v>
      </c>
      <c r="M1918" s="5">
        <f t="shared" si="575"/>
        <v>2023</v>
      </c>
      <c r="N1918" s="6">
        <v>225</v>
      </c>
      <c r="O1918" s="6">
        <f t="shared" si="588"/>
        <v>-225</v>
      </c>
      <c r="P1918" s="6">
        <f t="shared" si="586"/>
        <v>0</v>
      </c>
      <c r="Q1918" s="7">
        <f t="shared" si="587"/>
        <v>3382384.4500000011</v>
      </c>
      <c r="R1918" s="44" t="str">
        <f>VLOOKUP(F1918,'Set up'!$A$2:$E$55,5,FALSE)</f>
        <v>PD Chq</v>
      </c>
      <c r="S1918" s="1" t="s">
        <v>2477</v>
      </c>
    </row>
    <row r="1919" spans="1:19" ht="15" customHeight="1" x14ac:dyDescent="0.35">
      <c r="A1919" s="4">
        <v>45134</v>
      </c>
      <c r="B1919" s="5">
        <f t="shared" si="584"/>
        <v>7</v>
      </c>
      <c r="C1919" s="5">
        <f t="shared" si="585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up'!$A$2:$C$55,3,FALSE)</f>
        <v>Cash</v>
      </c>
      <c r="J1919" s="5">
        <f>VLOOKUP(F1919,'Set up'!$A$2:$D$55,4,FALSE)</f>
        <v>0</v>
      </c>
      <c r="K1919" s="4">
        <f t="shared" si="573"/>
        <v>45134</v>
      </c>
      <c r="L1919" s="5">
        <f t="shared" si="574"/>
        <v>7</v>
      </c>
      <c r="M1919" s="5">
        <f t="shared" si="575"/>
        <v>2023</v>
      </c>
      <c r="N1919" s="6">
        <v>187.5</v>
      </c>
      <c r="O1919" s="6">
        <f t="shared" ref="O1919:O1924" si="589">-N1919</f>
        <v>-187.5</v>
      </c>
      <c r="P1919" s="6">
        <f t="shared" si="586"/>
        <v>0</v>
      </c>
      <c r="Q1919" s="7">
        <f t="shared" si="587"/>
        <v>3382571.9500000011</v>
      </c>
      <c r="R1919" s="44" t="str">
        <f>VLOOKUP(F1919,'Set up'!$A$2:$E$55,5,FALSE)</f>
        <v>Trsf</v>
      </c>
      <c r="S1919" s="1" t="s">
        <v>2555</v>
      </c>
    </row>
    <row r="1920" spans="1:19" ht="15" customHeight="1" x14ac:dyDescent="0.35">
      <c r="A1920" s="4">
        <v>45134</v>
      </c>
      <c r="B1920" s="5">
        <f t="shared" si="584"/>
        <v>7</v>
      </c>
      <c r="C1920" s="5">
        <f t="shared" si="585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up'!$A$2:$C$55,3,FALSE)</f>
        <v>Cash</v>
      </c>
      <c r="J1920" s="5">
        <f>VLOOKUP(F1920,'Set up'!$A$2:$D$55,4,FALSE)</f>
        <v>0</v>
      </c>
      <c r="K1920" s="4">
        <f t="shared" si="573"/>
        <v>45134</v>
      </c>
      <c r="L1920" s="5">
        <f t="shared" si="574"/>
        <v>7</v>
      </c>
      <c r="M1920" s="5">
        <f t="shared" si="575"/>
        <v>2023</v>
      </c>
      <c r="N1920" s="6">
        <v>4620</v>
      </c>
      <c r="O1920" s="6">
        <f t="shared" si="589"/>
        <v>-4620</v>
      </c>
      <c r="P1920" s="6">
        <f t="shared" si="586"/>
        <v>0</v>
      </c>
      <c r="Q1920" s="7">
        <f t="shared" si="587"/>
        <v>3387191.9500000011</v>
      </c>
      <c r="R1920" s="44" t="str">
        <f>VLOOKUP(F1920,'Set up'!$A$2:$E$55,5,FALSE)</f>
        <v>Trsf</v>
      </c>
      <c r="S1920" s="1" t="s">
        <v>2556</v>
      </c>
    </row>
    <row r="1921" spans="1:19" ht="15" customHeight="1" x14ac:dyDescent="0.35">
      <c r="A1921" s="4">
        <v>45134</v>
      </c>
      <c r="B1921" s="5">
        <f t="shared" si="584"/>
        <v>7</v>
      </c>
      <c r="C1921" s="5">
        <f t="shared" si="585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up'!$A$2:$C$55,3,FALSE)</f>
        <v>Cash</v>
      </c>
      <c r="J1921" s="5">
        <f>VLOOKUP(F1921,'Set up'!$A$2:$D$55,4,FALSE)</f>
        <v>0</v>
      </c>
      <c r="K1921" s="4">
        <f t="shared" si="573"/>
        <v>45134</v>
      </c>
      <c r="L1921" s="5">
        <f t="shared" si="574"/>
        <v>7</v>
      </c>
      <c r="M1921" s="5">
        <f t="shared" si="575"/>
        <v>2023</v>
      </c>
      <c r="N1921" s="6">
        <v>1701</v>
      </c>
      <c r="O1921" s="6">
        <f t="shared" si="589"/>
        <v>-1701</v>
      </c>
      <c r="P1921" s="6">
        <f t="shared" si="586"/>
        <v>0</v>
      </c>
      <c r="Q1921" s="7">
        <f t="shared" si="587"/>
        <v>3388892.9500000011</v>
      </c>
      <c r="R1921" s="44" t="str">
        <f>VLOOKUP(F1921,'Set up'!$A$2:$E$55,5,FALSE)</f>
        <v>Trsf</v>
      </c>
      <c r="S1921" s="1" t="s">
        <v>2557</v>
      </c>
    </row>
    <row r="1922" spans="1:19" ht="15" customHeight="1" x14ac:dyDescent="0.35">
      <c r="A1922" s="4">
        <v>45134</v>
      </c>
      <c r="B1922" s="5">
        <f t="shared" si="584"/>
        <v>7</v>
      </c>
      <c r="C1922" s="5">
        <f t="shared" si="585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up'!$A$2:$C$55,3,FALSE)</f>
        <v>Cash</v>
      </c>
      <c r="J1922" s="5">
        <f>VLOOKUP(F1922,'Set up'!$A$2:$D$55,4,FALSE)</f>
        <v>0</v>
      </c>
      <c r="K1922" s="4">
        <f t="shared" si="573"/>
        <v>45134</v>
      </c>
      <c r="L1922" s="5">
        <f t="shared" si="574"/>
        <v>7</v>
      </c>
      <c r="M1922" s="5">
        <f t="shared" si="575"/>
        <v>2023</v>
      </c>
      <c r="N1922" s="6">
        <v>800</v>
      </c>
      <c r="O1922" s="6">
        <f t="shared" si="589"/>
        <v>-800</v>
      </c>
      <c r="P1922" s="6">
        <f t="shared" si="586"/>
        <v>0</v>
      </c>
      <c r="Q1922" s="7">
        <f t="shared" si="587"/>
        <v>3389692.9500000011</v>
      </c>
      <c r="R1922" s="44" t="str">
        <f>VLOOKUP(F1922,'Set up'!$A$2:$E$55,5,FALSE)</f>
        <v>Trsf</v>
      </c>
      <c r="S1922" s="1" t="s">
        <v>2558</v>
      </c>
    </row>
    <row r="1923" spans="1:19" ht="15" customHeight="1" x14ac:dyDescent="0.35">
      <c r="A1923" s="4">
        <v>45134</v>
      </c>
      <c r="B1923" s="5">
        <f t="shared" si="584"/>
        <v>7</v>
      </c>
      <c r="C1923" s="5">
        <f t="shared" si="585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up'!$A$2:$C$55,3,FALSE)</f>
        <v>45</v>
      </c>
      <c r="J1923" s="5">
        <f>VLOOKUP(F1923,'Set up'!$A$2:$D$55,4,FALSE)</f>
        <v>45</v>
      </c>
      <c r="K1923" s="4">
        <f t="shared" ref="K1923:K1986" si="590">A1923+J1923</f>
        <v>45179</v>
      </c>
      <c r="L1923" s="5">
        <f t="shared" ref="L1923:L1986" si="591">MONTH(K1923)</f>
        <v>9</v>
      </c>
      <c r="M1923" s="5">
        <f t="shared" ref="M1923:M1986" si="592">YEAR(K1923)</f>
        <v>2023</v>
      </c>
      <c r="N1923" s="6">
        <v>3740</v>
      </c>
      <c r="O1923" s="6">
        <f t="shared" si="589"/>
        <v>-3740</v>
      </c>
      <c r="P1923" s="6">
        <f t="shared" si="586"/>
        <v>0</v>
      </c>
      <c r="Q1923" s="7">
        <f t="shared" si="587"/>
        <v>3393432.9500000011</v>
      </c>
      <c r="R1923" s="44" t="str">
        <f>VLOOKUP(F1923,'Set up'!$A$2:$E$55,5,FALSE)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584"/>
        <v>7</v>
      </c>
      <c r="C1924" s="5">
        <f t="shared" si="585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up'!$A$2:$C$55,3,FALSE)</f>
        <v>45</v>
      </c>
      <c r="J1924" s="5">
        <f>VLOOKUP(F1924,'Set up'!$A$2:$D$55,4,FALSE)</f>
        <v>45</v>
      </c>
      <c r="K1924" s="4">
        <f t="shared" si="590"/>
        <v>45180</v>
      </c>
      <c r="L1924" s="5">
        <f t="shared" si="591"/>
        <v>9</v>
      </c>
      <c r="M1924" s="5">
        <f t="shared" si="592"/>
        <v>2023</v>
      </c>
      <c r="N1924" s="6">
        <v>220</v>
      </c>
      <c r="O1924" s="6">
        <f t="shared" si="589"/>
        <v>-220</v>
      </c>
      <c r="P1924" s="6">
        <f t="shared" si="586"/>
        <v>0</v>
      </c>
      <c r="Q1924" s="7">
        <f t="shared" si="587"/>
        <v>3393652.9500000011</v>
      </c>
      <c r="R1924" s="44" t="str">
        <f>VLOOKUP(F1924,'Set up'!$A$2:$E$55,5,FALSE)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584"/>
        <v>7</v>
      </c>
      <c r="C1925" s="5">
        <f t="shared" si="585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up'!$A$2:$C$55,3,FALSE)</f>
        <v>Cash</v>
      </c>
      <c r="J1925" s="5">
        <f>VLOOKUP(F1925,'Set up'!$A$2:$D$55,4,FALSE)</f>
        <v>0</v>
      </c>
      <c r="K1925" s="4">
        <f t="shared" si="590"/>
        <v>45138</v>
      </c>
      <c r="L1925" s="5">
        <f t="shared" si="591"/>
        <v>7</v>
      </c>
      <c r="M1925" s="5">
        <f t="shared" si="592"/>
        <v>2023</v>
      </c>
      <c r="N1925" s="96">
        <v>7304</v>
      </c>
      <c r="O1925" s="6">
        <f t="shared" ref="O1925:O1935" si="593">-N1925</f>
        <v>-7304</v>
      </c>
      <c r="P1925" s="6">
        <f t="shared" si="586"/>
        <v>0</v>
      </c>
      <c r="Q1925" s="7">
        <f t="shared" si="587"/>
        <v>3400956.9500000011</v>
      </c>
      <c r="R1925" s="44" t="str">
        <f>VLOOKUP(F1925,'Set up'!$A$2:$E$55,5,FALSE)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584"/>
        <v>7</v>
      </c>
      <c r="C1926" s="5">
        <f t="shared" si="585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up'!$A$2:$C$55,3,FALSE)</f>
        <v>Cash</v>
      </c>
      <c r="J1926" s="5">
        <f>VLOOKUP(F1926,'Set up'!$A$2:$D$55,4,FALSE)</f>
        <v>0</v>
      </c>
      <c r="K1926" s="4">
        <f t="shared" si="590"/>
        <v>45138</v>
      </c>
      <c r="L1926" s="5">
        <f t="shared" si="591"/>
        <v>7</v>
      </c>
      <c r="M1926" s="5">
        <f t="shared" si="592"/>
        <v>2023</v>
      </c>
      <c r="N1926" s="96">
        <v>2133</v>
      </c>
      <c r="O1926" s="6">
        <f t="shared" si="593"/>
        <v>-2133</v>
      </c>
      <c r="P1926" s="6">
        <f t="shared" si="586"/>
        <v>0</v>
      </c>
      <c r="Q1926" s="7">
        <f t="shared" si="587"/>
        <v>3403089.9500000011</v>
      </c>
      <c r="R1926" s="44" t="str">
        <f>VLOOKUP(F1926,'Set up'!$A$2:$E$55,5,FALSE)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584"/>
        <v>7</v>
      </c>
      <c r="C1927" s="5">
        <f t="shared" si="585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up'!$A$2:$C$55,3,FALSE)</f>
        <v>Cash</v>
      </c>
      <c r="J1927" s="5">
        <f>VLOOKUP(F1927,'Set up'!$A$2:$D$55,4,FALSE)</f>
        <v>0</v>
      </c>
      <c r="K1927" s="4">
        <f t="shared" si="590"/>
        <v>45138</v>
      </c>
      <c r="L1927" s="5">
        <f t="shared" si="591"/>
        <v>7</v>
      </c>
      <c r="M1927" s="5">
        <f t="shared" si="592"/>
        <v>2023</v>
      </c>
      <c r="N1927" s="96">
        <v>1279.8000000000002</v>
      </c>
      <c r="O1927" s="6">
        <f t="shared" si="593"/>
        <v>-1279.8000000000002</v>
      </c>
      <c r="P1927" s="6">
        <f t="shared" si="586"/>
        <v>0</v>
      </c>
      <c r="Q1927" s="7">
        <f t="shared" si="587"/>
        <v>3404369.7500000009</v>
      </c>
      <c r="R1927" s="44" t="str">
        <f>VLOOKUP(F1927,'Set up'!$A$2:$E$55,5,FALSE)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584"/>
        <v>7</v>
      </c>
      <c r="C1928" s="5">
        <f t="shared" si="585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up'!$A$2:$C$55,3,FALSE)</f>
        <v>Cash</v>
      </c>
      <c r="J1928" s="5">
        <f>VLOOKUP(F1928,'Set up'!$A$2:$D$55,4,FALSE)</f>
        <v>0</v>
      </c>
      <c r="K1928" s="4">
        <f t="shared" si="590"/>
        <v>45138</v>
      </c>
      <c r="L1928" s="5">
        <f t="shared" si="591"/>
        <v>7</v>
      </c>
      <c r="M1928" s="5">
        <f t="shared" si="592"/>
        <v>2023</v>
      </c>
      <c r="N1928" s="96">
        <v>4128</v>
      </c>
      <c r="O1928" s="6">
        <f t="shared" si="593"/>
        <v>-4128</v>
      </c>
      <c r="P1928" s="6">
        <f t="shared" si="586"/>
        <v>0</v>
      </c>
      <c r="Q1928" s="7">
        <f t="shared" si="587"/>
        <v>3408497.7500000009</v>
      </c>
      <c r="R1928" s="44" t="str">
        <f>VLOOKUP(F1928,'Set up'!$A$2:$E$55,5,FALSE)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584"/>
        <v>7</v>
      </c>
      <c r="C1929" s="5">
        <f t="shared" si="585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up'!$A$2:$C$55,3,FALSE)</f>
        <v>Cash</v>
      </c>
      <c r="J1929" s="5">
        <f>VLOOKUP(F1929,'Set up'!$A$2:$D$55,4,FALSE)</f>
        <v>0</v>
      </c>
      <c r="K1929" s="4">
        <f t="shared" si="590"/>
        <v>45138</v>
      </c>
      <c r="L1929" s="5">
        <f t="shared" si="591"/>
        <v>7</v>
      </c>
      <c r="M1929" s="5">
        <f t="shared" si="592"/>
        <v>2023</v>
      </c>
      <c r="N1929" s="96">
        <v>2625</v>
      </c>
      <c r="O1929" s="6">
        <f t="shared" si="593"/>
        <v>-2625</v>
      </c>
      <c r="P1929" s="6">
        <f t="shared" si="586"/>
        <v>0</v>
      </c>
      <c r="Q1929" s="7">
        <f t="shared" si="587"/>
        <v>3411122.7500000009</v>
      </c>
      <c r="R1929" s="44" t="str">
        <f>VLOOKUP(F1929,'Set up'!$A$2:$E$55,5,FALSE)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584"/>
        <v>7</v>
      </c>
      <c r="C1930" s="5">
        <f t="shared" si="585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up'!$A$2:$C$55,3,FALSE)</f>
        <v>Cash</v>
      </c>
      <c r="J1930" s="5">
        <f>VLOOKUP(F1930,'Set up'!$A$2:$D$55,4,FALSE)</f>
        <v>0</v>
      </c>
      <c r="K1930" s="4">
        <f t="shared" si="590"/>
        <v>45138</v>
      </c>
      <c r="L1930" s="5">
        <f t="shared" si="591"/>
        <v>7</v>
      </c>
      <c r="M1930" s="5">
        <f t="shared" si="592"/>
        <v>2023</v>
      </c>
      <c r="N1930" s="96">
        <v>1290</v>
      </c>
      <c r="O1930" s="6">
        <f t="shared" si="593"/>
        <v>-1290</v>
      </c>
      <c r="P1930" s="6">
        <f t="shared" si="586"/>
        <v>0</v>
      </c>
      <c r="Q1930" s="7">
        <f t="shared" si="587"/>
        <v>3412412.7500000009</v>
      </c>
      <c r="R1930" s="44" t="str">
        <f>VLOOKUP(F1930,'Set up'!$A$2:$E$55,5,FALSE)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584"/>
        <v>7</v>
      </c>
      <c r="C1931" s="5">
        <f t="shared" si="585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up'!$A$2:$C$55,3,FALSE)</f>
        <v>Cash</v>
      </c>
      <c r="J1931" s="5">
        <f>VLOOKUP(F1931,'Set up'!$A$2:$D$55,4,FALSE)</f>
        <v>0</v>
      </c>
      <c r="K1931" s="4">
        <f t="shared" si="590"/>
        <v>45138</v>
      </c>
      <c r="L1931" s="5">
        <f t="shared" si="591"/>
        <v>7</v>
      </c>
      <c r="M1931" s="5">
        <f t="shared" si="592"/>
        <v>2023</v>
      </c>
      <c r="N1931" s="96">
        <v>120</v>
      </c>
      <c r="O1931" s="6">
        <f t="shared" si="593"/>
        <v>-120</v>
      </c>
      <c r="P1931" s="6">
        <f t="shared" si="586"/>
        <v>0</v>
      </c>
      <c r="Q1931" s="7">
        <f t="shared" si="587"/>
        <v>3412532.7500000009</v>
      </c>
      <c r="R1931" s="44" t="str">
        <f>VLOOKUP(F1931,'Set up'!$A$2:$E$55,5,FALSE)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584"/>
        <v>7</v>
      </c>
      <c r="C1932" s="5">
        <f t="shared" si="585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up'!$A$2:$C$55,3,FALSE)</f>
        <v>Cash</v>
      </c>
      <c r="J1932" s="5">
        <f>VLOOKUP(F1932,'Set up'!$A$2:$D$55,4,FALSE)</f>
        <v>0</v>
      </c>
      <c r="K1932" s="4">
        <f t="shared" si="590"/>
        <v>45138</v>
      </c>
      <c r="L1932" s="5">
        <f t="shared" si="591"/>
        <v>7</v>
      </c>
      <c r="M1932" s="5">
        <f t="shared" si="592"/>
        <v>2023</v>
      </c>
      <c r="N1932" s="96">
        <v>55.2</v>
      </c>
      <c r="O1932" s="6">
        <f t="shared" si="593"/>
        <v>-55.2</v>
      </c>
      <c r="P1932" s="6">
        <f t="shared" si="586"/>
        <v>0</v>
      </c>
      <c r="Q1932" s="7">
        <f t="shared" si="587"/>
        <v>3412587.9500000011</v>
      </c>
      <c r="R1932" s="44" t="str">
        <f>VLOOKUP(F1932,'Set up'!$A$2:$E$55,5,FALSE)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584"/>
        <v>7</v>
      </c>
      <c r="C1933" s="5">
        <f t="shared" si="585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up'!$A$2:$C$55,3,FALSE)</f>
        <v>Cash</v>
      </c>
      <c r="J1933" s="5">
        <f>VLOOKUP(F1933,'Set up'!$A$2:$D$55,4,FALSE)</f>
        <v>0</v>
      </c>
      <c r="K1933" s="4">
        <f t="shared" si="590"/>
        <v>45138</v>
      </c>
      <c r="L1933" s="5">
        <f t="shared" si="591"/>
        <v>7</v>
      </c>
      <c r="M1933" s="5">
        <f t="shared" si="592"/>
        <v>2023</v>
      </c>
      <c r="N1933" s="96">
        <v>1108.4000000000001</v>
      </c>
      <c r="O1933" s="6">
        <f t="shared" si="593"/>
        <v>-1108.4000000000001</v>
      </c>
      <c r="P1933" s="6">
        <f t="shared" si="586"/>
        <v>0</v>
      </c>
      <c r="Q1933" s="7">
        <f t="shared" si="587"/>
        <v>3413696.350000001</v>
      </c>
      <c r="R1933" s="44" t="str">
        <f>VLOOKUP(F1933,'Set up'!$A$2:$E$55,5,FALSE)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584"/>
        <v>7</v>
      </c>
      <c r="C1934" s="5">
        <f t="shared" si="585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up'!$A$2:$C$55,3,FALSE)</f>
        <v>Cash</v>
      </c>
      <c r="J1934" s="5">
        <f>VLOOKUP(F1934,'Set up'!$A$2:$D$55,4,FALSE)</f>
        <v>0</v>
      </c>
      <c r="K1934" s="4">
        <f t="shared" si="590"/>
        <v>45138</v>
      </c>
      <c r="L1934" s="5">
        <f t="shared" si="591"/>
        <v>7</v>
      </c>
      <c r="M1934" s="5">
        <f t="shared" si="592"/>
        <v>2023</v>
      </c>
      <c r="N1934" s="96">
        <v>280</v>
      </c>
      <c r="O1934" s="6">
        <f t="shared" si="593"/>
        <v>-280</v>
      </c>
      <c r="P1934" s="6">
        <f t="shared" si="586"/>
        <v>0</v>
      </c>
      <c r="Q1934" s="7">
        <f t="shared" si="587"/>
        <v>3413976.350000001</v>
      </c>
      <c r="R1934" s="44" t="str">
        <f>VLOOKUP(F1934,'Set up'!$A$2:$E$55,5,FALSE)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584"/>
        <v>7</v>
      </c>
      <c r="C1935" s="5">
        <f t="shared" si="585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up'!$A$2:$C$55,3,FALSE)</f>
        <v>Cash</v>
      </c>
      <c r="J1935" s="5">
        <f>VLOOKUP(F1935,'Set up'!$A$2:$D$55,4,FALSE)</f>
        <v>0</v>
      </c>
      <c r="K1935" s="4">
        <f t="shared" si="590"/>
        <v>45138</v>
      </c>
      <c r="L1935" s="5">
        <f t="shared" si="591"/>
        <v>7</v>
      </c>
      <c r="M1935" s="5">
        <f t="shared" si="592"/>
        <v>2023</v>
      </c>
      <c r="N1935" s="96">
        <v>260</v>
      </c>
      <c r="O1935" s="6">
        <f t="shared" si="593"/>
        <v>-260</v>
      </c>
      <c r="P1935" s="6">
        <f t="shared" si="586"/>
        <v>0</v>
      </c>
      <c r="Q1935" s="7">
        <f t="shared" si="587"/>
        <v>3414236.350000001</v>
      </c>
      <c r="R1935" s="44" t="str">
        <f>VLOOKUP(F1935,'Set up'!$A$2:$E$55,5,FALSE)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594">MONTH(A1936)</f>
        <v>8</v>
      </c>
      <c r="C1936" s="5">
        <f t="shared" ref="C1936:C1999" si="595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up'!$A$2:$C$55,3,FALSE)</f>
        <v>Cash</v>
      </c>
      <c r="J1936" s="5">
        <f>VLOOKUP(F1936,'Set up'!$A$2:$D$55,4,FALSE)</f>
        <v>0</v>
      </c>
      <c r="K1936" s="4">
        <f t="shared" si="590"/>
        <v>45139</v>
      </c>
      <c r="L1936" s="5">
        <f t="shared" si="591"/>
        <v>8</v>
      </c>
      <c r="M1936" s="5">
        <f t="shared" si="592"/>
        <v>2023</v>
      </c>
      <c r="N1936" s="96">
        <v>420</v>
      </c>
      <c r="O1936" s="6">
        <f>-0.2-10-100-309.8</f>
        <v>-420</v>
      </c>
      <c r="P1936" s="6">
        <f t="shared" ref="P1936:P1999" si="596">SUM(N1936+O1936)</f>
        <v>0</v>
      </c>
      <c r="Q1936" s="7">
        <f t="shared" ref="Q1936:Q1999" si="597">SUM(Q1935+N1936)</f>
        <v>3414656.350000001</v>
      </c>
      <c r="R1936" s="44" t="str">
        <f>VLOOKUP(F1936,'Set up'!$A$2:$E$55,5,FALSE)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594"/>
        <v>8</v>
      </c>
      <c r="C1937" s="5">
        <f t="shared" si="595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up'!$A$2:$C$55,3,FALSE)</f>
        <v>Cash</v>
      </c>
      <c r="J1937" s="5">
        <f>VLOOKUP(F1937,'Set up'!$A$2:$D$55,4,FALSE)</f>
        <v>0</v>
      </c>
      <c r="K1937" s="4">
        <f t="shared" si="590"/>
        <v>45139</v>
      </c>
      <c r="L1937" s="5">
        <f t="shared" si="591"/>
        <v>8</v>
      </c>
      <c r="M1937" s="5">
        <f t="shared" si="592"/>
        <v>2023</v>
      </c>
      <c r="N1937" s="96">
        <v>225</v>
      </c>
      <c r="O1937" s="6">
        <f t="shared" ref="O1937:O1939" si="598">-N1937</f>
        <v>-225</v>
      </c>
      <c r="P1937" s="6">
        <f t="shared" si="596"/>
        <v>0</v>
      </c>
      <c r="Q1937" s="7">
        <f t="shared" si="597"/>
        <v>3414881.350000001</v>
      </c>
      <c r="R1937" s="44" t="str">
        <f>VLOOKUP(F1937,'Set up'!$A$2:$E$55,5,FALSE)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594"/>
        <v>8</v>
      </c>
      <c r="C1938" s="5">
        <f t="shared" si="595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up'!$A$2:$C$55,3,FALSE)</f>
        <v>Cash</v>
      </c>
      <c r="J1938" s="5">
        <f>VLOOKUP(F1938,'Set up'!$A$2:$D$55,4,FALSE)</f>
        <v>0</v>
      </c>
      <c r="K1938" s="4">
        <f t="shared" si="590"/>
        <v>45139</v>
      </c>
      <c r="L1938" s="5">
        <f t="shared" si="591"/>
        <v>8</v>
      </c>
      <c r="M1938" s="5">
        <f t="shared" si="592"/>
        <v>2023</v>
      </c>
      <c r="N1938" s="96">
        <v>160</v>
      </c>
      <c r="O1938" s="6">
        <f t="shared" si="598"/>
        <v>-160</v>
      </c>
      <c r="P1938" s="6">
        <f t="shared" si="596"/>
        <v>0</v>
      </c>
      <c r="Q1938" s="7">
        <f t="shared" si="597"/>
        <v>3415041.350000001</v>
      </c>
      <c r="R1938" s="44" t="str">
        <f>VLOOKUP(F1938,'Set up'!$A$2:$E$55,5,FALSE)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594"/>
        <v>8</v>
      </c>
      <c r="C1939" s="5">
        <f t="shared" si="595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up'!$A$2:$C$55,3,FALSE)</f>
        <v>60</v>
      </c>
      <c r="J1939" s="5">
        <f>VLOOKUP(F1939,'Set up'!$A$2:$D$55,4,FALSE)</f>
        <v>60</v>
      </c>
      <c r="K1939" s="4">
        <f t="shared" si="590"/>
        <v>45199</v>
      </c>
      <c r="L1939" s="5">
        <f t="shared" si="591"/>
        <v>9</v>
      </c>
      <c r="M1939" s="5">
        <f t="shared" si="592"/>
        <v>2023</v>
      </c>
      <c r="N1939" s="98">
        <v>3124</v>
      </c>
      <c r="O1939" s="6">
        <f t="shared" si="598"/>
        <v>-3124</v>
      </c>
      <c r="P1939" s="6">
        <f t="shared" si="596"/>
        <v>0</v>
      </c>
      <c r="Q1939" s="7">
        <f t="shared" si="597"/>
        <v>3418165.350000001</v>
      </c>
      <c r="R1939" s="44" t="str">
        <f>VLOOKUP(F1939,'Set up'!$A$2:$E$55,5,FALSE)</f>
        <v>Chq</v>
      </c>
      <c r="S1939" s="1" t="s">
        <v>2327</v>
      </c>
    </row>
    <row r="1940" spans="1:19" ht="15" customHeight="1" x14ac:dyDescent="0.35">
      <c r="A1940" s="4">
        <v>45139</v>
      </c>
      <c r="B1940" s="5">
        <f t="shared" si="594"/>
        <v>8</v>
      </c>
      <c r="C1940" s="5">
        <f t="shared" si="595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up'!$A$2:$C$55,3,FALSE)</f>
        <v>Cash</v>
      </c>
      <c r="J1940" s="5">
        <f>VLOOKUP(F1940,'Set up'!$A$2:$D$55,4,FALSE)</f>
        <v>0</v>
      </c>
      <c r="K1940" s="4">
        <f t="shared" si="590"/>
        <v>45139</v>
      </c>
      <c r="L1940" s="5">
        <f t="shared" si="591"/>
        <v>8</v>
      </c>
      <c r="M1940" s="5">
        <f t="shared" si="592"/>
        <v>2023</v>
      </c>
      <c r="N1940" s="96">
        <v>3388</v>
      </c>
      <c r="O1940" s="6">
        <f t="shared" ref="O1940:O1942" si="599">-N1940</f>
        <v>-3388</v>
      </c>
      <c r="P1940" s="6">
        <f t="shared" si="596"/>
        <v>0</v>
      </c>
      <c r="Q1940" s="7">
        <f t="shared" si="597"/>
        <v>3421553.350000001</v>
      </c>
      <c r="R1940" s="44" t="str">
        <f>VLOOKUP(F1940,'Set up'!$A$2:$E$55,5,FALSE)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594"/>
        <v>8</v>
      </c>
      <c r="C1941" s="5">
        <f t="shared" si="595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up'!$A$2:$C$55,3,FALSE)</f>
        <v>Cash</v>
      </c>
      <c r="J1941" s="5">
        <f>VLOOKUP(F1941,'Set up'!$A$2:$D$55,4,FALSE)</f>
        <v>0</v>
      </c>
      <c r="K1941" s="4">
        <f t="shared" si="590"/>
        <v>45139</v>
      </c>
      <c r="L1941" s="5">
        <f t="shared" si="591"/>
        <v>8</v>
      </c>
      <c r="M1941" s="5">
        <f t="shared" si="592"/>
        <v>2023</v>
      </c>
      <c r="N1941" s="96">
        <v>936</v>
      </c>
      <c r="O1941" s="6">
        <f t="shared" si="599"/>
        <v>-936</v>
      </c>
      <c r="P1941" s="6">
        <f t="shared" si="596"/>
        <v>0</v>
      </c>
      <c r="Q1941" s="7">
        <f t="shared" si="597"/>
        <v>3422489.350000001</v>
      </c>
      <c r="R1941" s="44" t="str">
        <f>VLOOKUP(F1941,'Set up'!$A$2:$E$55,5,FALSE)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594"/>
        <v>8</v>
      </c>
      <c r="C1942" s="5">
        <f t="shared" si="595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up'!$A$2:$C$55,3,FALSE)</f>
        <v>Cash</v>
      </c>
      <c r="J1942" s="5">
        <f>VLOOKUP(F1942,'Set up'!$A$2:$D$55,4,FALSE)</f>
        <v>0</v>
      </c>
      <c r="K1942" s="4">
        <f t="shared" si="590"/>
        <v>45139</v>
      </c>
      <c r="L1942" s="5">
        <f t="shared" si="591"/>
        <v>8</v>
      </c>
      <c r="M1942" s="5">
        <f t="shared" si="592"/>
        <v>2023</v>
      </c>
      <c r="N1942" s="96">
        <v>62.5</v>
      </c>
      <c r="O1942" s="6">
        <f t="shared" si="599"/>
        <v>-62.5</v>
      </c>
      <c r="P1942" s="6">
        <f t="shared" si="596"/>
        <v>0</v>
      </c>
      <c r="Q1942" s="7">
        <f t="shared" si="597"/>
        <v>3422551.850000001</v>
      </c>
      <c r="R1942" s="44" t="str">
        <f>VLOOKUP(F1942,'Set up'!$A$2:$E$55,5,FALSE)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594"/>
        <v>8</v>
      </c>
      <c r="C1943" s="5">
        <f t="shared" si="595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up'!$A$2:$C$55,3,FALSE)</f>
        <v>120</v>
      </c>
      <c r="J1943" s="5">
        <f>VLOOKUP(F1943,'Set up'!$A$2:$D$55,4,FALSE)</f>
        <v>120</v>
      </c>
      <c r="K1943" s="4">
        <f t="shared" si="590"/>
        <v>45260</v>
      </c>
      <c r="L1943" s="5">
        <f t="shared" si="591"/>
        <v>11</v>
      </c>
      <c r="M1943" s="5">
        <f t="shared" si="592"/>
        <v>2023</v>
      </c>
      <c r="N1943" s="96">
        <v>9636</v>
      </c>
      <c r="O1943" s="6">
        <f t="shared" ref="O1943:O1958" si="600">-N1943</f>
        <v>-9636</v>
      </c>
      <c r="P1943" s="6">
        <f t="shared" si="596"/>
        <v>0</v>
      </c>
      <c r="Q1943" s="7">
        <f t="shared" si="597"/>
        <v>3432187.850000001</v>
      </c>
      <c r="R1943" s="44" t="str">
        <f>VLOOKUP(F1943,'Set up'!$A$2:$E$55,5,FALSE)</f>
        <v>Trsf</v>
      </c>
      <c r="S1943" s="1" t="s">
        <v>2411</v>
      </c>
    </row>
    <row r="1944" spans="1:19" ht="15" customHeight="1" x14ac:dyDescent="0.35">
      <c r="A1944" s="4">
        <v>45140</v>
      </c>
      <c r="B1944" s="5">
        <f t="shared" si="594"/>
        <v>8</v>
      </c>
      <c r="C1944" s="5">
        <f t="shared" si="595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up'!$A$2:$C$55,3,FALSE)</f>
        <v>120</v>
      </c>
      <c r="J1944" s="5">
        <f>VLOOKUP(F1944,'Set up'!$A$2:$D$55,4,FALSE)</f>
        <v>120</v>
      </c>
      <c r="K1944" s="4">
        <f t="shared" si="590"/>
        <v>45260</v>
      </c>
      <c r="L1944" s="5">
        <f t="shared" si="591"/>
        <v>11</v>
      </c>
      <c r="M1944" s="5">
        <f t="shared" si="592"/>
        <v>2023</v>
      </c>
      <c r="N1944" s="96">
        <v>1800</v>
      </c>
      <c r="O1944" s="6">
        <f t="shared" si="600"/>
        <v>-1800</v>
      </c>
      <c r="P1944" s="6">
        <f t="shared" si="596"/>
        <v>0</v>
      </c>
      <c r="Q1944" s="7">
        <f t="shared" si="597"/>
        <v>3433987.850000001</v>
      </c>
      <c r="R1944" s="44" t="str">
        <f>VLOOKUP(F1944,'Set up'!$A$2:$E$55,5,FALSE)</f>
        <v>Trsf</v>
      </c>
      <c r="S1944" s="1" t="s">
        <v>2411</v>
      </c>
    </row>
    <row r="1945" spans="1:19" ht="15" customHeight="1" x14ac:dyDescent="0.35">
      <c r="A1945" s="4">
        <v>45140</v>
      </c>
      <c r="B1945" s="5">
        <f t="shared" si="594"/>
        <v>8</v>
      </c>
      <c r="C1945" s="5">
        <f t="shared" si="595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up'!$A$2:$C$55,3,FALSE)</f>
        <v>120</v>
      </c>
      <c r="J1945" s="5">
        <f>VLOOKUP(F1945,'Set up'!$A$2:$D$55,4,FALSE)</f>
        <v>120</v>
      </c>
      <c r="K1945" s="4">
        <f t="shared" si="590"/>
        <v>45260</v>
      </c>
      <c r="L1945" s="5">
        <f t="shared" si="591"/>
        <v>11</v>
      </c>
      <c r="M1945" s="5">
        <f t="shared" si="592"/>
        <v>2023</v>
      </c>
      <c r="N1945" s="96">
        <v>862.5</v>
      </c>
      <c r="O1945" s="6">
        <f t="shared" si="600"/>
        <v>-862.5</v>
      </c>
      <c r="P1945" s="6">
        <f t="shared" si="596"/>
        <v>0</v>
      </c>
      <c r="Q1945" s="7">
        <f t="shared" si="597"/>
        <v>3434850.350000001</v>
      </c>
      <c r="R1945" s="44" t="str">
        <f>VLOOKUP(F1945,'Set up'!$A$2:$E$55,5,FALSE)</f>
        <v>Trsf</v>
      </c>
      <c r="S1945" s="1" t="s">
        <v>2411</v>
      </c>
    </row>
    <row r="1946" spans="1:19" ht="15" customHeight="1" x14ac:dyDescent="0.35">
      <c r="A1946" s="4">
        <v>45140</v>
      </c>
      <c r="B1946" s="5">
        <f t="shared" si="594"/>
        <v>8</v>
      </c>
      <c r="C1946" s="5">
        <f t="shared" si="595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up'!$A$2:$C$55,3,FALSE)</f>
        <v>120</v>
      </c>
      <c r="J1946" s="5">
        <f>VLOOKUP(F1946,'Set up'!$A$2:$D$55,4,FALSE)</f>
        <v>120</v>
      </c>
      <c r="K1946" s="4">
        <f t="shared" si="590"/>
        <v>45260</v>
      </c>
      <c r="L1946" s="5">
        <f t="shared" si="591"/>
        <v>11</v>
      </c>
      <c r="M1946" s="5">
        <f t="shared" si="592"/>
        <v>2023</v>
      </c>
      <c r="N1946" s="96">
        <v>420</v>
      </c>
      <c r="O1946" s="6">
        <f t="shared" si="600"/>
        <v>-420</v>
      </c>
      <c r="P1946" s="6">
        <f t="shared" si="596"/>
        <v>0</v>
      </c>
      <c r="Q1946" s="7">
        <f t="shared" si="597"/>
        <v>3435270.350000001</v>
      </c>
      <c r="R1946" s="44" t="str">
        <f>VLOOKUP(F1946,'Set up'!$A$2:$E$55,5,FALSE)</f>
        <v>Trsf</v>
      </c>
      <c r="S1946" s="1" t="s">
        <v>2411</v>
      </c>
    </row>
    <row r="1947" spans="1:19" ht="15" customHeight="1" x14ac:dyDescent="0.35">
      <c r="A1947" s="4">
        <v>45140</v>
      </c>
      <c r="B1947" s="5">
        <f t="shared" si="594"/>
        <v>8</v>
      </c>
      <c r="C1947" s="5">
        <f t="shared" si="595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up'!$A$2:$C$55,3,FALSE)</f>
        <v>120</v>
      </c>
      <c r="J1947" s="5">
        <f>VLOOKUP(F1947,'Set up'!$A$2:$D$55,4,FALSE)</f>
        <v>120</v>
      </c>
      <c r="K1947" s="4">
        <f t="shared" si="590"/>
        <v>45260</v>
      </c>
      <c r="L1947" s="5">
        <f t="shared" si="591"/>
        <v>11</v>
      </c>
      <c r="M1947" s="5">
        <f t="shared" si="592"/>
        <v>2023</v>
      </c>
      <c r="N1947" s="96">
        <v>420</v>
      </c>
      <c r="O1947" s="6">
        <f t="shared" si="600"/>
        <v>-420</v>
      </c>
      <c r="P1947" s="6">
        <f t="shared" si="596"/>
        <v>0</v>
      </c>
      <c r="Q1947" s="7">
        <f t="shared" si="597"/>
        <v>3435690.350000001</v>
      </c>
      <c r="R1947" s="44" t="str">
        <f>VLOOKUP(F1947,'Set up'!$A$2:$E$55,5,FALSE)</f>
        <v>Trsf</v>
      </c>
      <c r="S1947" s="1" t="s">
        <v>2411</v>
      </c>
    </row>
    <row r="1948" spans="1:19" ht="15" customHeight="1" x14ac:dyDescent="0.35">
      <c r="A1948" s="4">
        <v>45140</v>
      </c>
      <c r="B1948" s="5">
        <f t="shared" si="594"/>
        <v>8</v>
      </c>
      <c r="C1948" s="5">
        <f t="shared" si="595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up'!$A$2:$C$55,3,FALSE)</f>
        <v>120</v>
      </c>
      <c r="J1948" s="5">
        <f>VLOOKUP(F1948,'Set up'!$A$2:$D$55,4,FALSE)</f>
        <v>120</v>
      </c>
      <c r="K1948" s="4">
        <f t="shared" si="590"/>
        <v>45260</v>
      </c>
      <c r="L1948" s="5">
        <f t="shared" si="591"/>
        <v>11</v>
      </c>
      <c r="M1948" s="5">
        <f t="shared" si="592"/>
        <v>2023</v>
      </c>
      <c r="N1948" s="96">
        <v>395</v>
      </c>
      <c r="O1948" s="6">
        <f t="shared" si="600"/>
        <v>-395</v>
      </c>
      <c r="P1948" s="6">
        <f t="shared" si="596"/>
        <v>0</v>
      </c>
      <c r="Q1948" s="7">
        <f t="shared" si="597"/>
        <v>3436085.350000001</v>
      </c>
      <c r="R1948" s="44" t="str">
        <f>VLOOKUP(F1948,'Set up'!$A$2:$E$55,5,FALSE)</f>
        <v>Trsf</v>
      </c>
      <c r="S1948" s="1" t="s">
        <v>2411</v>
      </c>
    </row>
    <row r="1949" spans="1:19" ht="15" customHeight="1" x14ac:dyDescent="0.35">
      <c r="A1949" s="4">
        <v>45141</v>
      </c>
      <c r="B1949" s="5">
        <f t="shared" si="594"/>
        <v>8</v>
      </c>
      <c r="C1949" s="5">
        <f t="shared" si="595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up'!$A$2:$C$55,3,FALSE)</f>
        <v>Cash</v>
      </c>
      <c r="J1949" s="5">
        <f>VLOOKUP(F1949,'Set up'!$A$2:$D$55,4,FALSE)</f>
        <v>0</v>
      </c>
      <c r="K1949" s="4">
        <f t="shared" si="590"/>
        <v>45141</v>
      </c>
      <c r="L1949" s="5">
        <f t="shared" si="591"/>
        <v>8</v>
      </c>
      <c r="M1949" s="5">
        <f t="shared" si="592"/>
        <v>2023</v>
      </c>
      <c r="N1949" s="96">
        <v>1738</v>
      </c>
      <c r="O1949" s="6">
        <f t="shared" si="600"/>
        <v>-1738</v>
      </c>
      <c r="P1949" s="6">
        <f t="shared" si="596"/>
        <v>0</v>
      </c>
      <c r="Q1949" s="7">
        <f t="shared" si="597"/>
        <v>3437823.350000001</v>
      </c>
      <c r="R1949" s="44" t="str">
        <f>VLOOKUP(F1949,'Set up'!$A$2:$E$55,5,FALSE)</f>
        <v>Chq</v>
      </c>
      <c r="S1949" s="1" t="s">
        <v>2089</v>
      </c>
    </row>
    <row r="1950" spans="1:19" ht="15" customHeight="1" x14ac:dyDescent="0.35">
      <c r="A1950" s="4">
        <v>45141</v>
      </c>
      <c r="B1950" s="5">
        <f t="shared" si="594"/>
        <v>8</v>
      </c>
      <c r="C1950" s="5">
        <f t="shared" si="595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up'!$A$2:$C$55,3,FALSE)</f>
        <v>Cash</v>
      </c>
      <c r="J1950" s="5">
        <f>VLOOKUP(F1950,'Set up'!$A$2:$D$55,4,FALSE)</f>
        <v>0</v>
      </c>
      <c r="K1950" s="4">
        <f t="shared" si="590"/>
        <v>45141</v>
      </c>
      <c r="L1950" s="5">
        <f t="shared" si="591"/>
        <v>8</v>
      </c>
      <c r="M1950" s="5">
        <f t="shared" si="592"/>
        <v>2023</v>
      </c>
      <c r="N1950" s="96">
        <v>468</v>
      </c>
      <c r="O1950" s="6">
        <f t="shared" si="600"/>
        <v>-468</v>
      </c>
      <c r="P1950" s="6">
        <f t="shared" si="596"/>
        <v>0</v>
      </c>
      <c r="Q1950" s="7">
        <f t="shared" si="597"/>
        <v>3438291.350000001</v>
      </c>
      <c r="R1950" s="44" t="str">
        <f>VLOOKUP(F1950,'Set up'!$A$2:$E$55,5,FALSE)</f>
        <v>Chq</v>
      </c>
      <c r="S1950" s="1" t="s">
        <v>2089</v>
      </c>
    </row>
    <row r="1951" spans="1:19" ht="15" customHeight="1" x14ac:dyDescent="0.35">
      <c r="A1951" s="4">
        <v>45141</v>
      </c>
      <c r="B1951" s="5">
        <f t="shared" si="594"/>
        <v>8</v>
      </c>
      <c r="C1951" s="5">
        <f t="shared" si="595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up'!$A$2:$C$55,3,FALSE)</f>
        <v>Cash</v>
      </c>
      <c r="J1951" s="5">
        <f>VLOOKUP(F1951,'Set up'!$A$2:$D$55,4,FALSE)</f>
        <v>0</v>
      </c>
      <c r="K1951" s="4">
        <f t="shared" si="590"/>
        <v>45141</v>
      </c>
      <c r="L1951" s="5">
        <f t="shared" si="591"/>
        <v>8</v>
      </c>
      <c r="M1951" s="5">
        <f t="shared" si="592"/>
        <v>2023</v>
      </c>
      <c r="N1951" s="96">
        <v>175</v>
      </c>
      <c r="O1951" s="6">
        <f t="shared" si="600"/>
        <v>-175</v>
      </c>
      <c r="P1951" s="6">
        <f t="shared" si="596"/>
        <v>0</v>
      </c>
      <c r="Q1951" s="7">
        <f t="shared" si="597"/>
        <v>3438466.350000001</v>
      </c>
      <c r="R1951" s="44" t="str">
        <f>VLOOKUP(F1951,'Set up'!$A$2:$E$55,5,FALSE)</f>
        <v>Chq</v>
      </c>
      <c r="S1951" s="1" t="s">
        <v>2089</v>
      </c>
    </row>
    <row r="1952" spans="1:19" ht="15" customHeight="1" x14ac:dyDescent="0.35">
      <c r="A1952" s="4">
        <v>45142</v>
      </c>
      <c r="B1952" s="5">
        <f t="shared" si="594"/>
        <v>8</v>
      </c>
      <c r="C1952" s="5">
        <f t="shared" si="595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up'!$A$2:$C$55,3,FALSE)</f>
        <v>Cash</v>
      </c>
      <c r="J1952" s="5">
        <f>VLOOKUP(F1952,'Set up'!$A$2:$D$55,4,FALSE)</f>
        <v>0</v>
      </c>
      <c r="K1952" s="4">
        <f t="shared" si="590"/>
        <v>45142</v>
      </c>
      <c r="L1952" s="5">
        <f t="shared" si="591"/>
        <v>8</v>
      </c>
      <c r="M1952" s="5">
        <f t="shared" si="592"/>
        <v>2023</v>
      </c>
      <c r="N1952" s="96">
        <v>1738</v>
      </c>
      <c r="O1952" s="6">
        <f>-499.3-1000-238.7</f>
        <v>-1738</v>
      </c>
      <c r="P1952" s="6">
        <f t="shared" si="596"/>
        <v>0</v>
      </c>
      <c r="Q1952" s="7">
        <f t="shared" si="597"/>
        <v>3440204.350000001</v>
      </c>
      <c r="R1952" s="44" t="str">
        <f>VLOOKUP(F1952,'Set up'!$A$2:$E$55,5,FALSE)</f>
        <v>Trsf</v>
      </c>
      <c r="S1952" s="1" t="s">
        <v>2453</v>
      </c>
    </row>
    <row r="1953" spans="1:19" ht="15" customHeight="1" x14ac:dyDescent="0.35">
      <c r="A1953" s="4">
        <v>45142</v>
      </c>
      <c r="B1953" s="5">
        <f t="shared" si="594"/>
        <v>8</v>
      </c>
      <c r="C1953" s="5">
        <f t="shared" si="595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up'!$A$2:$C$55,3,FALSE)</f>
        <v>Cash</v>
      </c>
      <c r="J1953" s="5">
        <f>VLOOKUP(F1953,'Set up'!$A$2:$D$55,4,FALSE)</f>
        <v>0</v>
      </c>
      <c r="K1953" s="4">
        <f t="shared" si="590"/>
        <v>45142</v>
      </c>
      <c r="L1953" s="5">
        <f t="shared" si="591"/>
        <v>8</v>
      </c>
      <c r="M1953" s="5">
        <f t="shared" si="592"/>
        <v>2023</v>
      </c>
      <c r="N1953" s="96">
        <v>125</v>
      </c>
      <c r="O1953" s="6">
        <f t="shared" si="600"/>
        <v>-125</v>
      </c>
      <c r="P1953" s="6">
        <f t="shared" si="596"/>
        <v>0</v>
      </c>
      <c r="Q1953" s="7">
        <f t="shared" si="597"/>
        <v>3440329.350000001</v>
      </c>
      <c r="R1953" s="44" t="str">
        <f>VLOOKUP(F1953,'Set up'!$A$2:$E$55,5,FALSE)</f>
        <v>Trsf</v>
      </c>
      <c r="S1953" s="1" t="s">
        <v>2454</v>
      </c>
    </row>
    <row r="1954" spans="1:19" ht="15" customHeight="1" x14ac:dyDescent="0.35">
      <c r="A1954" s="4">
        <v>45142</v>
      </c>
      <c r="B1954" s="5">
        <f t="shared" si="594"/>
        <v>8</v>
      </c>
      <c r="C1954" s="5">
        <f t="shared" si="595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up'!$A$2:$C$55,3,FALSE)</f>
        <v>Cash</v>
      </c>
      <c r="J1954" s="5">
        <f>VLOOKUP(F1954,'Set up'!$A$2:$D$55,4,FALSE)</f>
        <v>0</v>
      </c>
      <c r="K1954" s="4">
        <f t="shared" si="590"/>
        <v>45142</v>
      </c>
      <c r="L1954" s="5">
        <f t="shared" si="591"/>
        <v>8</v>
      </c>
      <c r="M1954" s="5">
        <f t="shared" si="592"/>
        <v>2023</v>
      </c>
      <c r="N1954" s="96">
        <v>390</v>
      </c>
      <c r="O1954" s="6">
        <f t="shared" si="600"/>
        <v>-390</v>
      </c>
      <c r="P1954" s="6">
        <f t="shared" si="596"/>
        <v>0</v>
      </c>
      <c r="Q1954" s="7">
        <f t="shared" si="597"/>
        <v>3440719.350000001</v>
      </c>
      <c r="R1954" s="44" t="str">
        <f>VLOOKUP(F1954,'Set up'!$A$2:$E$55,5,FALSE)</f>
        <v>Trsf</v>
      </c>
      <c r="S1954" s="1" t="s">
        <v>2455</v>
      </c>
    </row>
    <row r="1955" spans="1:19" ht="15" customHeight="1" x14ac:dyDescent="0.35">
      <c r="A1955" s="4">
        <v>45142</v>
      </c>
      <c r="B1955" s="5">
        <f t="shared" si="594"/>
        <v>8</v>
      </c>
      <c r="C1955" s="5">
        <f t="shared" si="595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up'!$A$2:$C$55,3,FALSE)</f>
        <v>Cash</v>
      </c>
      <c r="J1955" s="5">
        <f>VLOOKUP(F1955,'Set up'!$A$2:$D$55,4,FALSE)</f>
        <v>0</v>
      </c>
      <c r="K1955" s="4">
        <f t="shared" si="590"/>
        <v>45142</v>
      </c>
      <c r="L1955" s="5">
        <f t="shared" si="591"/>
        <v>8</v>
      </c>
      <c r="M1955" s="5">
        <f t="shared" si="592"/>
        <v>2023</v>
      </c>
      <c r="N1955" s="96">
        <v>420</v>
      </c>
      <c r="O1955" s="6">
        <f>-246.3-173.7</f>
        <v>-420</v>
      </c>
      <c r="P1955" s="6">
        <f t="shared" si="596"/>
        <v>0</v>
      </c>
      <c r="Q1955" s="7">
        <f t="shared" si="597"/>
        <v>3441139.350000001</v>
      </c>
      <c r="R1955" s="44" t="str">
        <f>VLOOKUP(F1955,'Set up'!$A$2:$E$55,5,FALSE)</f>
        <v>Trsf</v>
      </c>
      <c r="S1955" s="1" t="s">
        <v>2457</v>
      </c>
    </row>
    <row r="1956" spans="1:19" ht="15" customHeight="1" x14ac:dyDescent="0.35">
      <c r="A1956" s="4">
        <v>45142</v>
      </c>
      <c r="B1956" s="5">
        <f t="shared" si="594"/>
        <v>8</v>
      </c>
      <c r="C1956" s="5">
        <f t="shared" si="595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up'!$A$2:$C$55,3,FALSE)</f>
        <v>Cash</v>
      </c>
      <c r="J1956" s="5">
        <f>VLOOKUP(F1956,'Set up'!$A$2:$D$55,4,FALSE)</f>
        <v>0</v>
      </c>
      <c r="K1956" s="4">
        <f t="shared" si="590"/>
        <v>45142</v>
      </c>
      <c r="L1956" s="5">
        <f t="shared" si="591"/>
        <v>8</v>
      </c>
      <c r="M1956" s="5">
        <f t="shared" si="592"/>
        <v>2023</v>
      </c>
      <c r="N1956" s="96">
        <v>160</v>
      </c>
      <c r="O1956" s="6">
        <f t="shared" si="600"/>
        <v>-160</v>
      </c>
      <c r="P1956" s="6">
        <f t="shared" si="596"/>
        <v>0</v>
      </c>
      <c r="Q1956" s="7">
        <f t="shared" si="597"/>
        <v>3441299.350000001</v>
      </c>
      <c r="R1956" s="44" t="str">
        <f>VLOOKUP(F1956,'Set up'!$A$2:$E$55,5,FALSE)</f>
        <v>Trsf</v>
      </c>
      <c r="S1956" s="1" t="s">
        <v>2456</v>
      </c>
    </row>
    <row r="1957" spans="1:19" ht="15" customHeight="1" x14ac:dyDescent="0.35">
      <c r="A1957" s="4">
        <v>45142</v>
      </c>
      <c r="B1957" s="5">
        <f t="shared" si="594"/>
        <v>8</v>
      </c>
      <c r="C1957" s="5">
        <f t="shared" si="595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up'!$A$2:$C$55,3,FALSE)</f>
        <v>Cash</v>
      </c>
      <c r="J1957" s="5">
        <f>VLOOKUP(F1957,'Set up'!$A$2:$D$55,4,FALSE)</f>
        <v>0</v>
      </c>
      <c r="K1957" s="4">
        <f t="shared" si="590"/>
        <v>45142</v>
      </c>
      <c r="L1957" s="5">
        <f t="shared" si="591"/>
        <v>8</v>
      </c>
      <c r="M1957" s="5">
        <f t="shared" si="592"/>
        <v>2023</v>
      </c>
      <c r="N1957" s="96">
        <v>150</v>
      </c>
      <c r="O1957" s="6">
        <f t="shared" si="600"/>
        <v>-150</v>
      </c>
      <c r="P1957" s="6">
        <f t="shared" si="596"/>
        <v>0</v>
      </c>
      <c r="Q1957" s="7">
        <f t="shared" si="597"/>
        <v>3441449.350000001</v>
      </c>
      <c r="R1957" s="44" t="str">
        <f>VLOOKUP(F1957,'Set up'!$A$2:$E$55,5,FALSE)</f>
        <v>Trsf</v>
      </c>
      <c r="S1957" s="1" t="s">
        <v>2458</v>
      </c>
    </row>
    <row r="1958" spans="1:19" ht="15" customHeight="1" x14ac:dyDescent="0.35">
      <c r="A1958" s="4">
        <v>45142</v>
      </c>
      <c r="B1958" s="5">
        <f t="shared" si="594"/>
        <v>8</v>
      </c>
      <c r="C1958" s="5">
        <f t="shared" si="595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up'!$A$2:$C$55,3,FALSE)</f>
        <v>Cash</v>
      </c>
      <c r="J1958" s="5">
        <f>VLOOKUP(F1958,'Set up'!$A$2:$D$55,4,FALSE)</f>
        <v>0</v>
      </c>
      <c r="K1958" s="4">
        <f t="shared" si="590"/>
        <v>45142</v>
      </c>
      <c r="L1958" s="5">
        <f t="shared" si="591"/>
        <v>8</v>
      </c>
      <c r="M1958" s="5">
        <f t="shared" si="592"/>
        <v>2023</v>
      </c>
      <c r="N1958" s="96">
        <v>260</v>
      </c>
      <c r="O1958" s="6">
        <f t="shared" si="600"/>
        <v>-260</v>
      </c>
      <c r="P1958" s="6">
        <f t="shared" si="596"/>
        <v>0</v>
      </c>
      <c r="Q1958" s="7">
        <f t="shared" si="597"/>
        <v>3441709.350000001</v>
      </c>
      <c r="R1958" s="44" t="str">
        <f>VLOOKUP(F1958,'Set up'!$A$2:$E$55,5,FALSE)</f>
        <v>Trsf</v>
      </c>
      <c r="S1958" s="1" t="s">
        <v>2459</v>
      </c>
    </row>
    <row r="1959" spans="1:19" ht="15" customHeight="1" x14ac:dyDescent="0.35">
      <c r="A1959" s="4">
        <v>45142</v>
      </c>
      <c r="B1959" s="5">
        <f t="shared" si="594"/>
        <v>8</v>
      </c>
      <c r="C1959" s="5">
        <f t="shared" si="595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up'!$A$2:$C$55,3,FALSE)</f>
        <v>Cash</v>
      </c>
      <c r="J1959" s="5">
        <f>VLOOKUP(F1959,'Set up'!$A$2:$D$55,4,FALSE)</f>
        <v>0</v>
      </c>
      <c r="K1959" s="4">
        <f t="shared" si="590"/>
        <v>45142</v>
      </c>
      <c r="L1959" s="5">
        <f t="shared" si="591"/>
        <v>8</v>
      </c>
      <c r="M1959" s="5">
        <f t="shared" si="592"/>
        <v>2023</v>
      </c>
      <c r="N1959" s="96">
        <v>322.5</v>
      </c>
      <c r="O1959" s="6">
        <f>-256.3-66.2</f>
        <v>-322.5</v>
      </c>
      <c r="P1959" s="6">
        <f t="shared" si="596"/>
        <v>0</v>
      </c>
      <c r="Q1959" s="7">
        <f t="shared" si="597"/>
        <v>3442031.850000001</v>
      </c>
      <c r="R1959" s="44" t="str">
        <f>VLOOKUP(F1959,'Set up'!$A$2:$E$55,5,FALSE)</f>
        <v>Trsf</v>
      </c>
      <c r="S1959" s="1" t="s">
        <v>2564</v>
      </c>
    </row>
    <row r="1960" spans="1:19" ht="15" customHeight="1" x14ac:dyDescent="0.35">
      <c r="A1960" s="4">
        <v>45142</v>
      </c>
      <c r="B1960" s="5">
        <f t="shared" si="594"/>
        <v>8</v>
      </c>
      <c r="C1960" s="5">
        <f t="shared" si="595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up'!$A$2:$C$55,3,FALSE)</f>
        <v>Cash</v>
      </c>
      <c r="J1960" s="5">
        <f>VLOOKUP(F1960,'Set up'!$A$2:$D$55,4,FALSE)</f>
        <v>0</v>
      </c>
      <c r="K1960" s="4">
        <f t="shared" si="590"/>
        <v>45142</v>
      </c>
      <c r="L1960" s="5">
        <f t="shared" si="591"/>
        <v>8</v>
      </c>
      <c r="M1960" s="5">
        <f t="shared" si="592"/>
        <v>2023</v>
      </c>
      <c r="N1960" s="96">
        <v>3124</v>
      </c>
      <c r="O1960" s="6">
        <f>-N1960</f>
        <v>-3124</v>
      </c>
      <c r="P1960" s="6">
        <f t="shared" si="596"/>
        <v>0</v>
      </c>
      <c r="Q1960" s="7">
        <f t="shared" si="597"/>
        <v>3445155.850000001</v>
      </c>
      <c r="R1960" s="44" t="str">
        <f>VLOOKUP(F1960,'Set up'!$A$2:$E$55,5,FALSE)</f>
        <v>Trsf</v>
      </c>
      <c r="S1960" s="1" t="s">
        <v>2559</v>
      </c>
    </row>
    <row r="1961" spans="1:19" ht="15" customHeight="1" x14ac:dyDescent="0.35">
      <c r="A1961" s="4">
        <v>45142</v>
      </c>
      <c r="B1961" s="5">
        <f t="shared" si="594"/>
        <v>8</v>
      </c>
      <c r="C1961" s="5">
        <f t="shared" si="595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up'!$A$2:$C$55,3,FALSE)</f>
        <v>Cash</v>
      </c>
      <c r="J1961" s="5">
        <f>VLOOKUP(F1961,'Set up'!$A$2:$D$55,4,FALSE)</f>
        <v>0</v>
      </c>
      <c r="K1961" s="4">
        <f t="shared" si="590"/>
        <v>45142</v>
      </c>
      <c r="L1961" s="5">
        <f t="shared" si="591"/>
        <v>8</v>
      </c>
      <c r="M1961" s="5">
        <f t="shared" si="592"/>
        <v>2023</v>
      </c>
      <c r="N1961" s="96">
        <v>1134</v>
      </c>
      <c r="O1961" s="6">
        <f>-N1961</f>
        <v>-1134</v>
      </c>
      <c r="P1961" s="6">
        <f t="shared" si="596"/>
        <v>0</v>
      </c>
      <c r="Q1961" s="7">
        <f t="shared" si="597"/>
        <v>3446289.850000001</v>
      </c>
      <c r="R1961" s="44" t="str">
        <f>VLOOKUP(F1961,'Set up'!$A$2:$E$55,5,FALSE)</f>
        <v>Trsf</v>
      </c>
      <c r="S1961" s="1" t="s">
        <v>2551</v>
      </c>
    </row>
    <row r="1962" spans="1:19" ht="15" customHeight="1" x14ac:dyDescent="0.35">
      <c r="A1962" s="4">
        <v>45142</v>
      </c>
      <c r="B1962" s="5">
        <f t="shared" si="594"/>
        <v>8</v>
      </c>
      <c r="C1962" s="5">
        <f t="shared" si="595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up'!$A$2:$C$55,3,FALSE)</f>
        <v>Cash</v>
      </c>
      <c r="J1962" s="5">
        <f>VLOOKUP(F1962,'Set up'!$A$2:$D$55,4,FALSE)</f>
        <v>0</v>
      </c>
      <c r="K1962" s="4">
        <f t="shared" si="590"/>
        <v>45142</v>
      </c>
      <c r="L1962" s="5">
        <f t="shared" si="591"/>
        <v>8</v>
      </c>
      <c r="M1962" s="5">
        <f t="shared" si="592"/>
        <v>2023</v>
      </c>
      <c r="N1962" s="96">
        <v>600</v>
      </c>
      <c r="O1962" s="6">
        <f>-N1962</f>
        <v>-600</v>
      </c>
      <c r="P1962" s="6">
        <f t="shared" si="596"/>
        <v>0</v>
      </c>
      <c r="Q1962" s="7">
        <f t="shared" si="597"/>
        <v>3446889.850000001</v>
      </c>
      <c r="R1962" s="44" t="str">
        <f>VLOOKUP(F1962,'Set up'!$A$2:$E$55,5,FALSE)</f>
        <v>Trsf</v>
      </c>
      <c r="S1962" s="1" t="s">
        <v>2552</v>
      </c>
    </row>
    <row r="1963" spans="1:19" ht="15" customHeight="1" x14ac:dyDescent="0.35">
      <c r="A1963" s="4">
        <v>45142</v>
      </c>
      <c r="B1963" s="5">
        <f t="shared" si="594"/>
        <v>8</v>
      </c>
      <c r="C1963" s="5">
        <f t="shared" si="595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up'!$A$2:$C$55,3,FALSE)</f>
        <v>Cash</v>
      </c>
      <c r="J1963" s="5">
        <f>VLOOKUP(F1963,'Set up'!$A$2:$D$55,4,FALSE)</f>
        <v>0</v>
      </c>
      <c r="K1963" s="4">
        <f t="shared" si="590"/>
        <v>45142</v>
      </c>
      <c r="L1963" s="5">
        <f t="shared" si="591"/>
        <v>8</v>
      </c>
      <c r="M1963" s="5">
        <f t="shared" si="592"/>
        <v>2023</v>
      </c>
      <c r="N1963" s="96">
        <v>1000</v>
      </c>
      <c r="O1963" s="6">
        <f>-N1963</f>
        <v>-1000</v>
      </c>
      <c r="P1963" s="6">
        <f t="shared" si="596"/>
        <v>0</v>
      </c>
      <c r="Q1963" s="7">
        <f t="shared" si="597"/>
        <v>3447889.850000001</v>
      </c>
      <c r="R1963" s="44" t="str">
        <f>VLOOKUP(F1963,'Set up'!$A$2:$E$55,5,FALSE)</f>
        <v>Trsf</v>
      </c>
      <c r="S1963" s="1" t="s">
        <v>2554</v>
      </c>
    </row>
    <row r="1964" spans="1:19" ht="15" customHeight="1" x14ac:dyDescent="0.35">
      <c r="A1964" s="4">
        <v>45145</v>
      </c>
      <c r="B1964" s="5">
        <f t="shared" si="594"/>
        <v>8</v>
      </c>
      <c r="C1964" s="5">
        <f t="shared" si="595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up'!$A$2:$C$55,3,FALSE)</f>
        <v>Cash</v>
      </c>
      <c r="J1964" s="5">
        <f>VLOOKUP(F1964,'Set up'!$A$2:$D$55,4,FALSE)</f>
        <v>0</v>
      </c>
      <c r="K1964" s="4">
        <f t="shared" si="590"/>
        <v>45145</v>
      </c>
      <c r="L1964" s="5">
        <f t="shared" si="591"/>
        <v>8</v>
      </c>
      <c r="M1964" s="5">
        <f t="shared" si="592"/>
        <v>2023</v>
      </c>
      <c r="N1964" s="96">
        <v>645</v>
      </c>
      <c r="O1964" s="6">
        <f t="shared" ref="O1964:O1967" si="601">-N1964</f>
        <v>-645</v>
      </c>
      <c r="P1964" s="6">
        <f t="shared" si="596"/>
        <v>0</v>
      </c>
      <c r="Q1964" s="7">
        <f t="shared" si="597"/>
        <v>3448534.850000001</v>
      </c>
      <c r="R1964" s="44" t="str">
        <f>VLOOKUP(F1964,'Set up'!$A$2:$E$55,5,FALSE)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594"/>
        <v>8</v>
      </c>
      <c r="C1965" s="5">
        <f t="shared" si="595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up'!$A$2:$C$55,3,FALSE)</f>
        <v>Cash</v>
      </c>
      <c r="J1965" s="5">
        <f>VLOOKUP(F1965,'Set up'!$A$2:$D$55,4,FALSE)</f>
        <v>0</v>
      </c>
      <c r="K1965" s="4">
        <f t="shared" si="590"/>
        <v>45145</v>
      </c>
      <c r="L1965" s="5">
        <f t="shared" si="591"/>
        <v>8</v>
      </c>
      <c r="M1965" s="5">
        <f t="shared" si="592"/>
        <v>2023</v>
      </c>
      <c r="N1965" s="96">
        <v>283.8</v>
      </c>
      <c r="O1965" s="6">
        <f t="shared" si="601"/>
        <v>-283.8</v>
      </c>
      <c r="P1965" s="6">
        <f t="shared" si="596"/>
        <v>0</v>
      </c>
      <c r="Q1965" s="7">
        <f t="shared" si="597"/>
        <v>3448818.6500000008</v>
      </c>
      <c r="R1965" s="44" t="str">
        <f>VLOOKUP(F1965,'Set up'!$A$2:$E$55,5,FALSE)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594"/>
        <v>8</v>
      </c>
      <c r="C1966" s="5">
        <f t="shared" si="595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up'!$A$2:$C$55,3,FALSE)</f>
        <v>Cash</v>
      </c>
      <c r="J1966" s="5">
        <f>VLOOKUP(F1966,'Set up'!$A$2:$D$55,4,FALSE)</f>
        <v>0</v>
      </c>
      <c r="K1966" s="4">
        <f t="shared" si="590"/>
        <v>45145</v>
      </c>
      <c r="L1966" s="5">
        <f t="shared" si="591"/>
        <v>8</v>
      </c>
      <c r="M1966" s="5">
        <f t="shared" si="592"/>
        <v>2023</v>
      </c>
      <c r="N1966" s="96">
        <v>160</v>
      </c>
      <c r="O1966" s="6">
        <f t="shared" si="601"/>
        <v>-160</v>
      </c>
      <c r="P1966" s="6">
        <f t="shared" si="596"/>
        <v>0</v>
      </c>
      <c r="Q1966" s="7">
        <f t="shared" si="597"/>
        <v>3448978.6500000008</v>
      </c>
      <c r="R1966" s="44" t="str">
        <f>VLOOKUP(F1966,'Set up'!$A$2:$E$55,5,FALSE)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594"/>
        <v>8</v>
      </c>
      <c r="C1967" s="5">
        <f t="shared" si="595"/>
        <v>2023</v>
      </c>
      <c r="D1967" s="124" t="s">
        <v>1805</v>
      </c>
      <c r="E1967" s="5" t="str">
        <f>VLOOKUP(F1967,'Set up'!$A$2:$C$55,2,FALSE)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up'!$A$2:$C$55,3,FALSE)</f>
        <v>Cash</v>
      </c>
      <c r="J1967" s="5">
        <f>VLOOKUP(F1967,'Set up'!$A$2:$D$55,4,FALSE)</f>
        <v>0</v>
      </c>
      <c r="K1967" s="4">
        <f t="shared" si="590"/>
        <v>45145</v>
      </c>
      <c r="L1967" s="5">
        <f t="shared" si="591"/>
        <v>8</v>
      </c>
      <c r="M1967" s="5">
        <f t="shared" si="592"/>
        <v>2023</v>
      </c>
      <c r="N1967" s="96">
        <v>0</v>
      </c>
      <c r="O1967" s="6">
        <f t="shared" si="601"/>
        <v>0</v>
      </c>
      <c r="P1967" s="6">
        <f t="shared" si="596"/>
        <v>0</v>
      </c>
      <c r="Q1967" s="7">
        <f t="shared" si="597"/>
        <v>3448978.6500000008</v>
      </c>
      <c r="R1967" s="44" t="str">
        <f>VLOOKUP(F1967,'Set up'!$A$2:$E$55,5,FALSE)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594"/>
        <v>8</v>
      </c>
      <c r="C1968" s="5">
        <f t="shared" si="595"/>
        <v>2023</v>
      </c>
      <c r="D1968" s="124" t="s">
        <v>1806</v>
      </c>
      <c r="E1968" s="5" t="str">
        <f>VLOOKUP(F1968,'Set up'!$A$2:$C$55,2,FALSE)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up'!$A$2:$C$55,3,FALSE)</f>
        <v>Cash</v>
      </c>
      <c r="J1968" s="5">
        <f>VLOOKUP(F1968,'Set up'!$A$2:$D$55,4,FALSE)</f>
        <v>0</v>
      </c>
      <c r="K1968" s="4">
        <f t="shared" si="590"/>
        <v>45145</v>
      </c>
      <c r="L1968" s="5">
        <f t="shared" si="591"/>
        <v>8</v>
      </c>
      <c r="M1968" s="5">
        <f t="shared" si="592"/>
        <v>2023</v>
      </c>
      <c r="N1968" s="96">
        <v>250</v>
      </c>
      <c r="O1968" s="6">
        <f>-N1968</f>
        <v>-250</v>
      </c>
      <c r="P1968" s="6">
        <f t="shared" si="596"/>
        <v>0</v>
      </c>
      <c r="Q1968" s="7">
        <f t="shared" si="597"/>
        <v>3449228.6500000008</v>
      </c>
      <c r="R1968" s="44" t="str">
        <f>VLOOKUP(F1968,'Set up'!$A$2:$E$55,5,FALSE)</f>
        <v>Trsf</v>
      </c>
      <c r="S1968" s="1" t="s">
        <v>2560</v>
      </c>
    </row>
    <row r="1969" spans="1:19" ht="15" customHeight="1" x14ac:dyDescent="0.35">
      <c r="A1969" s="4">
        <v>45145</v>
      </c>
      <c r="B1969" s="5">
        <f t="shared" si="594"/>
        <v>8</v>
      </c>
      <c r="C1969" s="5">
        <f t="shared" si="595"/>
        <v>2023</v>
      </c>
      <c r="D1969" s="124" t="s">
        <v>1807</v>
      </c>
      <c r="E1969" s="5" t="str">
        <f>VLOOKUP(F1969,'Set up'!$A$2:$C$55,2,FALSE)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up'!$A$2:$C$55,3,FALSE)</f>
        <v>Cash</v>
      </c>
      <c r="J1969" s="5">
        <f>VLOOKUP(F1969,'Set up'!$A$2:$D$55,4,FALSE)</f>
        <v>0</v>
      </c>
      <c r="K1969" s="4">
        <f t="shared" si="590"/>
        <v>45145</v>
      </c>
      <c r="L1969" s="5">
        <f t="shared" si="591"/>
        <v>8</v>
      </c>
      <c r="M1969" s="5">
        <f t="shared" si="592"/>
        <v>2023</v>
      </c>
      <c r="N1969" s="96">
        <v>3124</v>
      </c>
      <c r="O1969" s="6">
        <f>-N1969</f>
        <v>-3124</v>
      </c>
      <c r="P1969" s="6">
        <f t="shared" si="596"/>
        <v>0</v>
      </c>
      <c r="Q1969" s="7">
        <f t="shared" si="597"/>
        <v>3452352.6500000008</v>
      </c>
      <c r="R1969" s="44" t="str">
        <f>VLOOKUP(F1969,'Set up'!$A$2:$E$55,5,FALSE)</f>
        <v>Trsf</v>
      </c>
      <c r="S1969" s="1" t="s">
        <v>2559</v>
      </c>
    </row>
    <row r="1970" spans="1:19" ht="15" customHeight="1" x14ac:dyDescent="0.35">
      <c r="A1970" s="4">
        <v>45145</v>
      </c>
      <c r="B1970" s="5">
        <f t="shared" si="594"/>
        <v>8</v>
      </c>
      <c r="C1970" s="5">
        <f t="shared" si="595"/>
        <v>2023</v>
      </c>
      <c r="D1970" s="124" t="s">
        <v>1807</v>
      </c>
      <c r="E1970" s="5" t="str">
        <f>VLOOKUP(F1970,'Set up'!$A$2:$C$55,2,FALSE)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up'!$A$2:$C$55,3,FALSE)</f>
        <v>Cash</v>
      </c>
      <c r="J1970" s="5">
        <f>VLOOKUP(F1970,'Set up'!$A$2:$D$55,4,FALSE)</f>
        <v>0</v>
      </c>
      <c r="K1970" s="4">
        <f t="shared" si="590"/>
        <v>45145</v>
      </c>
      <c r="L1970" s="5">
        <f t="shared" si="591"/>
        <v>8</v>
      </c>
      <c r="M1970" s="5">
        <f t="shared" si="592"/>
        <v>2023</v>
      </c>
      <c r="N1970" s="96">
        <v>1134</v>
      </c>
      <c r="O1970" s="6">
        <f>-N1970</f>
        <v>-1134</v>
      </c>
      <c r="P1970" s="6">
        <f t="shared" si="596"/>
        <v>0</v>
      </c>
      <c r="Q1970" s="7">
        <f t="shared" si="597"/>
        <v>3453486.6500000008</v>
      </c>
      <c r="R1970" s="44" t="str">
        <f>VLOOKUP(F1970,'Set up'!$A$2:$E$55,5,FALSE)</f>
        <v>Trsf</v>
      </c>
      <c r="S1970" s="1" t="s">
        <v>2551</v>
      </c>
    </row>
    <row r="1971" spans="1:19" ht="15" customHeight="1" x14ac:dyDescent="0.35">
      <c r="A1971" s="4">
        <v>45145</v>
      </c>
      <c r="B1971" s="5">
        <f t="shared" si="594"/>
        <v>8</v>
      </c>
      <c r="C1971" s="5">
        <f t="shared" si="595"/>
        <v>2023</v>
      </c>
      <c r="D1971" s="124" t="s">
        <v>1807</v>
      </c>
      <c r="E1971" s="5" t="str">
        <f>VLOOKUP(F1971,'Set up'!$A$2:$C$55,2,FALSE)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up'!$A$2:$C$55,3,FALSE)</f>
        <v>Cash</v>
      </c>
      <c r="J1971" s="5">
        <f>VLOOKUP(F1971,'Set up'!$A$2:$D$55,4,FALSE)</f>
        <v>0</v>
      </c>
      <c r="K1971" s="4">
        <f t="shared" si="590"/>
        <v>45145</v>
      </c>
      <c r="L1971" s="5">
        <f t="shared" si="591"/>
        <v>8</v>
      </c>
      <c r="M1971" s="5">
        <f t="shared" si="592"/>
        <v>2023</v>
      </c>
      <c r="N1971" s="96">
        <v>600</v>
      </c>
      <c r="O1971" s="6">
        <f>-N1971</f>
        <v>-600</v>
      </c>
      <c r="P1971" s="6">
        <f t="shared" si="596"/>
        <v>0</v>
      </c>
      <c r="Q1971" s="7">
        <f t="shared" si="597"/>
        <v>3454086.6500000008</v>
      </c>
      <c r="R1971" s="44" t="str">
        <f>VLOOKUP(F1971,'Set up'!$A$2:$E$55,5,FALSE)</f>
        <v>Trsf</v>
      </c>
      <c r="S1971" s="1" t="s">
        <v>2552</v>
      </c>
    </row>
    <row r="1972" spans="1:19" ht="15" customHeight="1" x14ac:dyDescent="0.35">
      <c r="A1972" s="4">
        <v>45145</v>
      </c>
      <c r="B1972" s="5">
        <f t="shared" si="594"/>
        <v>8</v>
      </c>
      <c r="C1972" s="5">
        <f t="shared" si="595"/>
        <v>2023</v>
      </c>
      <c r="D1972" s="124" t="s">
        <v>1807</v>
      </c>
      <c r="E1972" s="5" t="str">
        <f>VLOOKUP(F1972,'Set up'!$A$2:$C$55,2,FALSE)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up'!$A$2:$C$55,3,FALSE)</f>
        <v>Cash</v>
      </c>
      <c r="J1972" s="5">
        <f>VLOOKUP(F1972,'Set up'!$A$2:$D$55,4,FALSE)</f>
        <v>0</v>
      </c>
      <c r="K1972" s="4">
        <f t="shared" si="590"/>
        <v>45145</v>
      </c>
      <c r="L1972" s="5">
        <f t="shared" si="591"/>
        <v>8</v>
      </c>
      <c r="M1972" s="5">
        <f t="shared" si="592"/>
        <v>2023</v>
      </c>
      <c r="N1972" s="96">
        <v>1000</v>
      </c>
      <c r="O1972" s="6">
        <f>-N1972</f>
        <v>-1000</v>
      </c>
      <c r="P1972" s="6">
        <f t="shared" si="596"/>
        <v>0</v>
      </c>
      <c r="Q1972" s="7">
        <f t="shared" si="597"/>
        <v>3455086.6500000008</v>
      </c>
      <c r="R1972" s="44" t="str">
        <f>VLOOKUP(F1972,'Set up'!$A$2:$E$55,5,FALSE)</f>
        <v>Trsf</v>
      </c>
      <c r="S1972" s="1" t="s">
        <v>2554</v>
      </c>
    </row>
    <row r="1973" spans="1:19" ht="15" customHeight="1" x14ac:dyDescent="0.35">
      <c r="A1973" s="4">
        <v>45145</v>
      </c>
      <c r="B1973" s="5">
        <f t="shared" si="594"/>
        <v>8</v>
      </c>
      <c r="C1973" s="5">
        <f t="shared" si="595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up'!$A$2:$C$55,3,FALSE)</f>
        <v>Cash</v>
      </c>
      <c r="J1973" s="5">
        <f>VLOOKUP(F1973,'Set up'!$A$2:$D$55,4,FALSE)</f>
        <v>0</v>
      </c>
      <c r="K1973" s="4">
        <f t="shared" si="590"/>
        <v>45145</v>
      </c>
      <c r="L1973" s="5">
        <f t="shared" si="591"/>
        <v>8</v>
      </c>
      <c r="M1973" s="5">
        <f t="shared" si="592"/>
        <v>2023</v>
      </c>
      <c r="N1973" s="96">
        <v>225</v>
      </c>
      <c r="O1973" s="6">
        <f t="shared" ref="O1973" si="602">-N1973</f>
        <v>-225</v>
      </c>
      <c r="P1973" s="6">
        <f t="shared" si="596"/>
        <v>0</v>
      </c>
      <c r="Q1973" s="7">
        <f t="shared" si="597"/>
        <v>3455311.6500000008</v>
      </c>
      <c r="R1973" s="44" t="str">
        <f>VLOOKUP(F1973,'Set up'!$A$2:$E$55,5,FALSE)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594"/>
        <v>8</v>
      </c>
      <c r="C1974" s="5">
        <f t="shared" si="595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up'!$A$2:$C$55,3,FALSE)</f>
        <v>Cash</v>
      </c>
      <c r="J1974" s="5">
        <f>VLOOKUP(F1974,'Set up'!$A$2:$D$55,4,FALSE)</f>
        <v>0</v>
      </c>
      <c r="K1974" s="4">
        <f t="shared" si="590"/>
        <v>45145</v>
      </c>
      <c r="L1974" s="5">
        <f t="shared" si="591"/>
        <v>8</v>
      </c>
      <c r="M1974" s="5">
        <f t="shared" si="592"/>
        <v>2023</v>
      </c>
      <c r="N1974" s="96">
        <v>695</v>
      </c>
      <c r="O1974" s="6">
        <f>-79.7-615.3</f>
        <v>-695</v>
      </c>
      <c r="P1974" s="6">
        <f t="shared" si="596"/>
        <v>0</v>
      </c>
      <c r="Q1974" s="7">
        <f t="shared" si="597"/>
        <v>3456006.6500000008</v>
      </c>
      <c r="R1974" s="44" t="str">
        <f>VLOOKUP(F1974,'Set up'!$A$2:$E$55,5,FALSE)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594"/>
        <v>8</v>
      </c>
      <c r="C1975" s="5">
        <f t="shared" si="595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up'!$A$2:$C$55,3,FALSE)</f>
        <v>30</v>
      </c>
      <c r="J1975" s="5">
        <f>VLOOKUP(F1975,'Set up'!$A$2:$D$55,4,FALSE)</f>
        <v>30</v>
      </c>
      <c r="K1975" s="4">
        <f t="shared" si="590"/>
        <v>45176</v>
      </c>
      <c r="L1975" s="5">
        <f t="shared" si="591"/>
        <v>9</v>
      </c>
      <c r="M1975" s="5">
        <f t="shared" si="592"/>
        <v>2023</v>
      </c>
      <c r="N1975" s="96">
        <v>421.2</v>
      </c>
      <c r="O1975" s="6">
        <f t="shared" ref="O1975:O1977" si="603">-N1975</f>
        <v>-421.2</v>
      </c>
      <c r="P1975" s="6">
        <f t="shared" si="596"/>
        <v>0</v>
      </c>
      <c r="Q1975" s="7">
        <f t="shared" si="597"/>
        <v>3456427.850000001</v>
      </c>
      <c r="R1975" s="44" t="str">
        <f>VLOOKUP(F1975,'Set up'!$A$2:$E$55,5,FALSE)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594"/>
        <v>8</v>
      </c>
      <c r="C1976" s="5">
        <f t="shared" si="595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up'!$A$2:$C$55,3,FALSE)</f>
        <v>30</v>
      </c>
      <c r="J1976" s="5">
        <f>VLOOKUP(F1976,'Set up'!$A$2:$D$55,4,FALSE)</f>
        <v>30</v>
      </c>
      <c r="K1976" s="4">
        <f t="shared" si="590"/>
        <v>45176</v>
      </c>
      <c r="L1976" s="5">
        <f t="shared" si="591"/>
        <v>9</v>
      </c>
      <c r="M1976" s="5">
        <f t="shared" si="592"/>
        <v>2023</v>
      </c>
      <c r="N1976" s="96">
        <v>144</v>
      </c>
      <c r="O1976" s="6">
        <f t="shared" si="603"/>
        <v>-144</v>
      </c>
      <c r="P1976" s="6">
        <f t="shared" si="596"/>
        <v>0</v>
      </c>
      <c r="Q1976" s="7">
        <f t="shared" si="597"/>
        <v>3456571.850000001</v>
      </c>
      <c r="R1976" s="44" t="str">
        <f>VLOOKUP(F1976,'Set up'!$A$2:$E$55,5,FALSE)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594"/>
        <v>8</v>
      </c>
      <c r="C1977" s="5">
        <f t="shared" si="595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up'!$A$2:$C$55,3,FALSE)</f>
        <v>60</v>
      </c>
      <c r="J1977" s="5">
        <f>VLOOKUP(F1977,'Set up'!$A$2:$D$55,4,FALSE)</f>
        <v>60</v>
      </c>
      <c r="K1977" s="4">
        <f t="shared" si="590"/>
        <v>45207</v>
      </c>
      <c r="L1977" s="5">
        <f t="shared" si="591"/>
        <v>10</v>
      </c>
      <c r="M1977" s="5">
        <f t="shared" si="592"/>
        <v>2023</v>
      </c>
      <c r="N1977" s="96">
        <v>220</v>
      </c>
      <c r="O1977" s="6">
        <f t="shared" si="603"/>
        <v>-220</v>
      </c>
      <c r="P1977" s="6">
        <f t="shared" si="596"/>
        <v>0</v>
      </c>
      <c r="Q1977" s="7">
        <f t="shared" si="597"/>
        <v>3456791.850000001</v>
      </c>
      <c r="R1977" s="44" t="str">
        <f>VLOOKUP(F1977,'Set up'!$A$2:$E$55,5,FALSE)</f>
        <v>Chq</v>
      </c>
      <c r="S1977" s="1" t="s">
        <v>2327</v>
      </c>
    </row>
    <row r="1978" spans="1:19" ht="15" customHeight="1" x14ac:dyDescent="0.35">
      <c r="A1978" s="4">
        <v>45152</v>
      </c>
      <c r="B1978" s="5">
        <f t="shared" si="594"/>
        <v>8</v>
      </c>
      <c r="C1978" s="5">
        <f t="shared" si="595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up'!$A$2:$C$55,3,FALSE)</f>
        <v>Cash</v>
      </c>
      <c r="J1978" s="5">
        <f>VLOOKUP(F1978,'Set up'!$A$2:$D$55,4,FALSE)</f>
        <v>0</v>
      </c>
      <c r="K1978" s="4">
        <f t="shared" si="590"/>
        <v>45152</v>
      </c>
      <c r="L1978" s="5">
        <f t="shared" si="591"/>
        <v>8</v>
      </c>
      <c r="M1978" s="5">
        <f t="shared" si="592"/>
        <v>2023</v>
      </c>
      <c r="N1978" s="96">
        <v>150</v>
      </c>
      <c r="O1978" s="6">
        <f t="shared" ref="O1978:O1984" si="604">-N1978</f>
        <v>-150</v>
      </c>
      <c r="P1978" s="6">
        <f t="shared" si="596"/>
        <v>0</v>
      </c>
      <c r="Q1978" s="7">
        <f t="shared" si="597"/>
        <v>3456941.850000001</v>
      </c>
      <c r="R1978" s="44" t="str">
        <f>VLOOKUP(F1978,'Set up'!$A$2:$E$55,5,FALSE)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594"/>
        <v>8</v>
      </c>
      <c r="C1979" s="5">
        <f t="shared" si="595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up'!$A$2:$C$55,3,FALSE)</f>
        <v>Cash</v>
      </c>
      <c r="J1979" s="5">
        <f>VLOOKUP(F1979,'Set up'!$A$2:$D$55,4,FALSE)</f>
        <v>0</v>
      </c>
      <c r="K1979" s="4">
        <f t="shared" si="590"/>
        <v>45152</v>
      </c>
      <c r="L1979" s="5">
        <f t="shared" si="591"/>
        <v>8</v>
      </c>
      <c r="M1979" s="5">
        <f t="shared" si="592"/>
        <v>2023</v>
      </c>
      <c r="N1979" s="96">
        <v>834</v>
      </c>
      <c r="O1979" s="6">
        <f t="shared" si="604"/>
        <v>-834</v>
      </c>
      <c r="P1979" s="6">
        <f t="shared" si="596"/>
        <v>0</v>
      </c>
      <c r="Q1979" s="7">
        <f t="shared" si="597"/>
        <v>3457775.850000001</v>
      </c>
      <c r="R1979" s="44" t="str">
        <f>VLOOKUP(F1979,'Set up'!$A$2:$E$55,5,FALSE)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594"/>
        <v>8</v>
      </c>
      <c r="C1980" s="5">
        <f t="shared" si="595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up'!$A$2:$C$55,3,FALSE)</f>
        <v>Cash</v>
      </c>
      <c r="J1980" s="5">
        <f>VLOOKUP(F1980,'Set up'!$A$2:$D$55,4,FALSE)</f>
        <v>0</v>
      </c>
      <c r="K1980" s="4">
        <f t="shared" si="590"/>
        <v>45153</v>
      </c>
      <c r="L1980" s="5">
        <f t="shared" si="591"/>
        <v>8</v>
      </c>
      <c r="M1980" s="5">
        <f t="shared" si="592"/>
        <v>2023</v>
      </c>
      <c r="N1980" s="96">
        <v>1562</v>
      </c>
      <c r="O1980" s="6">
        <f t="shared" si="604"/>
        <v>-1562</v>
      </c>
      <c r="P1980" s="6">
        <f t="shared" si="596"/>
        <v>0</v>
      </c>
      <c r="Q1980" s="7">
        <f t="shared" si="597"/>
        <v>3459337.850000001</v>
      </c>
      <c r="R1980" s="44" t="str">
        <f>VLOOKUP(F1980,'Set up'!$A$2:$E$55,5,FALSE)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594"/>
        <v>8</v>
      </c>
      <c r="C1981" s="5">
        <f t="shared" si="595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up'!$A$2:$C$55,3,FALSE)</f>
        <v>Cash</v>
      </c>
      <c r="J1981" s="5">
        <f>VLOOKUP(F1981,'Set up'!$A$2:$D$55,4,FALSE)</f>
        <v>0</v>
      </c>
      <c r="K1981" s="4">
        <f t="shared" si="590"/>
        <v>45153</v>
      </c>
      <c r="L1981" s="5">
        <f t="shared" si="591"/>
        <v>8</v>
      </c>
      <c r="M1981" s="5">
        <f t="shared" si="592"/>
        <v>2023</v>
      </c>
      <c r="N1981" s="96">
        <v>378</v>
      </c>
      <c r="O1981" s="6">
        <f t="shared" si="604"/>
        <v>-378</v>
      </c>
      <c r="P1981" s="6">
        <f t="shared" si="596"/>
        <v>0</v>
      </c>
      <c r="Q1981" s="7">
        <f t="shared" si="597"/>
        <v>3459715.850000001</v>
      </c>
      <c r="R1981" s="44" t="str">
        <f>VLOOKUP(F1981,'Set up'!$A$2:$E$55,5,FALSE)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594"/>
        <v>8</v>
      </c>
      <c r="C1982" s="5">
        <f t="shared" si="595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up'!$A$2:$C$55,3,FALSE)</f>
        <v>Cash</v>
      </c>
      <c r="J1982" s="5">
        <f>VLOOKUP(F1982,'Set up'!$A$2:$D$55,4,FALSE)</f>
        <v>0</v>
      </c>
      <c r="K1982" s="4">
        <f t="shared" si="590"/>
        <v>45153</v>
      </c>
      <c r="L1982" s="5">
        <f t="shared" si="591"/>
        <v>8</v>
      </c>
      <c r="M1982" s="5">
        <f t="shared" si="592"/>
        <v>2023</v>
      </c>
      <c r="N1982" s="96">
        <v>62.5</v>
      </c>
      <c r="O1982" s="6">
        <f t="shared" si="604"/>
        <v>-62.5</v>
      </c>
      <c r="P1982" s="6">
        <f t="shared" si="596"/>
        <v>0</v>
      </c>
      <c r="Q1982" s="7">
        <f t="shared" si="597"/>
        <v>3459778.350000001</v>
      </c>
      <c r="R1982" s="44" t="str">
        <f>VLOOKUP(F1982,'Set up'!$A$2:$E$55,5,FALSE)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594"/>
        <v>8</v>
      </c>
      <c r="C1983" s="5">
        <f t="shared" si="595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up'!$A$2:$C$55,3,FALSE)</f>
        <v>Cash</v>
      </c>
      <c r="J1983" s="5">
        <f>VLOOKUP(F1983,'Set up'!$A$2:$D$55,4,FALSE)</f>
        <v>0</v>
      </c>
      <c r="K1983" s="4">
        <f t="shared" si="590"/>
        <v>45153</v>
      </c>
      <c r="L1983" s="5">
        <f t="shared" si="591"/>
        <v>8</v>
      </c>
      <c r="M1983" s="5">
        <f t="shared" si="592"/>
        <v>2023</v>
      </c>
      <c r="N1983" s="96">
        <v>380</v>
      </c>
      <c r="O1983" s="6">
        <f t="shared" si="604"/>
        <v>-380</v>
      </c>
      <c r="P1983" s="6">
        <f t="shared" si="596"/>
        <v>0</v>
      </c>
      <c r="Q1983" s="7">
        <f t="shared" si="597"/>
        <v>3460158.350000001</v>
      </c>
      <c r="R1983" s="44" t="str">
        <f>VLOOKUP(F1983,'Set up'!$A$2:$E$55,5,FALSE)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594"/>
        <v>8</v>
      </c>
      <c r="C1984" s="5">
        <f t="shared" si="595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up'!$A$2:$C$55,3,FALSE)</f>
        <v>Cash</v>
      </c>
      <c r="J1984" s="5">
        <f>VLOOKUP(F1984,'Set up'!$A$2:$D$55,4,FALSE)</f>
        <v>0</v>
      </c>
      <c r="K1984" s="4">
        <f t="shared" si="590"/>
        <v>45153</v>
      </c>
      <c r="L1984" s="5">
        <f t="shared" si="591"/>
        <v>8</v>
      </c>
      <c r="M1984" s="5">
        <f t="shared" si="592"/>
        <v>2023</v>
      </c>
      <c r="N1984" s="96">
        <v>1738</v>
      </c>
      <c r="O1984" s="6">
        <f t="shared" si="604"/>
        <v>-1738</v>
      </c>
      <c r="P1984" s="6">
        <f t="shared" si="596"/>
        <v>0</v>
      </c>
      <c r="Q1984" s="7">
        <f t="shared" si="597"/>
        <v>3461896.350000001</v>
      </c>
      <c r="R1984" s="44" t="str">
        <f>VLOOKUP(F1984,'Set up'!$A$2:$E$55,5,FALSE)</f>
        <v>Trsf</v>
      </c>
      <c r="S1984" s="1" t="s">
        <v>2565</v>
      </c>
    </row>
    <row r="1985" spans="1:19" ht="15" customHeight="1" x14ac:dyDescent="0.35">
      <c r="A1985" s="4" t="s">
        <v>1816</v>
      </c>
      <c r="B1985" s="5">
        <f t="shared" si="594"/>
        <v>8</v>
      </c>
      <c r="C1985" s="5">
        <f t="shared" si="595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up'!$A$2:$C$55,3,FALSE)</f>
        <v>Cash</v>
      </c>
      <c r="J1985" s="5">
        <f>VLOOKUP(F1985,'Set up'!$A$2:$D$55,4,FALSE)</f>
        <v>0</v>
      </c>
      <c r="K1985" s="4">
        <f t="shared" si="590"/>
        <v>45153</v>
      </c>
      <c r="L1985" s="5">
        <f t="shared" si="591"/>
        <v>8</v>
      </c>
      <c r="M1985" s="5">
        <f t="shared" si="592"/>
        <v>2023</v>
      </c>
      <c r="N1985" s="96">
        <v>125</v>
      </c>
      <c r="O1985" s="6">
        <f>-N1985</f>
        <v>-125</v>
      </c>
      <c r="P1985" s="6">
        <f t="shared" si="596"/>
        <v>0</v>
      </c>
      <c r="Q1985" s="7">
        <f t="shared" si="597"/>
        <v>3462021.350000001</v>
      </c>
      <c r="R1985" s="44" t="str">
        <f>VLOOKUP(F1985,'Set up'!$A$2:$E$55,5,FALSE)</f>
        <v>Trsf</v>
      </c>
      <c r="S1985" s="1" t="s">
        <v>2561</v>
      </c>
    </row>
    <row r="1986" spans="1:19" ht="15" customHeight="1" x14ac:dyDescent="0.35">
      <c r="A1986" s="4" t="s">
        <v>1816</v>
      </c>
      <c r="B1986" s="5">
        <f t="shared" si="594"/>
        <v>8</v>
      </c>
      <c r="C1986" s="5">
        <f t="shared" si="595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up'!$A$2:$C$55,3,FALSE)</f>
        <v>Cash</v>
      </c>
      <c r="J1986" s="5">
        <f>VLOOKUP(F1986,'Set up'!$A$2:$D$55,4,FALSE)</f>
        <v>0</v>
      </c>
      <c r="K1986" s="4">
        <f t="shared" si="590"/>
        <v>45153</v>
      </c>
      <c r="L1986" s="5">
        <f t="shared" si="591"/>
        <v>8</v>
      </c>
      <c r="M1986" s="5">
        <f t="shared" si="592"/>
        <v>2023</v>
      </c>
      <c r="N1986" s="96">
        <v>3124</v>
      </c>
      <c r="O1986" s="6">
        <f>-N1986</f>
        <v>-3124</v>
      </c>
      <c r="P1986" s="6">
        <f t="shared" si="596"/>
        <v>0</v>
      </c>
      <c r="Q1986" s="7">
        <f t="shared" si="597"/>
        <v>3465145.350000001</v>
      </c>
      <c r="R1986" s="44" t="str">
        <f>VLOOKUP(F1986,'Set up'!$A$2:$E$55,5,FALSE)</f>
        <v>Trsf</v>
      </c>
      <c r="S1986" s="1" t="s">
        <v>2559</v>
      </c>
    </row>
    <row r="1987" spans="1:19" ht="15" customHeight="1" x14ac:dyDescent="0.35">
      <c r="A1987" s="4" t="s">
        <v>1816</v>
      </c>
      <c r="B1987" s="5">
        <f t="shared" si="594"/>
        <v>8</v>
      </c>
      <c r="C1987" s="5">
        <f t="shared" si="595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up'!$A$2:$C$55,3,FALSE)</f>
        <v>Cash</v>
      </c>
      <c r="J1987" s="5">
        <f>VLOOKUP(F1987,'Set up'!$A$2:$D$55,4,FALSE)</f>
        <v>0</v>
      </c>
      <c r="K1987" s="4">
        <f t="shared" ref="K1987:K2050" si="605">A1987+J1987</f>
        <v>45153</v>
      </c>
      <c r="L1987" s="5">
        <f t="shared" ref="L1987:L2050" si="606">MONTH(K1987)</f>
        <v>8</v>
      </c>
      <c r="M1987" s="5">
        <f t="shared" ref="M1987:M2050" si="607">YEAR(K1987)</f>
        <v>2023</v>
      </c>
      <c r="N1987" s="96">
        <v>1323</v>
      </c>
      <c r="O1987" s="6">
        <f>-N1987</f>
        <v>-1323</v>
      </c>
      <c r="P1987" s="6">
        <f t="shared" si="596"/>
        <v>0</v>
      </c>
      <c r="Q1987" s="7">
        <f t="shared" si="597"/>
        <v>3466468.350000001</v>
      </c>
      <c r="R1987" s="44" t="str">
        <f>VLOOKUP(F1987,'Set up'!$A$2:$E$55,5,FALSE)</f>
        <v>Trsf</v>
      </c>
      <c r="S1987" s="1" t="s">
        <v>2562</v>
      </c>
    </row>
    <row r="1988" spans="1:19" ht="15" customHeight="1" x14ac:dyDescent="0.35">
      <c r="A1988" s="4" t="s">
        <v>1816</v>
      </c>
      <c r="B1988" s="5">
        <f t="shared" si="594"/>
        <v>8</v>
      </c>
      <c r="C1988" s="5">
        <f t="shared" si="595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up'!$A$2:$C$55,3,FALSE)</f>
        <v>Cash</v>
      </c>
      <c r="J1988" s="5">
        <f>VLOOKUP(F1988,'Set up'!$A$2:$D$55,4,FALSE)</f>
        <v>0</v>
      </c>
      <c r="K1988" s="4">
        <f t="shared" si="605"/>
        <v>45153</v>
      </c>
      <c r="L1988" s="5">
        <f t="shared" si="606"/>
        <v>8</v>
      </c>
      <c r="M1988" s="5">
        <f t="shared" si="607"/>
        <v>2023</v>
      </c>
      <c r="N1988" s="96">
        <v>600</v>
      </c>
      <c r="O1988" s="6">
        <f>-N1988</f>
        <v>-600</v>
      </c>
      <c r="P1988" s="6">
        <f t="shared" si="596"/>
        <v>0</v>
      </c>
      <c r="Q1988" s="7">
        <f t="shared" si="597"/>
        <v>3467068.350000001</v>
      </c>
      <c r="R1988" s="44" t="str">
        <f>VLOOKUP(F1988,'Set up'!$A$2:$E$55,5,FALSE)</f>
        <v>Trsf</v>
      </c>
      <c r="S1988" s="1" t="s">
        <v>2552</v>
      </c>
    </row>
    <row r="1989" spans="1:19" ht="15" customHeight="1" x14ac:dyDescent="0.35">
      <c r="A1989" s="4" t="s">
        <v>1816</v>
      </c>
      <c r="B1989" s="5">
        <f t="shared" si="594"/>
        <v>8</v>
      </c>
      <c r="C1989" s="5">
        <f t="shared" si="595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up'!$A$2:$C$55,3,FALSE)</f>
        <v>Cash</v>
      </c>
      <c r="J1989" s="5">
        <f>VLOOKUP(F1989,'Set up'!$A$2:$D$55,4,FALSE)</f>
        <v>0</v>
      </c>
      <c r="K1989" s="4">
        <f t="shared" si="605"/>
        <v>45153</v>
      </c>
      <c r="L1989" s="5">
        <f t="shared" si="606"/>
        <v>8</v>
      </c>
      <c r="M1989" s="5">
        <f t="shared" si="607"/>
        <v>2023</v>
      </c>
      <c r="N1989" s="96">
        <v>380</v>
      </c>
      <c r="O1989" s="6">
        <f>-N1989</f>
        <v>-380</v>
      </c>
      <c r="P1989" s="6">
        <f t="shared" si="596"/>
        <v>0</v>
      </c>
      <c r="Q1989" s="7">
        <f t="shared" si="597"/>
        <v>3467448.350000001</v>
      </c>
      <c r="R1989" s="44" t="str">
        <f>VLOOKUP(F1989,'Set up'!$A$2:$E$55,5,FALSE)</f>
        <v>Trsf</v>
      </c>
      <c r="S1989" s="1" t="s">
        <v>2553</v>
      </c>
    </row>
    <row r="1990" spans="1:19" ht="15" customHeight="1" x14ac:dyDescent="0.35">
      <c r="A1990" s="4">
        <v>45154</v>
      </c>
      <c r="B1990" s="5">
        <f t="shared" si="594"/>
        <v>8</v>
      </c>
      <c r="C1990" s="5">
        <f t="shared" si="595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up'!$A$2:$C$55,3,FALSE)</f>
        <v>Cash</v>
      </c>
      <c r="J1990" s="5">
        <f>VLOOKUP(F1990,'Set up'!$A$2:$D$55,4,FALSE)</f>
        <v>0</v>
      </c>
      <c r="K1990" s="4">
        <f t="shared" si="605"/>
        <v>45154</v>
      </c>
      <c r="L1990" s="5">
        <f t="shared" si="606"/>
        <v>8</v>
      </c>
      <c r="M1990" s="5">
        <f t="shared" si="607"/>
        <v>2023</v>
      </c>
      <c r="N1990" s="96">
        <v>3476</v>
      </c>
      <c r="O1990" s="6">
        <f>-2400.7-1075.3</f>
        <v>-3476</v>
      </c>
      <c r="P1990" s="6">
        <f t="shared" si="596"/>
        <v>0</v>
      </c>
      <c r="Q1990" s="7">
        <f t="shared" si="597"/>
        <v>3470924.350000001</v>
      </c>
      <c r="R1990" s="44" t="str">
        <f>VLOOKUP(F1990,'Set up'!$A$2:$E$55,5,FALSE)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594"/>
        <v>8</v>
      </c>
      <c r="C1991" s="5">
        <f t="shared" si="595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up'!$A$2:$C$55,3,FALSE)</f>
        <v>Cash</v>
      </c>
      <c r="J1991" s="5">
        <f>VLOOKUP(F1991,'Set up'!$A$2:$D$55,4,FALSE)</f>
        <v>0</v>
      </c>
      <c r="K1991" s="4">
        <f t="shared" si="605"/>
        <v>45154</v>
      </c>
      <c r="L1991" s="5">
        <f t="shared" si="606"/>
        <v>8</v>
      </c>
      <c r="M1991" s="5">
        <f t="shared" si="607"/>
        <v>2023</v>
      </c>
      <c r="N1991" s="96">
        <v>876</v>
      </c>
      <c r="O1991" s="6">
        <f t="shared" ref="O1991:O1998" si="608">-N1991</f>
        <v>-876</v>
      </c>
      <c r="P1991" s="6">
        <f t="shared" si="596"/>
        <v>0</v>
      </c>
      <c r="Q1991" s="7">
        <f t="shared" si="597"/>
        <v>3471800.350000001</v>
      </c>
      <c r="R1991" s="44" t="str">
        <f>VLOOKUP(F1991,'Set up'!$A$2:$E$55,5,FALSE)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594"/>
        <v>8</v>
      </c>
      <c r="C1992" s="5">
        <f t="shared" si="595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up'!$A$2:$C$55,3,FALSE)</f>
        <v>Cash</v>
      </c>
      <c r="J1992" s="5">
        <f>VLOOKUP(F1992,'Set up'!$A$2:$D$55,4,FALSE)</f>
        <v>0</v>
      </c>
      <c r="K1992" s="4">
        <f t="shared" si="605"/>
        <v>45154</v>
      </c>
      <c r="L1992" s="5">
        <f t="shared" si="606"/>
        <v>8</v>
      </c>
      <c r="M1992" s="5">
        <f t="shared" si="607"/>
        <v>2023</v>
      </c>
      <c r="N1992" s="96">
        <v>1095</v>
      </c>
      <c r="O1992" s="6">
        <f t="shared" si="608"/>
        <v>-1095</v>
      </c>
      <c r="P1992" s="6">
        <f t="shared" si="596"/>
        <v>0</v>
      </c>
      <c r="Q1992" s="7">
        <f t="shared" si="597"/>
        <v>3472895.350000001</v>
      </c>
      <c r="R1992" s="44" t="str">
        <f>VLOOKUP(F1992,'Set up'!$A$2:$E$55,5,FALSE)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594"/>
        <v>8</v>
      </c>
      <c r="C1993" s="5">
        <f t="shared" si="595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up'!$A$2:$C$55,3,FALSE)</f>
        <v>Cash</v>
      </c>
      <c r="J1993" s="5">
        <f>VLOOKUP(F1993,'Set up'!$A$2:$D$55,4,FALSE)</f>
        <v>0</v>
      </c>
      <c r="K1993" s="4">
        <f t="shared" si="605"/>
        <v>45154</v>
      </c>
      <c r="L1993" s="5">
        <f t="shared" si="606"/>
        <v>8</v>
      </c>
      <c r="M1993" s="5">
        <f t="shared" si="607"/>
        <v>2023</v>
      </c>
      <c r="N1993" s="96">
        <v>708</v>
      </c>
      <c r="O1993" s="6">
        <f t="shared" si="608"/>
        <v>-708</v>
      </c>
      <c r="P1993" s="6">
        <f t="shared" si="596"/>
        <v>0</v>
      </c>
      <c r="Q1993" s="7">
        <f t="shared" si="597"/>
        <v>3473603.350000001</v>
      </c>
      <c r="R1993" s="44" t="str">
        <f>VLOOKUP(F1993,'Set up'!$A$2:$E$55,5,FALSE)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594"/>
        <v>8</v>
      </c>
      <c r="C1994" s="5">
        <f t="shared" si="595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up'!$A$2:$C$55,3,FALSE)</f>
        <v>Cash</v>
      </c>
      <c r="J1994" s="5">
        <f>VLOOKUP(F1994,'Set up'!$A$2:$D$55,4,FALSE)</f>
        <v>0</v>
      </c>
      <c r="K1994" s="4">
        <f t="shared" si="605"/>
        <v>45154</v>
      </c>
      <c r="L1994" s="5">
        <f t="shared" si="606"/>
        <v>8</v>
      </c>
      <c r="M1994" s="5">
        <f t="shared" si="607"/>
        <v>2023</v>
      </c>
      <c r="N1994" s="96">
        <v>285</v>
      </c>
      <c r="O1994" s="6">
        <f>-245.7-39.3</f>
        <v>-285</v>
      </c>
      <c r="P1994" s="6">
        <f t="shared" si="596"/>
        <v>0</v>
      </c>
      <c r="Q1994" s="7">
        <f t="shared" si="597"/>
        <v>3473888.350000001</v>
      </c>
      <c r="R1994" s="44" t="str">
        <f>VLOOKUP(F1994,'Set up'!$A$2:$E$55,5,FALSE)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594"/>
        <v>8</v>
      </c>
      <c r="C1995" s="5">
        <f t="shared" si="595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up'!$A$2:$C$55,3,FALSE)</f>
        <v>Cash</v>
      </c>
      <c r="J1995" s="5">
        <f>VLOOKUP(F1995,'Set up'!$A$2:$D$55,4,FALSE)</f>
        <v>0</v>
      </c>
      <c r="K1995" s="4">
        <f t="shared" si="605"/>
        <v>45154</v>
      </c>
      <c r="L1995" s="5">
        <f t="shared" si="606"/>
        <v>8</v>
      </c>
      <c r="M1995" s="5">
        <f t="shared" si="607"/>
        <v>2023</v>
      </c>
      <c r="N1995" s="96">
        <v>187.5</v>
      </c>
      <c r="O1995" s="6">
        <f t="shared" si="608"/>
        <v>-187.5</v>
      </c>
      <c r="P1995" s="6">
        <f t="shared" si="596"/>
        <v>0</v>
      </c>
      <c r="Q1995" s="7">
        <f t="shared" si="597"/>
        <v>3474075.850000001</v>
      </c>
      <c r="R1995" s="44" t="str">
        <f>VLOOKUP(F1995,'Set up'!$A$2:$E$55,5,FALSE)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594"/>
        <v>8</v>
      </c>
      <c r="C1996" s="5">
        <f t="shared" si="595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up'!$A$2:$C$55,3,FALSE)</f>
        <v>Cash</v>
      </c>
      <c r="J1996" s="5">
        <f>VLOOKUP(F1996,'Set up'!$A$2:$D$55,4,FALSE)</f>
        <v>0</v>
      </c>
      <c r="K1996" s="4">
        <f t="shared" si="605"/>
        <v>45154</v>
      </c>
      <c r="L1996" s="5">
        <f t="shared" si="606"/>
        <v>8</v>
      </c>
      <c r="M1996" s="5">
        <f t="shared" si="607"/>
        <v>2023</v>
      </c>
      <c r="N1996" s="96">
        <v>100</v>
      </c>
      <c r="O1996" s="6">
        <f t="shared" si="608"/>
        <v>-100</v>
      </c>
      <c r="P1996" s="6">
        <f t="shared" si="596"/>
        <v>0</v>
      </c>
      <c r="Q1996" s="7">
        <f t="shared" si="597"/>
        <v>3474175.850000001</v>
      </c>
      <c r="R1996" s="44" t="str">
        <f>VLOOKUP(F1996,'Set up'!$A$2:$E$55,5,FALSE)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594"/>
        <v>8</v>
      </c>
      <c r="C1997" s="5">
        <f t="shared" si="595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up'!$A$2:$C$55,3,FALSE)</f>
        <v>Cash</v>
      </c>
      <c r="J1997" s="5">
        <f>VLOOKUP(F1997,'Set up'!$A$2:$D$55,4,FALSE)</f>
        <v>0</v>
      </c>
      <c r="K1997" s="4">
        <f t="shared" si="605"/>
        <v>45154</v>
      </c>
      <c r="L1997" s="5">
        <f t="shared" si="606"/>
        <v>8</v>
      </c>
      <c r="M1997" s="5">
        <f t="shared" si="607"/>
        <v>2023</v>
      </c>
      <c r="N1997" s="96">
        <v>160</v>
      </c>
      <c r="O1997" s="6">
        <f t="shared" si="608"/>
        <v>-160</v>
      </c>
      <c r="P1997" s="6">
        <f t="shared" si="596"/>
        <v>0</v>
      </c>
      <c r="Q1997" s="7">
        <f t="shared" si="597"/>
        <v>3474335.850000001</v>
      </c>
      <c r="R1997" s="44" t="str">
        <f>VLOOKUP(F1997,'Set up'!$A$2:$E$55,5,FALSE)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594"/>
        <v>8</v>
      </c>
      <c r="C1998" s="5">
        <f t="shared" si="595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up'!$A$2:$C$55,3,FALSE)</f>
        <v>Cash</v>
      </c>
      <c r="J1998" s="5">
        <f>VLOOKUP(F1998,'Set up'!$A$2:$D$55,4,FALSE)</f>
        <v>0</v>
      </c>
      <c r="K1998" s="4">
        <f t="shared" si="605"/>
        <v>45154</v>
      </c>
      <c r="L1998" s="5">
        <f t="shared" si="606"/>
        <v>8</v>
      </c>
      <c r="M1998" s="5">
        <f t="shared" si="607"/>
        <v>2023</v>
      </c>
      <c r="N1998" s="96">
        <v>165</v>
      </c>
      <c r="O1998" s="6">
        <f t="shared" si="608"/>
        <v>-165</v>
      </c>
      <c r="P1998" s="6">
        <f t="shared" si="596"/>
        <v>0</v>
      </c>
      <c r="Q1998" s="7">
        <f t="shared" si="597"/>
        <v>3474500.850000001</v>
      </c>
      <c r="R1998" s="44" t="str">
        <f>VLOOKUP(F1998,'Set up'!$A$2:$E$55,5,FALSE)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594"/>
        <v>8</v>
      </c>
      <c r="C1999" s="5">
        <f t="shared" si="595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up'!$A$2:$C$55,3,FALSE)</f>
        <v>45</v>
      </c>
      <c r="J1999" s="5">
        <f>VLOOKUP(F1999,'Set up'!$A$2:$D$55,4,FALSE)</f>
        <v>45</v>
      </c>
      <c r="K1999" s="4">
        <f t="shared" si="605"/>
        <v>45199</v>
      </c>
      <c r="L1999" s="5">
        <f t="shared" si="606"/>
        <v>9</v>
      </c>
      <c r="M1999" s="5">
        <f t="shared" si="607"/>
        <v>2023</v>
      </c>
      <c r="N1999" s="96">
        <v>255</v>
      </c>
      <c r="O1999" s="6">
        <f>-N1999</f>
        <v>-255</v>
      </c>
      <c r="P1999" s="6">
        <f t="shared" si="596"/>
        <v>0</v>
      </c>
      <c r="Q1999" s="7">
        <f t="shared" si="597"/>
        <v>3474755.850000001</v>
      </c>
      <c r="R1999" s="44" t="str">
        <f>VLOOKUP(F1999,'Set up'!$A$2:$E$55,5,FALSE)</f>
        <v>PD Chq</v>
      </c>
      <c r="S1999" s="1" t="s">
        <v>2080</v>
      </c>
    </row>
    <row r="2000" spans="1:19" ht="15" customHeight="1" x14ac:dyDescent="0.35">
      <c r="A2000" s="4">
        <v>45154</v>
      </c>
      <c r="B2000" s="5">
        <f t="shared" ref="B2000:B2029" si="609">MONTH(A2000)</f>
        <v>8</v>
      </c>
      <c r="C2000" s="5">
        <f t="shared" ref="C2000:C2029" si="610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up'!$A$2:$C$55,3,FALSE)</f>
        <v>45</v>
      </c>
      <c r="J2000" s="5">
        <f>VLOOKUP(F2000,'Set up'!$A$2:$D$55,4,FALSE)</f>
        <v>45</v>
      </c>
      <c r="K2000" s="4">
        <f t="shared" si="605"/>
        <v>45199</v>
      </c>
      <c r="L2000" s="5">
        <f t="shared" si="606"/>
        <v>9</v>
      </c>
      <c r="M2000" s="5">
        <f t="shared" si="607"/>
        <v>2023</v>
      </c>
      <c r="N2000" s="96">
        <v>325</v>
      </c>
      <c r="O2000" s="6">
        <f>-N2000</f>
        <v>-325</v>
      </c>
      <c r="P2000" s="6">
        <f t="shared" ref="P2000:P2029" si="611">SUM(N2000+O2000)</f>
        <v>0</v>
      </c>
      <c r="Q2000" s="7">
        <f t="shared" ref="Q2000:Q2029" si="612">SUM(Q1999+N2000)</f>
        <v>3475080.850000001</v>
      </c>
      <c r="R2000" s="44" t="str">
        <f>VLOOKUP(F2000,'Set up'!$A$2:$E$55,5,FALSE)</f>
        <v>PD Chq</v>
      </c>
      <c r="S2000" s="1" t="s">
        <v>2081</v>
      </c>
    </row>
    <row r="2001" spans="1:19" ht="15" customHeight="1" x14ac:dyDescent="0.35">
      <c r="A2001" s="4">
        <v>45154</v>
      </c>
      <c r="B2001" s="5">
        <f t="shared" si="609"/>
        <v>8</v>
      </c>
      <c r="C2001" s="5">
        <f t="shared" si="610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up'!$A$2:$C$55,3,FALSE)</f>
        <v>45</v>
      </c>
      <c r="J2001" s="5">
        <f>VLOOKUP(F2001,'Set up'!$A$2:$D$55,4,FALSE)</f>
        <v>45</v>
      </c>
      <c r="K2001" s="4">
        <f t="shared" si="605"/>
        <v>45199</v>
      </c>
      <c r="L2001" s="5">
        <f t="shared" si="606"/>
        <v>9</v>
      </c>
      <c r="M2001" s="5">
        <f t="shared" si="607"/>
        <v>2023</v>
      </c>
      <c r="N2001" s="96">
        <v>50</v>
      </c>
      <c r="O2001" s="6">
        <f>-N2001</f>
        <v>-50</v>
      </c>
      <c r="P2001" s="6">
        <f t="shared" si="611"/>
        <v>0</v>
      </c>
      <c r="Q2001" s="7">
        <f t="shared" si="612"/>
        <v>3475130.850000001</v>
      </c>
      <c r="R2001" s="44" t="str">
        <f>VLOOKUP(F2001,'Set up'!$A$2:$E$55,5,FALSE)</f>
        <v>PD Chq</v>
      </c>
      <c r="S2001" s="1" t="s">
        <v>2082</v>
      </c>
    </row>
    <row r="2002" spans="1:19" ht="15" customHeight="1" x14ac:dyDescent="0.35">
      <c r="A2002" s="4">
        <v>45155</v>
      </c>
      <c r="B2002" s="5">
        <f t="shared" si="609"/>
        <v>8</v>
      </c>
      <c r="C2002" s="5">
        <f t="shared" si="610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up'!$A$2:$C$55,3,FALSE)</f>
        <v>Cash</v>
      </c>
      <c r="J2002" s="5">
        <f>VLOOKUP(F2002,'Set up'!$A$2:$D$55,4,FALSE)</f>
        <v>0</v>
      </c>
      <c r="K2002" s="4">
        <f t="shared" si="605"/>
        <v>45155</v>
      </c>
      <c r="L2002" s="5">
        <f t="shared" si="606"/>
        <v>8</v>
      </c>
      <c r="M2002" s="5">
        <f t="shared" si="607"/>
        <v>2023</v>
      </c>
      <c r="N2002" s="96">
        <v>1694</v>
      </c>
      <c r="O2002" s="6">
        <f t="shared" ref="O2002:O2006" si="613">-N2002</f>
        <v>-1694</v>
      </c>
      <c r="P2002" s="6">
        <f t="shared" si="611"/>
        <v>0</v>
      </c>
      <c r="Q2002" s="7">
        <f t="shared" si="612"/>
        <v>3476824.850000001</v>
      </c>
      <c r="R2002" s="44" t="str">
        <f>VLOOKUP(F2002,'Set up'!$A$2:$E$55,5,FALSE)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609"/>
        <v>8</v>
      </c>
      <c r="C2003" s="5">
        <f t="shared" si="610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up'!$A$2:$C$55,3,FALSE)</f>
        <v>Cash</v>
      </c>
      <c r="J2003" s="5">
        <f>VLOOKUP(F2003,'Set up'!$A$2:$D$55,4,FALSE)</f>
        <v>0</v>
      </c>
      <c r="K2003" s="4">
        <f t="shared" si="605"/>
        <v>45155</v>
      </c>
      <c r="L2003" s="5">
        <f t="shared" si="606"/>
        <v>8</v>
      </c>
      <c r="M2003" s="5">
        <f t="shared" si="607"/>
        <v>2023</v>
      </c>
      <c r="N2003" s="96">
        <v>702</v>
      </c>
      <c r="O2003" s="6">
        <f t="shared" si="613"/>
        <v>-702</v>
      </c>
      <c r="P2003" s="6">
        <f t="shared" si="611"/>
        <v>0</v>
      </c>
      <c r="Q2003" s="7">
        <f t="shared" si="612"/>
        <v>3477526.850000001</v>
      </c>
      <c r="R2003" s="44" t="str">
        <f>VLOOKUP(F2003,'Set up'!$A$2:$E$55,5,FALSE)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609"/>
        <v>8</v>
      </c>
      <c r="C2004" s="5">
        <f t="shared" si="610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up'!$A$2:$C$55,3,FALSE)</f>
        <v>Cash</v>
      </c>
      <c r="J2004" s="5">
        <f>VLOOKUP(F2004,'Set up'!$A$2:$D$55,4,FALSE)</f>
        <v>0</v>
      </c>
      <c r="K2004" s="4">
        <f t="shared" si="605"/>
        <v>45155</v>
      </c>
      <c r="L2004" s="5">
        <f t="shared" si="606"/>
        <v>8</v>
      </c>
      <c r="M2004" s="5">
        <f t="shared" si="607"/>
        <v>2023</v>
      </c>
      <c r="N2004" s="96">
        <v>322.5</v>
      </c>
      <c r="O2004" s="6">
        <f t="shared" si="613"/>
        <v>-322.5</v>
      </c>
      <c r="P2004" s="6">
        <f t="shared" si="611"/>
        <v>0</v>
      </c>
      <c r="Q2004" s="7">
        <f t="shared" si="612"/>
        <v>3477849.350000001</v>
      </c>
      <c r="R2004" s="44" t="str">
        <f>VLOOKUP(F2004,'Set up'!$A$2:$E$55,5,FALSE)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609"/>
        <v>8</v>
      </c>
      <c r="C2005" s="5">
        <f t="shared" si="610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up'!$A$2:$C$55,3,FALSE)</f>
        <v>Cash</v>
      </c>
      <c r="J2005" s="5">
        <f>VLOOKUP(F2005,'Set up'!$A$2:$D$55,4,FALSE)</f>
        <v>0</v>
      </c>
      <c r="K2005" s="4">
        <f t="shared" si="605"/>
        <v>45155</v>
      </c>
      <c r="L2005" s="5">
        <f t="shared" si="606"/>
        <v>8</v>
      </c>
      <c r="M2005" s="5">
        <f t="shared" si="607"/>
        <v>2023</v>
      </c>
      <c r="N2005" s="96">
        <v>160</v>
      </c>
      <c r="O2005" s="6">
        <f t="shared" si="613"/>
        <v>-160</v>
      </c>
      <c r="P2005" s="6">
        <f t="shared" si="611"/>
        <v>0</v>
      </c>
      <c r="Q2005" s="7">
        <f t="shared" si="612"/>
        <v>3478009.350000001</v>
      </c>
      <c r="R2005" s="44" t="str">
        <f>VLOOKUP(F2005,'Set up'!$A$2:$E$55,5,FALSE)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609"/>
        <v>8</v>
      </c>
      <c r="C2006" s="5">
        <f t="shared" si="610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up'!$A$2:$C$55,3,FALSE)</f>
        <v>Cash</v>
      </c>
      <c r="J2006" s="5">
        <f>VLOOKUP(F2006,'Set up'!$A$2:$D$55,4,FALSE)</f>
        <v>0</v>
      </c>
      <c r="K2006" s="4">
        <f t="shared" si="605"/>
        <v>45155</v>
      </c>
      <c r="L2006" s="5">
        <f t="shared" si="606"/>
        <v>8</v>
      </c>
      <c r="M2006" s="5">
        <f t="shared" si="607"/>
        <v>2023</v>
      </c>
      <c r="N2006" s="96">
        <v>250</v>
      </c>
      <c r="O2006" s="6">
        <f t="shared" si="613"/>
        <v>-250</v>
      </c>
      <c r="P2006" s="6">
        <f t="shared" si="611"/>
        <v>0</v>
      </c>
      <c r="Q2006" s="7">
        <f t="shared" si="612"/>
        <v>3478259.350000001</v>
      </c>
      <c r="R2006" s="44" t="str">
        <f>VLOOKUP(F2006,'Set up'!$A$2:$E$55,5,FALSE)</f>
        <v>Trsf</v>
      </c>
      <c r="S2006" s="1" t="s">
        <v>2566</v>
      </c>
    </row>
    <row r="2007" spans="1:19" ht="15" customHeight="1" x14ac:dyDescent="0.35">
      <c r="A2007" s="4">
        <v>45159</v>
      </c>
      <c r="B2007" s="5">
        <f t="shared" si="609"/>
        <v>8</v>
      </c>
      <c r="C2007" s="5">
        <f t="shared" si="610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up'!$A$2:$C$55,3,FALSE)</f>
        <v>Cash</v>
      </c>
      <c r="J2007" s="5">
        <f>VLOOKUP(F2007,'Set up'!$A$2:$D$55,4,FALSE)</f>
        <v>0</v>
      </c>
      <c r="K2007" s="4">
        <f t="shared" si="605"/>
        <v>45159</v>
      </c>
      <c r="L2007" s="5">
        <f t="shared" si="606"/>
        <v>8</v>
      </c>
      <c r="M2007" s="5">
        <f t="shared" si="607"/>
        <v>2023</v>
      </c>
      <c r="N2007" s="96">
        <v>1738</v>
      </c>
      <c r="O2007" s="6">
        <f>-N2007</f>
        <v>-1738</v>
      </c>
      <c r="P2007" s="6">
        <f t="shared" si="611"/>
        <v>0</v>
      </c>
      <c r="Q2007" s="7">
        <f t="shared" si="612"/>
        <v>3479997.350000001</v>
      </c>
      <c r="R2007" s="44" t="str">
        <f>VLOOKUP(F2007,'Set up'!$A$2:$E$55,5,FALSE)</f>
        <v>Chq</v>
      </c>
      <c r="S2007" s="1" t="s">
        <v>2089</v>
      </c>
    </row>
    <row r="2008" spans="1:19" ht="15" customHeight="1" x14ac:dyDescent="0.35">
      <c r="A2008" s="4">
        <v>45159</v>
      </c>
      <c r="B2008" s="5">
        <f t="shared" si="609"/>
        <v>8</v>
      </c>
      <c r="C2008" s="5">
        <f t="shared" si="610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up'!$A$2:$C$55,3,FALSE)</f>
        <v>Cash</v>
      </c>
      <c r="J2008" s="5">
        <f>VLOOKUP(F2008,'Set up'!$A$2:$D$55,4,FALSE)</f>
        <v>0</v>
      </c>
      <c r="K2008" s="4">
        <f t="shared" si="605"/>
        <v>45159</v>
      </c>
      <c r="L2008" s="5">
        <f t="shared" si="606"/>
        <v>8</v>
      </c>
      <c r="M2008" s="5">
        <f t="shared" si="607"/>
        <v>2023</v>
      </c>
      <c r="N2008" s="96">
        <v>702</v>
      </c>
      <c r="O2008" s="6">
        <f>-N2008</f>
        <v>-702</v>
      </c>
      <c r="P2008" s="6">
        <f t="shared" si="611"/>
        <v>0</v>
      </c>
      <c r="Q2008" s="7">
        <f t="shared" si="612"/>
        <v>3480699.350000001</v>
      </c>
      <c r="R2008" s="44" t="str">
        <f>VLOOKUP(F2008,'Set up'!$A$2:$E$55,5,FALSE)</f>
        <v>Chq</v>
      </c>
      <c r="S2008" s="1" t="s">
        <v>2089</v>
      </c>
    </row>
    <row r="2009" spans="1:19" ht="15" customHeight="1" x14ac:dyDescent="0.35">
      <c r="A2009" s="4">
        <v>45160</v>
      </c>
      <c r="B2009" s="5">
        <f t="shared" si="609"/>
        <v>8</v>
      </c>
      <c r="C2009" s="5">
        <f t="shared" si="610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up'!$A$2:$C$55,3,FALSE)</f>
        <v>30</v>
      </c>
      <c r="J2009" s="5">
        <f>VLOOKUP(F2009,'Set up'!$A$2:$D$55,4,FALSE)</f>
        <v>30</v>
      </c>
      <c r="K2009" s="4">
        <f t="shared" si="605"/>
        <v>45190</v>
      </c>
      <c r="L2009" s="5">
        <f t="shared" si="606"/>
        <v>9</v>
      </c>
      <c r="M2009" s="5">
        <f t="shared" si="607"/>
        <v>2023</v>
      </c>
      <c r="N2009" s="96">
        <v>6952</v>
      </c>
      <c r="O2009" s="6">
        <f t="shared" ref="O2009:O2014" si="614">-N2009</f>
        <v>-6952</v>
      </c>
      <c r="P2009" s="6">
        <f t="shared" si="611"/>
        <v>0</v>
      </c>
      <c r="Q2009" s="7">
        <f t="shared" si="612"/>
        <v>3487651.350000001</v>
      </c>
      <c r="R2009" s="44" t="str">
        <f>VLOOKUP(F2009,'Set up'!$A$2:$E$55,5,FALSE)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609"/>
        <v>8</v>
      </c>
      <c r="C2010" s="5">
        <f t="shared" si="610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up'!$A$2:$C$55,3,FALSE)</f>
        <v>30</v>
      </c>
      <c r="J2010" s="5">
        <f>VLOOKUP(F2010,'Set up'!$A$2:$D$55,4,FALSE)</f>
        <v>30</v>
      </c>
      <c r="K2010" s="4">
        <f t="shared" si="605"/>
        <v>45190</v>
      </c>
      <c r="L2010" s="5">
        <f t="shared" si="606"/>
        <v>9</v>
      </c>
      <c r="M2010" s="5">
        <f t="shared" si="607"/>
        <v>2023</v>
      </c>
      <c r="N2010" s="96">
        <v>2106</v>
      </c>
      <c r="O2010" s="6">
        <f t="shared" si="614"/>
        <v>-2106</v>
      </c>
      <c r="P2010" s="6">
        <f t="shared" si="611"/>
        <v>0</v>
      </c>
      <c r="Q2010" s="7">
        <f t="shared" si="612"/>
        <v>3489757.350000001</v>
      </c>
      <c r="R2010" s="44" t="str">
        <f>VLOOKUP(F2010,'Set up'!$A$2:$E$55,5,FALSE)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609"/>
        <v>8</v>
      </c>
      <c r="C2011" s="5">
        <f t="shared" si="610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up'!$A$2:$C$55,3,FALSE)</f>
        <v>30</v>
      </c>
      <c r="J2011" s="5">
        <f>VLOOKUP(F2011,'Set up'!$A$2:$D$55,4,FALSE)</f>
        <v>30</v>
      </c>
      <c r="K2011" s="4">
        <f t="shared" si="605"/>
        <v>45190</v>
      </c>
      <c r="L2011" s="5">
        <f t="shared" si="606"/>
        <v>9</v>
      </c>
      <c r="M2011" s="5">
        <f t="shared" si="607"/>
        <v>2023</v>
      </c>
      <c r="N2011" s="96">
        <v>144</v>
      </c>
      <c r="O2011" s="6">
        <f t="shared" si="614"/>
        <v>-144</v>
      </c>
      <c r="P2011" s="6">
        <f t="shared" si="611"/>
        <v>0</v>
      </c>
      <c r="Q2011" s="7">
        <f t="shared" si="612"/>
        <v>3489901.350000001</v>
      </c>
      <c r="R2011" s="44" t="str">
        <f>VLOOKUP(F2011,'Set up'!$A$2:$E$55,5,FALSE)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609"/>
        <v>8</v>
      </c>
      <c r="C2012" s="5">
        <f t="shared" si="610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up'!$A$2:$C$55,3,FALSE)</f>
        <v>30</v>
      </c>
      <c r="J2012" s="5">
        <f>VLOOKUP(F2012,'Set up'!$A$2:$D$55,4,FALSE)</f>
        <v>30</v>
      </c>
      <c r="K2012" s="4">
        <f t="shared" si="605"/>
        <v>45190</v>
      </c>
      <c r="L2012" s="5">
        <f t="shared" si="606"/>
        <v>9</v>
      </c>
      <c r="M2012" s="5">
        <f t="shared" si="607"/>
        <v>2023</v>
      </c>
      <c r="N2012" s="96">
        <v>187.5</v>
      </c>
      <c r="O2012" s="6">
        <f t="shared" si="614"/>
        <v>-187.5</v>
      </c>
      <c r="P2012" s="6">
        <f t="shared" si="611"/>
        <v>0</v>
      </c>
      <c r="Q2012" s="7">
        <f t="shared" si="612"/>
        <v>3490088.850000001</v>
      </c>
      <c r="R2012" s="44" t="str">
        <f>VLOOKUP(F2012,'Set up'!$A$2:$E$55,5,FALSE)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609"/>
        <v>8</v>
      </c>
      <c r="C2013" s="5">
        <f t="shared" si="610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up'!$A$2:$C$55,3,FALSE)</f>
        <v>30</v>
      </c>
      <c r="J2013" s="5">
        <f>VLOOKUP(F2013,'Set up'!$A$2:$D$55,4,FALSE)</f>
        <v>30</v>
      </c>
      <c r="K2013" s="4">
        <f t="shared" si="605"/>
        <v>45190</v>
      </c>
      <c r="L2013" s="5">
        <f t="shared" si="606"/>
        <v>9</v>
      </c>
      <c r="M2013" s="5">
        <f t="shared" si="607"/>
        <v>2023</v>
      </c>
      <c r="N2013" s="96">
        <v>650</v>
      </c>
      <c r="O2013" s="6">
        <f t="shared" si="614"/>
        <v>-650</v>
      </c>
      <c r="P2013" s="6">
        <f t="shared" si="611"/>
        <v>0</v>
      </c>
      <c r="Q2013" s="7">
        <f t="shared" si="612"/>
        <v>3490738.850000001</v>
      </c>
      <c r="R2013" s="44" t="str">
        <f>VLOOKUP(F2013,'Set up'!$A$2:$E$55,5,FALSE)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609"/>
        <v>8</v>
      </c>
      <c r="C2014" s="5">
        <f t="shared" si="610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up'!$A$2:$C$55,3,FALSE)</f>
        <v>30</v>
      </c>
      <c r="J2014" s="5">
        <f>VLOOKUP(F2014,'Set up'!$A$2:$D$55,4,FALSE)</f>
        <v>30</v>
      </c>
      <c r="K2014" s="4">
        <f t="shared" si="605"/>
        <v>45190</v>
      </c>
      <c r="L2014" s="5">
        <f t="shared" si="606"/>
        <v>9</v>
      </c>
      <c r="M2014" s="5">
        <f t="shared" si="607"/>
        <v>2023</v>
      </c>
      <c r="N2014" s="96">
        <v>930</v>
      </c>
      <c r="O2014" s="6">
        <f t="shared" si="614"/>
        <v>-930</v>
      </c>
      <c r="P2014" s="6">
        <f t="shared" si="611"/>
        <v>0</v>
      </c>
      <c r="Q2014" s="7">
        <f t="shared" si="612"/>
        <v>3491668.850000001</v>
      </c>
      <c r="R2014" s="44" t="str">
        <f>VLOOKUP(F2014,'Set up'!$A$2:$E$55,5,FALSE)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609"/>
        <v>8</v>
      </c>
      <c r="C2015" s="5">
        <f t="shared" si="610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up'!$A$2:$C$55,3,FALSE)</f>
        <v>Cash</v>
      </c>
      <c r="J2015" s="5">
        <f>VLOOKUP(F2015,'Set up'!$A$2:$D$55,4,FALSE)</f>
        <v>0</v>
      </c>
      <c r="K2015" s="4">
        <f t="shared" si="605"/>
        <v>45160</v>
      </c>
      <c r="L2015" s="5">
        <f t="shared" si="606"/>
        <v>8</v>
      </c>
      <c r="M2015" s="5">
        <f t="shared" si="607"/>
        <v>2023</v>
      </c>
      <c r="N2015" s="96">
        <v>187.5</v>
      </c>
      <c r="O2015" s="6">
        <f>-N2015</f>
        <v>-187.5</v>
      </c>
      <c r="P2015" s="6">
        <f t="shared" si="611"/>
        <v>0</v>
      </c>
      <c r="Q2015" s="7">
        <f t="shared" si="612"/>
        <v>3491856.350000001</v>
      </c>
      <c r="R2015" s="44" t="str">
        <f>VLOOKUP(F2015,'Set up'!$A$2:$E$55,5,FALSE)</f>
        <v>Trsf</v>
      </c>
      <c r="S2015" s="1" t="s">
        <v>2555</v>
      </c>
    </row>
    <row r="2016" spans="1:19" ht="15" customHeight="1" x14ac:dyDescent="0.35">
      <c r="A2016" s="4">
        <v>45160</v>
      </c>
      <c r="B2016" s="5">
        <f t="shared" si="609"/>
        <v>8</v>
      </c>
      <c r="C2016" s="5">
        <f t="shared" si="610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up'!$A$2:$C$55,3,FALSE)</f>
        <v>Cash</v>
      </c>
      <c r="J2016" s="5">
        <f>VLOOKUP(F2016,'Set up'!$A$2:$D$55,4,FALSE)</f>
        <v>0</v>
      </c>
      <c r="K2016" s="4">
        <f t="shared" si="605"/>
        <v>45160</v>
      </c>
      <c r="L2016" s="5">
        <f t="shared" si="606"/>
        <v>8</v>
      </c>
      <c r="M2016" s="5">
        <f t="shared" si="607"/>
        <v>2023</v>
      </c>
      <c r="N2016" s="96">
        <v>4686</v>
      </c>
      <c r="O2016" s="6">
        <f>-3376.2-1309.8</f>
        <v>-4686</v>
      </c>
      <c r="P2016" s="6">
        <f t="shared" si="611"/>
        <v>0</v>
      </c>
      <c r="Q2016" s="7">
        <f t="shared" si="612"/>
        <v>3496542.350000001</v>
      </c>
      <c r="R2016" s="44" t="str">
        <f>VLOOKUP(F2016,'Set up'!$A$2:$E$55,5,FALSE)</f>
        <v>Trsf</v>
      </c>
      <c r="S2016" s="1" t="s">
        <v>2602</v>
      </c>
    </row>
    <row r="2017" spans="1:19" ht="15" customHeight="1" x14ac:dyDescent="0.35">
      <c r="A2017" s="4">
        <v>45160</v>
      </c>
      <c r="B2017" s="5">
        <f t="shared" si="609"/>
        <v>8</v>
      </c>
      <c r="C2017" s="5">
        <f t="shared" si="610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up'!$A$2:$C$55,3,FALSE)</f>
        <v>Cash</v>
      </c>
      <c r="J2017" s="5">
        <f>VLOOKUP(F2017,'Set up'!$A$2:$D$55,4,FALSE)</f>
        <v>0</v>
      </c>
      <c r="K2017" s="4">
        <f t="shared" si="605"/>
        <v>45160</v>
      </c>
      <c r="L2017" s="5">
        <f t="shared" si="606"/>
        <v>8</v>
      </c>
      <c r="M2017" s="5">
        <f t="shared" si="607"/>
        <v>2023</v>
      </c>
      <c r="N2017" s="96">
        <v>1701</v>
      </c>
      <c r="O2017" s="6">
        <f>-N2017</f>
        <v>-1701</v>
      </c>
      <c r="P2017" s="6">
        <f t="shared" si="611"/>
        <v>0</v>
      </c>
      <c r="Q2017" s="7">
        <f t="shared" si="612"/>
        <v>3498243.350000001</v>
      </c>
      <c r="R2017" s="44" t="str">
        <f>VLOOKUP(F2017,'Set up'!$A$2:$E$55,5,FALSE)</f>
        <v>Trsf</v>
      </c>
      <c r="S2017" s="1" t="s">
        <v>2603</v>
      </c>
    </row>
    <row r="2018" spans="1:19" ht="15" customHeight="1" x14ac:dyDescent="0.35">
      <c r="A2018" s="4">
        <v>45160</v>
      </c>
      <c r="B2018" s="5">
        <f t="shared" si="609"/>
        <v>8</v>
      </c>
      <c r="C2018" s="5">
        <f t="shared" si="610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up'!$A$2:$C$55,3,FALSE)</f>
        <v>Cash</v>
      </c>
      <c r="J2018" s="5">
        <f>VLOOKUP(F2018,'Set up'!$A$2:$D$55,4,FALSE)</f>
        <v>0</v>
      </c>
      <c r="K2018" s="4">
        <f t="shared" si="605"/>
        <v>45160</v>
      </c>
      <c r="L2018" s="5">
        <f t="shared" si="606"/>
        <v>8</v>
      </c>
      <c r="M2018" s="5">
        <f t="shared" si="607"/>
        <v>2023</v>
      </c>
      <c r="N2018" s="96">
        <v>200</v>
      </c>
      <c r="O2018" s="6">
        <f>-N2018</f>
        <v>-200</v>
      </c>
      <c r="P2018" s="6">
        <f t="shared" si="611"/>
        <v>0</v>
      </c>
      <c r="Q2018" s="7">
        <f t="shared" si="612"/>
        <v>3498443.350000001</v>
      </c>
      <c r="R2018" s="44" t="str">
        <f>VLOOKUP(F2018,'Set up'!$A$2:$E$55,5,FALSE)</f>
        <v>Trsf</v>
      </c>
      <c r="S2018" s="1" t="s">
        <v>2604</v>
      </c>
    </row>
    <row r="2019" spans="1:19" ht="15" customHeight="1" x14ac:dyDescent="0.35">
      <c r="A2019" s="4">
        <v>45160</v>
      </c>
      <c r="B2019" s="5">
        <f t="shared" si="609"/>
        <v>8</v>
      </c>
      <c r="C2019" s="5">
        <f t="shared" si="610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up'!$A$2:$C$55,3,FALSE)</f>
        <v>Cash</v>
      </c>
      <c r="J2019" s="5">
        <f>VLOOKUP(F2019,'Set up'!$A$2:$D$55,4,FALSE)</f>
        <v>0</v>
      </c>
      <c r="K2019" s="4">
        <f t="shared" si="605"/>
        <v>45160</v>
      </c>
      <c r="L2019" s="5">
        <f t="shared" si="606"/>
        <v>8</v>
      </c>
      <c r="M2019" s="5">
        <f t="shared" si="607"/>
        <v>2023</v>
      </c>
      <c r="N2019" s="96">
        <v>1738</v>
      </c>
      <c r="O2019" s="6">
        <f>-945.8-792.2</f>
        <v>-1738</v>
      </c>
      <c r="P2019" s="6">
        <f t="shared" si="611"/>
        <v>0</v>
      </c>
      <c r="Q2019" s="7">
        <f t="shared" si="612"/>
        <v>3500181.350000001</v>
      </c>
      <c r="R2019" s="44" t="str">
        <f>VLOOKUP(F2019,'Set up'!$A$2:$E$55,5,FALSE)</f>
        <v>Trsf</v>
      </c>
      <c r="S2019" s="1" t="s">
        <v>2612</v>
      </c>
    </row>
    <row r="2020" spans="1:19" ht="15" customHeight="1" x14ac:dyDescent="0.35">
      <c r="A2020" s="4">
        <v>45161</v>
      </c>
      <c r="B2020" s="5">
        <f t="shared" si="609"/>
        <v>8</v>
      </c>
      <c r="C2020" s="5">
        <f t="shared" si="610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up'!$A$2:$C$55,3,FALSE)</f>
        <v>Cash</v>
      </c>
      <c r="J2020" s="5">
        <f>VLOOKUP(F2020,'Set up'!$A$2:$D$55,4,FALSE)</f>
        <v>0</v>
      </c>
      <c r="K2020" s="4">
        <f t="shared" si="605"/>
        <v>45161</v>
      </c>
      <c r="L2020" s="5">
        <f t="shared" si="606"/>
        <v>8</v>
      </c>
      <c r="M2020" s="5">
        <f t="shared" si="607"/>
        <v>2023</v>
      </c>
      <c r="N2020" s="96">
        <v>1738</v>
      </c>
      <c r="O2020" s="6">
        <f t="shared" ref="O2020:O2028" si="615">-N2020</f>
        <v>-1738</v>
      </c>
      <c r="P2020" s="6">
        <f t="shared" si="611"/>
        <v>0</v>
      </c>
      <c r="Q2020" s="7">
        <f t="shared" si="612"/>
        <v>3501919.350000001</v>
      </c>
      <c r="R2020" s="44" t="str">
        <f>VLOOKUP(F2020,'Set up'!$A$2:$E$55,5,FALSE)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609"/>
        <v>8</v>
      </c>
      <c r="C2021" s="5">
        <f t="shared" si="610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up'!$A$2:$C$55,3,FALSE)</f>
        <v>Cash</v>
      </c>
      <c r="J2021" s="5">
        <f>VLOOKUP(F2021,'Set up'!$A$2:$D$55,4,FALSE)</f>
        <v>0</v>
      </c>
      <c r="K2021" s="4">
        <f t="shared" si="605"/>
        <v>45162</v>
      </c>
      <c r="L2021" s="5">
        <f t="shared" si="606"/>
        <v>8</v>
      </c>
      <c r="M2021" s="5">
        <f t="shared" si="607"/>
        <v>2023</v>
      </c>
      <c r="N2021" s="96">
        <v>1738</v>
      </c>
      <c r="O2021" s="6">
        <f t="shared" si="615"/>
        <v>-1738</v>
      </c>
      <c r="P2021" s="6">
        <f t="shared" si="611"/>
        <v>0</v>
      </c>
      <c r="Q2021" s="7">
        <f t="shared" si="612"/>
        <v>3503657.350000001</v>
      </c>
      <c r="R2021" s="44" t="str">
        <f>VLOOKUP(F2021,'Set up'!$A$2:$E$55,5,FALSE)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609"/>
        <v>8</v>
      </c>
      <c r="C2022" s="5">
        <f t="shared" si="610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up'!$A$2:$C$55,3,FALSE)</f>
        <v>Cash</v>
      </c>
      <c r="J2022" s="5">
        <f>VLOOKUP(F2022,'Set up'!$A$2:$D$55,4,FALSE)</f>
        <v>0</v>
      </c>
      <c r="K2022" s="4">
        <f t="shared" si="605"/>
        <v>45162</v>
      </c>
      <c r="L2022" s="5">
        <f t="shared" si="606"/>
        <v>8</v>
      </c>
      <c r="M2022" s="5">
        <f t="shared" si="607"/>
        <v>2023</v>
      </c>
      <c r="N2022" s="96">
        <v>472</v>
      </c>
      <c r="O2022" s="6">
        <f t="shared" si="615"/>
        <v>-472</v>
      </c>
      <c r="P2022" s="6">
        <f t="shared" si="611"/>
        <v>0</v>
      </c>
      <c r="Q2022" s="7">
        <f t="shared" si="612"/>
        <v>3504129.350000001</v>
      </c>
      <c r="R2022" s="44" t="str">
        <f>VLOOKUP(F2022,'Set up'!$A$2:$E$55,5,FALSE)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609"/>
        <v>8</v>
      </c>
      <c r="C2023" s="5">
        <f t="shared" si="610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up'!$A$2:$C$55,3,FALSE)</f>
        <v>Cash</v>
      </c>
      <c r="J2023" s="5">
        <f>VLOOKUP(F2023,'Set up'!$A$2:$D$55,4,FALSE)</f>
        <v>0</v>
      </c>
      <c r="K2023" s="4">
        <f t="shared" si="605"/>
        <v>45163</v>
      </c>
      <c r="L2023" s="5">
        <f t="shared" si="606"/>
        <v>8</v>
      </c>
      <c r="M2023" s="5">
        <f t="shared" si="607"/>
        <v>2023</v>
      </c>
      <c r="N2023" s="96">
        <v>1738</v>
      </c>
      <c r="O2023" s="6">
        <f t="shared" si="615"/>
        <v>-1738</v>
      </c>
      <c r="P2023" s="6">
        <f t="shared" si="611"/>
        <v>0</v>
      </c>
      <c r="Q2023" s="7">
        <f t="shared" si="612"/>
        <v>3505867.350000001</v>
      </c>
      <c r="R2023" s="44" t="str">
        <f>VLOOKUP(F2023,'Set up'!$A$2:$E$55,5,FALSE)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609"/>
        <v>8</v>
      </c>
      <c r="C2024" s="5">
        <f t="shared" si="610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up'!$A$2:$C$55,3,FALSE)</f>
        <v>Cash</v>
      </c>
      <c r="J2024" s="5">
        <f>VLOOKUP(F2024,'Set up'!$A$2:$D$55,4,FALSE)</f>
        <v>0</v>
      </c>
      <c r="K2024" s="4">
        <f t="shared" si="605"/>
        <v>45163</v>
      </c>
      <c r="L2024" s="5">
        <f t="shared" si="606"/>
        <v>8</v>
      </c>
      <c r="M2024" s="5">
        <f t="shared" si="607"/>
        <v>2023</v>
      </c>
      <c r="N2024" s="96">
        <v>702</v>
      </c>
      <c r="O2024" s="6">
        <f t="shared" si="615"/>
        <v>-702</v>
      </c>
      <c r="P2024" s="6">
        <f t="shared" si="611"/>
        <v>0</v>
      </c>
      <c r="Q2024" s="7">
        <f t="shared" si="612"/>
        <v>3506569.350000001</v>
      </c>
      <c r="R2024" s="44" t="str">
        <f>VLOOKUP(F2024,'Set up'!$A$2:$E$55,5,FALSE)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609"/>
        <v>8</v>
      </c>
      <c r="C2025" s="5">
        <f t="shared" si="610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up'!$A$2:$C$55,3,FALSE)</f>
        <v>Cash</v>
      </c>
      <c r="J2025" s="5">
        <f>VLOOKUP(F2025,'Set up'!$A$2:$D$55,4,FALSE)</f>
        <v>0</v>
      </c>
      <c r="K2025" s="4">
        <f t="shared" si="605"/>
        <v>45163</v>
      </c>
      <c r="L2025" s="5">
        <f t="shared" si="606"/>
        <v>8</v>
      </c>
      <c r="M2025" s="5">
        <f t="shared" si="607"/>
        <v>2023</v>
      </c>
      <c r="N2025" s="96">
        <v>95</v>
      </c>
      <c r="O2025" s="6">
        <f t="shared" si="615"/>
        <v>-95</v>
      </c>
      <c r="P2025" s="6">
        <f t="shared" si="611"/>
        <v>0</v>
      </c>
      <c r="Q2025" s="7">
        <f t="shared" si="612"/>
        <v>3506664.350000001</v>
      </c>
      <c r="R2025" s="44" t="str">
        <f>VLOOKUP(F2025,'Set up'!$A$2:$E$55,5,FALSE)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609"/>
        <v>8</v>
      </c>
      <c r="C2026" s="5">
        <f t="shared" si="610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up'!$A$2:$C$55,3,FALSE)</f>
        <v>Cash</v>
      </c>
      <c r="J2026" s="5">
        <f>VLOOKUP(F2026,'Set up'!$A$2:$D$55,4,FALSE)</f>
        <v>0</v>
      </c>
      <c r="K2026" s="4">
        <f t="shared" si="605"/>
        <v>45163</v>
      </c>
      <c r="L2026" s="5">
        <f t="shared" si="606"/>
        <v>8</v>
      </c>
      <c r="M2026" s="5">
        <f t="shared" si="607"/>
        <v>2023</v>
      </c>
      <c r="N2026" s="96">
        <v>312.5</v>
      </c>
      <c r="O2026" s="6">
        <f t="shared" si="615"/>
        <v>-312.5</v>
      </c>
      <c r="P2026" s="6">
        <f t="shared" si="611"/>
        <v>0</v>
      </c>
      <c r="Q2026" s="7">
        <f t="shared" si="612"/>
        <v>3506976.850000001</v>
      </c>
      <c r="R2026" s="44" t="str">
        <f>VLOOKUP(F2026,'Set up'!$A$2:$E$55,5,FALSE)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609"/>
        <v>8</v>
      </c>
      <c r="C2027" s="5">
        <f t="shared" si="610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up'!$A$2:$C$55,3,FALSE)</f>
        <v>Cash</v>
      </c>
      <c r="J2027" s="5">
        <f>VLOOKUP(F2027,'Set up'!$A$2:$D$55,4,FALSE)</f>
        <v>0</v>
      </c>
      <c r="K2027" s="4">
        <f t="shared" si="605"/>
        <v>45164</v>
      </c>
      <c r="L2027" s="5">
        <f t="shared" si="606"/>
        <v>8</v>
      </c>
      <c r="M2027" s="5">
        <f t="shared" si="607"/>
        <v>2023</v>
      </c>
      <c r="N2027" s="96">
        <v>421.2</v>
      </c>
      <c r="O2027" s="6">
        <f t="shared" si="615"/>
        <v>-421.2</v>
      </c>
      <c r="P2027" s="6">
        <f t="shared" si="611"/>
        <v>0</v>
      </c>
      <c r="Q2027" s="7">
        <f t="shared" si="612"/>
        <v>3507398.0500000012</v>
      </c>
      <c r="R2027" s="44" t="str">
        <f>VLOOKUP(F2027,'Set up'!$A$2:$E$55,5,FALSE)</f>
        <v>Trsf</v>
      </c>
      <c r="S2027" s="1" t="s">
        <v>2613</v>
      </c>
    </row>
    <row r="2028" spans="1:19" ht="15" customHeight="1" x14ac:dyDescent="0.35">
      <c r="A2028" s="4">
        <v>45164</v>
      </c>
      <c r="B2028" s="5">
        <f t="shared" si="609"/>
        <v>8</v>
      </c>
      <c r="C2028" s="5">
        <f t="shared" si="610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up'!$A$2:$C$55,3,FALSE)</f>
        <v>Cash</v>
      </c>
      <c r="J2028" s="5">
        <f>VLOOKUP(F2028,'Set up'!$A$2:$D$55,4,FALSE)</f>
        <v>0</v>
      </c>
      <c r="K2028" s="4">
        <f t="shared" si="605"/>
        <v>45164</v>
      </c>
      <c r="L2028" s="5">
        <f t="shared" si="606"/>
        <v>8</v>
      </c>
      <c r="M2028" s="5">
        <f t="shared" si="607"/>
        <v>2023</v>
      </c>
      <c r="N2028" s="96">
        <v>390</v>
      </c>
      <c r="O2028" s="6">
        <f t="shared" si="615"/>
        <v>-390</v>
      </c>
      <c r="P2028" s="6">
        <f t="shared" si="611"/>
        <v>0</v>
      </c>
      <c r="Q2028" s="7">
        <f t="shared" si="612"/>
        <v>3507788.0500000012</v>
      </c>
      <c r="R2028" s="44" t="str">
        <f>VLOOKUP(F2028,'Set up'!$A$2:$E$55,5,FALSE)</f>
        <v>Trsf</v>
      </c>
      <c r="S2028" s="1" t="s">
        <v>2614</v>
      </c>
    </row>
    <row r="2029" spans="1:19" ht="15" customHeight="1" x14ac:dyDescent="0.35">
      <c r="A2029" s="4">
        <v>45166</v>
      </c>
      <c r="B2029" s="5">
        <f t="shared" si="609"/>
        <v>8</v>
      </c>
      <c r="C2029" s="5">
        <f t="shared" si="610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up'!$A$2:$C$55,3,FALSE)</f>
        <v>Cash</v>
      </c>
      <c r="J2029" s="5">
        <f>VLOOKUP(F2029,'Set up'!$A$2:$D$55,4,FALSE)</f>
        <v>0</v>
      </c>
      <c r="K2029" s="4">
        <f t="shared" si="605"/>
        <v>45166</v>
      </c>
      <c r="L2029" s="5">
        <f t="shared" si="606"/>
        <v>8</v>
      </c>
      <c r="M2029" s="5">
        <f t="shared" si="607"/>
        <v>2023</v>
      </c>
      <c r="N2029" s="96">
        <v>3476</v>
      </c>
      <c r="O2029" s="6">
        <f t="shared" ref="O2029:O2037" si="616">-N2029</f>
        <v>-3476</v>
      </c>
      <c r="P2029" s="6">
        <f t="shared" si="611"/>
        <v>0</v>
      </c>
      <c r="Q2029" s="7">
        <f t="shared" si="612"/>
        <v>3511264.0500000012</v>
      </c>
      <c r="R2029" s="44" t="str">
        <f>VLOOKUP(F2029,'Set up'!$A$2:$E$55,5,FALSE)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617">MONTH(A2030)</f>
        <v>8</v>
      </c>
      <c r="C2030" s="5">
        <f t="shared" ref="C2030:C2043" si="618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up'!$A$2:$C$55,3,FALSE)</f>
        <v>Cash</v>
      </c>
      <c r="J2030" s="5">
        <f>VLOOKUP(F2030,'Set up'!$A$2:$D$55,4,FALSE)</f>
        <v>0</v>
      </c>
      <c r="K2030" s="4">
        <f t="shared" si="605"/>
        <v>45166</v>
      </c>
      <c r="L2030" s="5">
        <f t="shared" si="606"/>
        <v>8</v>
      </c>
      <c r="M2030" s="5">
        <f t="shared" si="607"/>
        <v>2023</v>
      </c>
      <c r="N2030" s="96">
        <v>438</v>
      </c>
      <c r="O2030" s="6">
        <f t="shared" si="616"/>
        <v>-438</v>
      </c>
      <c r="P2030" s="6">
        <f t="shared" ref="P2030:P2093" si="619">SUM(N2030+O2030)</f>
        <v>0</v>
      </c>
      <c r="Q2030" s="7">
        <f t="shared" ref="Q2030:Q2043" si="620">SUM(Q2029+N2030)</f>
        <v>3511702.0500000012</v>
      </c>
      <c r="R2030" s="44" t="str">
        <f>VLOOKUP(F2030,'Set up'!$A$2:$E$55,5,FALSE)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617"/>
        <v>8</v>
      </c>
      <c r="C2031" s="5">
        <f t="shared" si="618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up'!$A$2:$C$55,3,FALSE)</f>
        <v>Cash</v>
      </c>
      <c r="J2031" s="5">
        <f>VLOOKUP(F2031,'Set up'!$A$2:$D$55,4,FALSE)</f>
        <v>0</v>
      </c>
      <c r="K2031" s="4">
        <f t="shared" si="605"/>
        <v>45166</v>
      </c>
      <c r="L2031" s="5">
        <f t="shared" si="606"/>
        <v>8</v>
      </c>
      <c r="M2031" s="5">
        <f t="shared" si="607"/>
        <v>2023</v>
      </c>
      <c r="N2031" s="96">
        <v>472</v>
      </c>
      <c r="O2031" s="6">
        <f t="shared" si="616"/>
        <v>-472</v>
      </c>
      <c r="P2031" s="6">
        <f t="shared" si="619"/>
        <v>0</v>
      </c>
      <c r="Q2031" s="7">
        <f t="shared" si="620"/>
        <v>3512174.0500000012</v>
      </c>
      <c r="R2031" s="44" t="str">
        <f>VLOOKUP(F2031,'Set up'!$A$2:$E$55,5,FALSE)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617"/>
        <v>8</v>
      </c>
      <c r="C2032" s="5">
        <f t="shared" si="618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up'!$A$2:$C$55,3,FALSE)</f>
        <v>Cash</v>
      </c>
      <c r="J2032" s="5">
        <f>VLOOKUP(F2032,'Set up'!$A$2:$D$55,4,FALSE)</f>
        <v>0</v>
      </c>
      <c r="K2032" s="4">
        <f t="shared" si="605"/>
        <v>45166</v>
      </c>
      <c r="L2032" s="5">
        <f t="shared" si="606"/>
        <v>8</v>
      </c>
      <c r="M2032" s="5">
        <f t="shared" si="607"/>
        <v>2023</v>
      </c>
      <c r="N2032" s="96">
        <v>190</v>
      </c>
      <c r="O2032" s="6">
        <f t="shared" si="616"/>
        <v>-190</v>
      </c>
      <c r="P2032" s="6">
        <f t="shared" si="619"/>
        <v>0</v>
      </c>
      <c r="Q2032" s="7">
        <f t="shared" si="620"/>
        <v>3512364.0500000012</v>
      </c>
      <c r="R2032" s="44" t="str">
        <f>VLOOKUP(F2032,'Set up'!$A$2:$E$55,5,FALSE)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617"/>
        <v>8</v>
      </c>
      <c r="C2033" s="5">
        <f t="shared" si="618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up'!$A$2:$C$55,3,FALSE)</f>
        <v>Cash</v>
      </c>
      <c r="J2033" s="5">
        <f>VLOOKUP(F2033,'Set up'!$A$2:$D$55,4,FALSE)</f>
        <v>0</v>
      </c>
      <c r="K2033" s="4">
        <f t="shared" si="605"/>
        <v>45166</v>
      </c>
      <c r="L2033" s="5">
        <f t="shared" si="606"/>
        <v>8</v>
      </c>
      <c r="M2033" s="5">
        <f t="shared" si="607"/>
        <v>2023</v>
      </c>
      <c r="N2033" s="96">
        <v>125</v>
      </c>
      <c r="O2033" s="6">
        <f t="shared" si="616"/>
        <v>-125</v>
      </c>
      <c r="P2033" s="6">
        <f t="shared" si="619"/>
        <v>0</v>
      </c>
      <c r="Q2033" s="7">
        <f t="shared" si="620"/>
        <v>3512489.0500000012</v>
      </c>
      <c r="R2033" s="44" t="str">
        <f>VLOOKUP(F2033,'Set up'!$A$2:$E$55,5,FALSE)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617"/>
        <v>8</v>
      </c>
      <c r="C2034" s="5">
        <f t="shared" si="618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up'!$A$2:$C$55,3,FALSE)</f>
        <v>Cash</v>
      </c>
      <c r="J2034" s="5">
        <f>VLOOKUP(F2034,'Set up'!$A$2:$D$55,4,FALSE)</f>
        <v>0</v>
      </c>
      <c r="K2034" s="4">
        <f t="shared" si="605"/>
        <v>45166</v>
      </c>
      <c r="L2034" s="5">
        <f t="shared" si="606"/>
        <v>8</v>
      </c>
      <c r="M2034" s="5">
        <f t="shared" si="607"/>
        <v>2023</v>
      </c>
      <c r="N2034" s="96">
        <v>420</v>
      </c>
      <c r="O2034" s="6">
        <f t="shared" si="616"/>
        <v>-420</v>
      </c>
      <c r="P2034" s="6">
        <f t="shared" si="619"/>
        <v>0</v>
      </c>
      <c r="Q2034" s="7">
        <f t="shared" si="620"/>
        <v>3512909.0500000012</v>
      </c>
      <c r="R2034" s="44" t="str">
        <f>VLOOKUP(F2034,'Set up'!$A$2:$E$55,5,FALSE)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617"/>
        <v>8</v>
      </c>
      <c r="C2035" s="5">
        <f t="shared" si="618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up'!$A$2:$C$55,3,FALSE)</f>
        <v>Cash</v>
      </c>
      <c r="J2035" s="5">
        <f>VLOOKUP(F2035,'Set up'!$A$2:$D$55,4,FALSE)</f>
        <v>0</v>
      </c>
      <c r="K2035" s="4">
        <f t="shared" si="605"/>
        <v>45166</v>
      </c>
      <c r="L2035" s="5">
        <f t="shared" si="606"/>
        <v>8</v>
      </c>
      <c r="M2035" s="5">
        <f t="shared" si="607"/>
        <v>2023</v>
      </c>
      <c r="N2035" s="96">
        <v>160</v>
      </c>
      <c r="O2035" s="6">
        <f t="shared" si="616"/>
        <v>-160</v>
      </c>
      <c r="P2035" s="6">
        <f t="shared" si="619"/>
        <v>0</v>
      </c>
      <c r="Q2035" s="7">
        <f t="shared" si="620"/>
        <v>3513069.0500000012</v>
      </c>
      <c r="R2035" s="44" t="str">
        <f>VLOOKUP(F2035,'Set up'!$A$2:$E$55,5,FALSE)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617"/>
        <v>8</v>
      </c>
      <c r="C2036" s="5">
        <f t="shared" si="618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up'!$A$2:$C$55,3,FALSE)</f>
        <v>Cash</v>
      </c>
      <c r="J2036" s="5">
        <f>VLOOKUP(F2036,'Set up'!$A$2:$D$55,4,FALSE)</f>
        <v>0</v>
      </c>
      <c r="K2036" s="4">
        <f t="shared" si="605"/>
        <v>45166</v>
      </c>
      <c r="L2036" s="5">
        <f t="shared" si="606"/>
        <v>8</v>
      </c>
      <c r="M2036" s="5">
        <f t="shared" si="607"/>
        <v>2023</v>
      </c>
      <c r="N2036" s="96">
        <v>100</v>
      </c>
      <c r="O2036" s="6">
        <f t="shared" si="616"/>
        <v>-100</v>
      </c>
      <c r="P2036" s="6">
        <f t="shared" si="619"/>
        <v>0</v>
      </c>
      <c r="Q2036" s="7">
        <f t="shared" si="620"/>
        <v>3513169.0500000012</v>
      </c>
      <c r="R2036" s="44" t="str">
        <f>VLOOKUP(F2036,'Set up'!$A$2:$E$55,5,FALSE)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617"/>
        <v>8</v>
      </c>
      <c r="C2037" s="5">
        <f t="shared" si="618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up'!$A$2:$C$55,3,FALSE)</f>
        <v>Cash</v>
      </c>
      <c r="J2037" s="5">
        <f>VLOOKUP(F2037,'Set up'!$A$2:$D$55,4,FALSE)</f>
        <v>0</v>
      </c>
      <c r="K2037" s="4">
        <f t="shared" si="605"/>
        <v>45166</v>
      </c>
      <c r="L2037" s="5">
        <f t="shared" si="606"/>
        <v>8</v>
      </c>
      <c r="M2037" s="5">
        <f t="shared" si="607"/>
        <v>2023</v>
      </c>
      <c r="N2037" s="96">
        <v>2224</v>
      </c>
      <c r="O2037" s="6">
        <f t="shared" si="616"/>
        <v>-2224</v>
      </c>
      <c r="P2037" s="6">
        <f t="shared" si="619"/>
        <v>0</v>
      </c>
      <c r="Q2037" s="7">
        <f t="shared" si="620"/>
        <v>3515393.0500000012</v>
      </c>
      <c r="R2037" s="44" t="str">
        <f>VLOOKUP(F2037,'Set up'!$A$2:$E$55,5,FALSE)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617"/>
        <v>8</v>
      </c>
      <c r="C2038" s="5">
        <f t="shared" si="618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up'!$A$2:$C$55,3,FALSE)</f>
        <v>Cash</v>
      </c>
      <c r="J2038" s="5">
        <f>VLOOKUP(F2038,'Set up'!$A$2:$D$55,4,FALSE)</f>
        <v>0</v>
      </c>
      <c r="K2038" s="4">
        <f t="shared" si="605"/>
        <v>45166</v>
      </c>
      <c r="L2038" s="5">
        <f t="shared" si="606"/>
        <v>8</v>
      </c>
      <c r="M2038" s="5">
        <f t="shared" si="607"/>
        <v>2023</v>
      </c>
      <c r="N2038" s="96">
        <v>125</v>
      </c>
      <c r="O2038" s="6">
        <f>-N2038</f>
        <v>-125</v>
      </c>
      <c r="P2038" s="6">
        <f t="shared" si="619"/>
        <v>0</v>
      </c>
      <c r="Q2038" s="7">
        <f t="shared" si="620"/>
        <v>3515518.0500000012</v>
      </c>
      <c r="R2038" s="44" t="str">
        <f>VLOOKUP(F2038,'Set up'!$A$2:$E$55,5,FALSE)</f>
        <v>Trsf</v>
      </c>
      <c r="S2038" s="1" t="s">
        <v>2605</v>
      </c>
    </row>
    <row r="2039" spans="1:19" ht="15" customHeight="1" x14ac:dyDescent="0.35">
      <c r="A2039" s="4">
        <v>45166</v>
      </c>
      <c r="B2039" s="5">
        <f t="shared" si="617"/>
        <v>8</v>
      </c>
      <c r="C2039" s="5">
        <f t="shared" si="618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up'!$A$2:$C$55,3,FALSE)</f>
        <v>Cash</v>
      </c>
      <c r="J2039" s="5">
        <f>VLOOKUP(F2039,'Set up'!$A$2:$D$55,4,FALSE)</f>
        <v>0</v>
      </c>
      <c r="K2039" s="4">
        <f t="shared" si="605"/>
        <v>45166</v>
      </c>
      <c r="L2039" s="5">
        <f t="shared" si="606"/>
        <v>8</v>
      </c>
      <c r="M2039" s="5">
        <f t="shared" si="607"/>
        <v>2023</v>
      </c>
      <c r="N2039" s="96">
        <v>3124</v>
      </c>
      <c r="O2039" s="6">
        <f>-N2039</f>
        <v>-3124</v>
      </c>
      <c r="P2039" s="6">
        <f t="shared" si="619"/>
        <v>0</v>
      </c>
      <c r="Q2039" s="7">
        <f t="shared" si="620"/>
        <v>3518642.0500000012</v>
      </c>
      <c r="R2039" s="44" t="str">
        <f>VLOOKUP(F2039,'Set up'!$A$2:$E$55,5,FALSE)</f>
        <v>Trsf</v>
      </c>
      <c r="S2039" s="1" t="s">
        <v>2606</v>
      </c>
    </row>
    <row r="2040" spans="1:19" ht="15" customHeight="1" x14ac:dyDescent="0.35">
      <c r="A2040" s="4">
        <v>45166</v>
      </c>
      <c r="B2040" s="5">
        <f t="shared" si="617"/>
        <v>8</v>
      </c>
      <c r="C2040" s="5">
        <f t="shared" si="618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up'!$A$2:$C$55,3,FALSE)</f>
        <v>Cash</v>
      </c>
      <c r="J2040" s="5">
        <f>VLOOKUP(F2040,'Set up'!$A$2:$D$55,4,FALSE)</f>
        <v>0</v>
      </c>
      <c r="K2040" s="4">
        <f t="shared" si="605"/>
        <v>45166</v>
      </c>
      <c r="L2040" s="5">
        <f t="shared" si="606"/>
        <v>8</v>
      </c>
      <c r="M2040" s="5">
        <f t="shared" si="607"/>
        <v>2023</v>
      </c>
      <c r="N2040" s="96">
        <v>1134</v>
      </c>
      <c r="O2040" s="6">
        <f>-N2040</f>
        <v>-1134</v>
      </c>
      <c r="P2040" s="6">
        <f t="shared" si="619"/>
        <v>0</v>
      </c>
      <c r="Q2040" s="7">
        <f t="shared" si="620"/>
        <v>3519776.0500000012</v>
      </c>
      <c r="R2040" s="44" t="str">
        <f>VLOOKUP(F2040,'Set up'!$A$2:$E$55,5,FALSE)</f>
        <v>Trsf</v>
      </c>
      <c r="S2040" s="1" t="s">
        <v>2607</v>
      </c>
    </row>
    <row r="2041" spans="1:19" ht="15" customHeight="1" x14ac:dyDescent="0.35">
      <c r="A2041" s="4">
        <v>45166</v>
      </c>
      <c r="B2041" s="5">
        <f t="shared" si="617"/>
        <v>8</v>
      </c>
      <c r="C2041" s="5">
        <f t="shared" si="618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up'!$A$2:$C$55,3,FALSE)</f>
        <v>Cash</v>
      </c>
      <c r="J2041" s="5">
        <f>VLOOKUP(F2041,'Set up'!$A$2:$D$55,4,FALSE)</f>
        <v>0</v>
      </c>
      <c r="K2041" s="4">
        <f t="shared" si="605"/>
        <v>45166</v>
      </c>
      <c r="L2041" s="5">
        <f t="shared" si="606"/>
        <v>8</v>
      </c>
      <c r="M2041" s="5">
        <f t="shared" si="607"/>
        <v>2023</v>
      </c>
      <c r="N2041" s="96">
        <v>600</v>
      </c>
      <c r="O2041" s="6">
        <f>-N2041</f>
        <v>-600</v>
      </c>
      <c r="P2041" s="6">
        <f t="shared" si="619"/>
        <v>0</v>
      </c>
      <c r="Q2041" s="7">
        <f t="shared" si="620"/>
        <v>3520376.0500000012</v>
      </c>
      <c r="R2041" s="44" t="str">
        <f>VLOOKUP(F2041,'Set up'!$A$2:$E$55,5,FALSE)</f>
        <v>Trsf</v>
      </c>
      <c r="S2041" s="1" t="s">
        <v>2608</v>
      </c>
    </row>
    <row r="2042" spans="1:19" ht="15" customHeight="1" x14ac:dyDescent="0.35">
      <c r="A2042" s="4">
        <v>45166</v>
      </c>
      <c r="B2042" s="5">
        <f t="shared" si="617"/>
        <v>8</v>
      </c>
      <c r="C2042" s="5">
        <f t="shared" si="618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up'!$A$2:$C$55,3,FALSE)</f>
        <v>Cash</v>
      </c>
      <c r="J2042" s="5">
        <f>VLOOKUP(F2042,'Set up'!$A$2:$D$55,4,FALSE)</f>
        <v>0</v>
      </c>
      <c r="K2042" s="4">
        <f t="shared" si="605"/>
        <v>45166</v>
      </c>
      <c r="L2042" s="5">
        <f t="shared" si="606"/>
        <v>8</v>
      </c>
      <c r="M2042" s="5">
        <f t="shared" si="607"/>
        <v>2023</v>
      </c>
      <c r="N2042" s="96">
        <v>1000</v>
      </c>
      <c r="O2042" s="6">
        <f>-N2042</f>
        <v>-1000</v>
      </c>
      <c r="P2042" s="6">
        <f t="shared" si="619"/>
        <v>0</v>
      </c>
      <c r="Q2042" s="7">
        <f t="shared" si="620"/>
        <v>3521376.0500000012</v>
      </c>
      <c r="R2042" s="44" t="str">
        <f>VLOOKUP(F2042,'Set up'!$A$2:$E$55,5,FALSE)</f>
        <v>Trsf</v>
      </c>
      <c r="S2042" s="1" t="s">
        <v>2609</v>
      </c>
    </row>
    <row r="2043" spans="1:19" ht="15" customHeight="1" x14ac:dyDescent="0.35">
      <c r="A2043" s="4">
        <v>45168</v>
      </c>
      <c r="B2043" s="5">
        <f t="shared" si="617"/>
        <v>8</v>
      </c>
      <c r="C2043" s="5">
        <f t="shared" si="618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up'!$A$2:$C$55,3,FALSE)</f>
        <v>Cash</v>
      </c>
      <c r="J2043" s="5">
        <f>VLOOKUP(F2043,'Set up'!$A$2:$D$55,4,FALSE)</f>
        <v>0</v>
      </c>
      <c r="K2043" s="4">
        <f t="shared" si="605"/>
        <v>45168</v>
      </c>
      <c r="L2043" s="5">
        <f t="shared" si="606"/>
        <v>8</v>
      </c>
      <c r="M2043" s="5">
        <f t="shared" si="607"/>
        <v>2023</v>
      </c>
      <c r="N2043" s="96">
        <v>1738</v>
      </c>
      <c r="O2043" s="6">
        <f>-396.6-1341.4</f>
        <v>-1738</v>
      </c>
      <c r="P2043" s="6">
        <f t="shared" si="619"/>
        <v>0</v>
      </c>
      <c r="Q2043" s="7">
        <f t="shared" si="620"/>
        <v>3523114.0500000012</v>
      </c>
      <c r="R2043" s="44" t="str">
        <f>VLOOKUP(F2043,'Set up'!$A$2:$E$55,5,FALSE)</f>
        <v>Trsf</v>
      </c>
      <c r="S2043" s="1" t="s">
        <v>2709</v>
      </c>
    </row>
    <row r="2044" spans="1:19" ht="15" customHeight="1" x14ac:dyDescent="0.35">
      <c r="A2044" s="4" t="s">
        <v>1879</v>
      </c>
      <c r="B2044" s="5">
        <f t="shared" ref="B2044:B2107" si="621">MONTH(A2044)</f>
        <v>9</v>
      </c>
      <c r="C2044" s="5">
        <f t="shared" ref="C2044:C2107" si="622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up'!$A$2:$C$55,3,FALSE)</f>
        <v>Cash</v>
      </c>
      <c r="J2044" s="5">
        <f>VLOOKUP(F2044,'Set up'!$A$2:$D$55,4,FALSE)</f>
        <v>0</v>
      </c>
      <c r="K2044" s="4">
        <f t="shared" si="605"/>
        <v>45170</v>
      </c>
      <c r="L2044" s="5">
        <f t="shared" si="606"/>
        <v>9</v>
      </c>
      <c r="M2044" s="5">
        <f t="shared" si="607"/>
        <v>2023</v>
      </c>
      <c r="N2044" s="96">
        <v>125</v>
      </c>
      <c r="O2044" s="6">
        <f>-N2044</f>
        <v>-125</v>
      </c>
      <c r="P2044" s="6">
        <f t="shared" si="619"/>
        <v>0</v>
      </c>
      <c r="Q2044" s="7">
        <f t="shared" ref="Q2044:Q2107" si="623">SUM(Q2043+N2044)</f>
        <v>3523239.0500000012</v>
      </c>
      <c r="R2044" s="44" t="str">
        <f>VLOOKUP(F2044,'Set up'!$A$2:$E$55,5,FALSE)</f>
        <v>Trsf</v>
      </c>
      <c r="S2044" s="1" t="s">
        <v>2610</v>
      </c>
    </row>
    <row r="2045" spans="1:19" ht="15" customHeight="1" x14ac:dyDescent="0.35">
      <c r="A2045" s="4" t="s">
        <v>1879</v>
      </c>
      <c r="B2045" s="5">
        <f t="shared" si="621"/>
        <v>9</v>
      </c>
      <c r="C2045" s="5">
        <f t="shared" si="622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up'!$A$2:$C$55,3,FALSE)</f>
        <v>Cash</v>
      </c>
      <c r="J2045" s="5">
        <f>VLOOKUP(F2045,'Set up'!$A$2:$D$55,4,FALSE)</f>
        <v>0</v>
      </c>
      <c r="K2045" s="4">
        <f t="shared" si="605"/>
        <v>45170</v>
      </c>
      <c r="L2045" s="5">
        <f t="shared" si="606"/>
        <v>9</v>
      </c>
      <c r="M2045" s="5">
        <f t="shared" si="607"/>
        <v>2023</v>
      </c>
      <c r="N2045" s="96">
        <v>3124</v>
      </c>
      <c r="O2045" s="6">
        <f>-N2045</f>
        <v>-3124</v>
      </c>
      <c r="P2045" s="6">
        <f t="shared" si="619"/>
        <v>0</v>
      </c>
      <c r="Q2045" s="7">
        <f t="shared" si="623"/>
        <v>3526363.0500000012</v>
      </c>
      <c r="R2045" s="44" t="str">
        <f>VLOOKUP(F2045,'Set up'!$A$2:$E$55,5,FALSE)</f>
        <v>Trsf</v>
      </c>
      <c r="S2045" s="1" t="s">
        <v>2653</v>
      </c>
    </row>
    <row r="2046" spans="1:19" ht="15" customHeight="1" x14ac:dyDescent="0.35">
      <c r="A2046" s="4" t="s">
        <v>1879</v>
      </c>
      <c r="B2046" s="5">
        <f t="shared" si="621"/>
        <v>9</v>
      </c>
      <c r="C2046" s="5">
        <f t="shared" si="622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up'!$A$2:$C$55,3,FALSE)</f>
        <v>Cash</v>
      </c>
      <c r="J2046" s="5">
        <f>VLOOKUP(F2046,'Set up'!$A$2:$D$55,4,FALSE)</f>
        <v>0</v>
      </c>
      <c r="K2046" s="4">
        <f t="shared" si="605"/>
        <v>45170</v>
      </c>
      <c r="L2046" s="5">
        <f t="shared" si="606"/>
        <v>9</v>
      </c>
      <c r="M2046" s="5">
        <f t="shared" si="607"/>
        <v>2023</v>
      </c>
      <c r="N2046" s="96">
        <v>1134</v>
      </c>
      <c r="O2046" s="6">
        <f>-N2046</f>
        <v>-1134</v>
      </c>
      <c r="P2046" s="6">
        <f t="shared" si="619"/>
        <v>0</v>
      </c>
      <c r="Q2046" s="7">
        <f t="shared" si="623"/>
        <v>3527497.0500000012</v>
      </c>
      <c r="R2046" s="44" t="str">
        <f>VLOOKUP(F2046,'Set up'!$A$2:$E$55,5,FALSE)</f>
        <v>Trsf</v>
      </c>
      <c r="S2046" s="1" t="s">
        <v>2655</v>
      </c>
    </row>
    <row r="2047" spans="1:19" ht="15" customHeight="1" x14ac:dyDescent="0.35">
      <c r="A2047" s="4" t="s">
        <v>1879</v>
      </c>
      <c r="B2047" s="5">
        <f t="shared" si="621"/>
        <v>9</v>
      </c>
      <c r="C2047" s="5">
        <f t="shared" si="622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up'!$A$2:$C$55,3,FALSE)</f>
        <v>Cash</v>
      </c>
      <c r="J2047" s="5">
        <f>VLOOKUP(F2047,'Set up'!$A$2:$D$55,4,FALSE)</f>
        <v>0</v>
      </c>
      <c r="K2047" s="4">
        <f t="shared" si="605"/>
        <v>45170</v>
      </c>
      <c r="L2047" s="5">
        <f t="shared" si="606"/>
        <v>9</v>
      </c>
      <c r="M2047" s="5">
        <f t="shared" si="607"/>
        <v>2023</v>
      </c>
      <c r="N2047" s="96">
        <v>600</v>
      </c>
      <c r="O2047" s="6">
        <f>-N2047</f>
        <v>-600</v>
      </c>
      <c r="P2047" s="6">
        <f t="shared" si="619"/>
        <v>0</v>
      </c>
      <c r="Q2047" s="7">
        <f t="shared" si="623"/>
        <v>3528097.0500000012</v>
      </c>
      <c r="R2047" s="44" t="str">
        <f>VLOOKUP(F2047,'Set up'!$A$2:$E$55,5,FALSE)</f>
        <v>Trsf</v>
      </c>
      <c r="S2047" s="1" t="s">
        <v>2656</v>
      </c>
    </row>
    <row r="2048" spans="1:19" ht="15" customHeight="1" x14ac:dyDescent="0.35">
      <c r="A2048" s="4" t="s">
        <v>1879</v>
      </c>
      <c r="B2048" s="5">
        <f t="shared" si="621"/>
        <v>9</v>
      </c>
      <c r="C2048" s="5">
        <f t="shared" si="622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up'!$A$2:$C$55,3,FALSE)</f>
        <v>Cash</v>
      </c>
      <c r="J2048" s="5">
        <f>VLOOKUP(F2048,'Set up'!$A$2:$D$55,4,FALSE)</f>
        <v>0</v>
      </c>
      <c r="K2048" s="4">
        <f t="shared" si="605"/>
        <v>45170</v>
      </c>
      <c r="L2048" s="5">
        <f t="shared" si="606"/>
        <v>9</v>
      </c>
      <c r="M2048" s="5">
        <f t="shared" si="607"/>
        <v>2023</v>
      </c>
      <c r="N2048" s="96">
        <v>1738</v>
      </c>
      <c r="O2048" s="6">
        <f t="shared" ref="O2048:O2057" si="624">-N2048</f>
        <v>-1738</v>
      </c>
      <c r="P2048" s="6">
        <f t="shared" si="619"/>
        <v>0</v>
      </c>
      <c r="Q2048" s="7">
        <f t="shared" si="623"/>
        <v>3529835.0500000012</v>
      </c>
      <c r="R2048" s="44" t="str">
        <f>VLOOKUP(F2048,'Set up'!$A$2:$E$55,5,FALSE)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621"/>
        <v>9</v>
      </c>
      <c r="C2049" s="5">
        <f t="shared" si="622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up'!$A$2:$C$55,3,FALSE)</f>
        <v>Cash</v>
      </c>
      <c r="J2049" s="5">
        <f>VLOOKUP(F2049,'Set up'!$A$2:$D$55,4,FALSE)</f>
        <v>0</v>
      </c>
      <c r="K2049" s="4">
        <f t="shared" si="605"/>
        <v>45170</v>
      </c>
      <c r="L2049" s="5">
        <f t="shared" si="606"/>
        <v>9</v>
      </c>
      <c r="M2049" s="5">
        <f t="shared" si="607"/>
        <v>2023</v>
      </c>
      <c r="N2049" s="96">
        <v>62.5</v>
      </c>
      <c r="O2049" s="6">
        <f t="shared" si="624"/>
        <v>-62.5</v>
      </c>
      <c r="P2049" s="6">
        <f t="shared" si="619"/>
        <v>0</v>
      </c>
      <c r="Q2049" s="7">
        <f t="shared" si="623"/>
        <v>3529897.5500000012</v>
      </c>
      <c r="R2049" s="44" t="str">
        <f>VLOOKUP(F2049,'Set up'!$A$2:$E$55,5,FALSE)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621"/>
        <v>9</v>
      </c>
      <c r="C2050" s="5">
        <f t="shared" si="622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up'!$A$2:$C$55,3,FALSE)</f>
        <v>Cash</v>
      </c>
      <c r="J2050" s="5">
        <f>VLOOKUP(F2050,'Set up'!$A$2:$D$55,4,FALSE)</f>
        <v>0</v>
      </c>
      <c r="K2050" s="4">
        <f t="shared" si="605"/>
        <v>45170</v>
      </c>
      <c r="L2050" s="5">
        <f t="shared" si="606"/>
        <v>9</v>
      </c>
      <c r="M2050" s="5">
        <f t="shared" si="607"/>
        <v>2023</v>
      </c>
      <c r="N2050" s="96">
        <v>9130</v>
      </c>
      <c r="O2050" s="6">
        <f t="shared" si="624"/>
        <v>-9130</v>
      </c>
      <c r="P2050" s="6">
        <f t="shared" si="619"/>
        <v>0</v>
      </c>
      <c r="Q2050" s="7">
        <f t="shared" si="623"/>
        <v>3539027.5500000012</v>
      </c>
      <c r="R2050" s="44" t="str">
        <f>VLOOKUP(F2050,'Set up'!$A$2:$E$55,5,FALSE)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621"/>
        <v>9</v>
      </c>
      <c r="C2051" s="5">
        <f t="shared" si="622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up'!$A$2:$C$55,3,FALSE)</f>
        <v>Cash</v>
      </c>
      <c r="J2051" s="5">
        <f>VLOOKUP(F2051,'Set up'!$A$2:$D$55,4,FALSE)</f>
        <v>0</v>
      </c>
      <c r="K2051" s="4">
        <f t="shared" ref="K2051:K2114" si="625">A2051+J2051</f>
        <v>45170</v>
      </c>
      <c r="L2051" s="5">
        <f t="shared" ref="L2051:L2114" si="626">MONTH(K2051)</f>
        <v>9</v>
      </c>
      <c r="M2051" s="5">
        <f t="shared" ref="M2051:M2114" si="627">YEAR(K2051)</f>
        <v>2023</v>
      </c>
      <c r="N2051" s="96">
        <v>2986.2000000000003</v>
      </c>
      <c r="O2051" s="6">
        <f t="shared" si="624"/>
        <v>-2986.2000000000003</v>
      </c>
      <c r="P2051" s="6">
        <f t="shared" si="619"/>
        <v>0</v>
      </c>
      <c r="Q2051" s="7">
        <f t="shared" si="623"/>
        <v>3542013.7500000014</v>
      </c>
      <c r="R2051" s="44" t="str">
        <f>VLOOKUP(F2051,'Set up'!$A$2:$E$55,5,FALSE)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621"/>
        <v>9</v>
      </c>
      <c r="C2052" s="5">
        <f t="shared" si="622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up'!$A$2:$C$55,3,FALSE)</f>
        <v>Cash</v>
      </c>
      <c r="J2052" s="5">
        <f>VLOOKUP(F2052,'Set up'!$A$2:$D$55,4,FALSE)</f>
        <v>0</v>
      </c>
      <c r="K2052" s="4">
        <f t="shared" si="625"/>
        <v>45170</v>
      </c>
      <c r="L2052" s="5">
        <f t="shared" si="626"/>
        <v>9</v>
      </c>
      <c r="M2052" s="5">
        <f t="shared" si="627"/>
        <v>2023</v>
      </c>
      <c r="N2052" s="96">
        <v>2580</v>
      </c>
      <c r="O2052" s="6">
        <f t="shared" si="624"/>
        <v>-2580</v>
      </c>
      <c r="P2052" s="6">
        <f t="shared" si="619"/>
        <v>0</v>
      </c>
      <c r="Q2052" s="7">
        <f t="shared" si="623"/>
        <v>3544593.7500000014</v>
      </c>
      <c r="R2052" s="44" t="str">
        <f>VLOOKUP(F2052,'Set up'!$A$2:$E$55,5,FALSE)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621"/>
        <v>9</v>
      </c>
      <c r="C2053" s="5">
        <f t="shared" si="622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up'!$A$2:$C$55,3,FALSE)</f>
        <v>Cash</v>
      </c>
      <c r="J2053" s="5">
        <f>VLOOKUP(F2053,'Set up'!$A$2:$D$55,4,FALSE)</f>
        <v>0</v>
      </c>
      <c r="K2053" s="4">
        <f t="shared" si="625"/>
        <v>45170</v>
      </c>
      <c r="L2053" s="5">
        <f t="shared" si="626"/>
        <v>9</v>
      </c>
      <c r="M2053" s="5">
        <f t="shared" si="627"/>
        <v>2023</v>
      </c>
      <c r="N2053" s="96">
        <v>440</v>
      </c>
      <c r="O2053" s="6">
        <f t="shared" si="624"/>
        <v>-440</v>
      </c>
      <c r="P2053" s="6">
        <f t="shared" si="619"/>
        <v>0</v>
      </c>
      <c r="Q2053" s="7">
        <f t="shared" si="623"/>
        <v>3545033.7500000014</v>
      </c>
      <c r="R2053" s="44" t="str">
        <f>VLOOKUP(F2053,'Set up'!$A$2:$E$55,5,FALSE)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621"/>
        <v>9</v>
      </c>
      <c r="C2054" s="5">
        <f t="shared" si="622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up'!$A$2:$C$55,3,FALSE)</f>
        <v>Cash</v>
      </c>
      <c r="J2054" s="5">
        <f>VLOOKUP(F2054,'Set up'!$A$2:$D$55,4,FALSE)</f>
        <v>0</v>
      </c>
      <c r="K2054" s="4">
        <f t="shared" si="625"/>
        <v>45170</v>
      </c>
      <c r="L2054" s="5">
        <f t="shared" si="626"/>
        <v>9</v>
      </c>
      <c r="M2054" s="5">
        <f t="shared" si="627"/>
        <v>2023</v>
      </c>
      <c r="N2054" s="96">
        <v>60</v>
      </c>
      <c r="O2054" s="6">
        <f t="shared" si="624"/>
        <v>-60</v>
      </c>
      <c r="P2054" s="6">
        <f t="shared" si="619"/>
        <v>0</v>
      </c>
      <c r="Q2054" s="7">
        <f t="shared" si="623"/>
        <v>3545093.7500000014</v>
      </c>
      <c r="R2054" s="44" t="str">
        <f>VLOOKUP(F2054,'Set up'!$A$2:$E$55,5,FALSE)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621"/>
        <v>9</v>
      </c>
      <c r="C2055" s="5">
        <f t="shared" si="622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up'!$A$2:$C$55,3,FALSE)</f>
        <v>Cash</v>
      </c>
      <c r="J2055" s="5">
        <f>VLOOKUP(F2055,'Set up'!$A$2:$D$55,4,FALSE)</f>
        <v>0</v>
      </c>
      <c r="K2055" s="4">
        <f t="shared" si="625"/>
        <v>45170</v>
      </c>
      <c r="L2055" s="5">
        <f t="shared" si="626"/>
        <v>9</v>
      </c>
      <c r="M2055" s="5">
        <f t="shared" si="627"/>
        <v>2023</v>
      </c>
      <c r="N2055" s="96">
        <v>55.2</v>
      </c>
      <c r="O2055" s="6">
        <f t="shared" si="624"/>
        <v>-55.2</v>
      </c>
      <c r="P2055" s="6">
        <f t="shared" si="619"/>
        <v>0</v>
      </c>
      <c r="Q2055" s="7">
        <f t="shared" si="623"/>
        <v>3545148.9500000016</v>
      </c>
      <c r="R2055" s="44" t="str">
        <f>VLOOKUP(F2055,'Set up'!$A$2:$E$55,5,FALSE)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621"/>
        <v>9</v>
      </c>
      <c r="C2056" s="5">
        <f t="shared" si="622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up'!$A$2:$C$55,3,FALSE)</f>
        <v>Cash</v>
      </c>
      <c r="J2056" s="5">
        <f>VLOOKUP(F2056,'Set up'!$A$2:$D$55,4,FALSE)</f>
        <v>0</v>
      </c>
      <c r="K2056" s="4">
        <f t="shared" si="625"/>
        <v>45170</v>
      </c>
      <c r="L2056" s="5">
        <f t="shared" si="626"/>
        <v>9</v>
      </c>
      <c r="M2056" s="5">
        <f t="shared" si="627"/>
        <v>2023</v>
      </c>
      <c r="N2056" s="96">
        <v>100</v>
      </c>
      <c r="O2056" s="6">
        <f t="shared" si="624"/>
        <v>-100</v>
      </c>
      <c r="P2056" s="6">
        <f t="shared" si="619"/>
        <v>0</v>
      </c>
      <c r="Q2056" s="7">
        <f t="shared" si="623"/>
        <v>3545248.9500000016</v>
      </c>
      <c r="R2056" s="44" t="str">
        <f>VLOOKUP(F2056,'Set up'!$A$2:$E$55,5,FALSE)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621"/>
        <v>9</v>
      </c>
      <c r="C2057" s="5">
        <f t="shared" si="622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up'!$A$2:$C$55,3,FALSE)</f>
        <v>Cash</v>
      </c>
      <c r="J2057" s="5">
        <f>VLOOKUP(F2057,'Set up'!$A$2:$D$55,4,FALSE)</f>
        <v>0</v>
      </c>
      <c r="K2057" s="4">
        <f t="shared" si="625"/>
        <v>45170</v>
      </c>
      <c r="L2057" s="5">
        <f t="shared" si="626"/>
        <v>9</v>
      </c>
      <c r="M2057" s="5">
        <f t="shared" si="627"/>
        <v>2023</v>
      </c>
      <c r="N2057" s="96">
        <v>430</v>
      </c>
      <c r="O2057" s="6">
        <f t="shared" si="624"/>
        <v>-430</v>
      </c>
      <c r="P2057" s="6">
        <f t="shared" si="619"/>
        <v>0</v>
      </c>
      <c r="Q2057" s="7">
        <f t="shared" si="623"/>
        <v>3545678.9500000016</v>
      </c>
      <c r="R2057" s="44" t="str">
        <f>VLOOKUP(F2057,'Set up'!$A$2:$E$55,5,FALSE)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621"/>
        <v>9</v>
      </c>
      <c r="C2058" s="5">
        <f t="shared" si="622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up'!$A$2:$C$55,3,FALSE)</f>
        <v>Cash</v>
      </c>
      <c r="J2058" s="5">
        <f>VLOOKUP(F2058,'Set up'!$A$2:$D$55,4,FALSE)</f>
        <v>0</v>
      </c>
      <c r="K2058" s="4">
        <f t="shared" si="625"/>
        <v>45170</v>
      </c>
      <c r="L2058" s="5">
        <f t="shared" si="626"/>
        <v>9</v>
      </c>
      <c r="M2058" s="5">
        <f t="shared" si="627"/>
        <v>2023</v>
      </c>
      <c r="N2058" s="96">
        <v>125</v>
      </c>
      <c r="O2058" s="6">
        <f>-N2058</f>
        <v>-125</v>
      </c>
      <c r="P2058" s="6">
        <f t="shared" si="619"/>
        <v>0</v>
      </c>
      <c r="Q2058" s="7">
        <f t="shared" si="623"/>
        <v>3545803.9500000016</v>
      </c>
      <c r="R2058" s="44" t="str">
        <f>VLOOKUP(F2058,'Set up'!$A$2:$E$55,5,FALSE)</f>
        <v>Trsf</v>
      </c>
      <c r="S2058" s="1" t="s">
        <v>2657</v>
      </c>
    </row>
    <row r="2059" spans="1:19" ht="15" customHeight="1" x14ac:dyDescent="0.35">
      <c r="A2059" s="4" t="s">
        <v>1879</v>
      </c>
      <c r="B2059" s="5">
        <f t="shared" si="621"/>
        <v>9</v>
      </c>
      <c r="C2059" s="5">
        <f t="shared" si="622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up'!$A$2:$C$55,3,FALSE)</f>
        <v>Cash</v>
      </c>
      <c r="J2059" s="5">
        <f>VLOOKUP(F2059,'Set up'!$A$2:$D$55,4,FALSE)</f>
        <v>0</v>
      </c>
      <c r="K2059" s="4">
        <f t="shared" si="625"/>
        <v>45170</v>
      </c>
      <c r="L2059" s="5">
        <f t="shared" si="626"/>
        <v>9</v>
      </c>
      <c r="M2059" s="5">
        <f t="shared" si="627"/>
        <v>2023</v>
      </c>
      <c r="N2059" s="96">
        <v>3212</v>
      </c>
      <c r="O2059" s="6">
        <f>-N2059</f>
        <v>-3212</v>
      </c>
      <c r="P2059" s="6">
        <f t="shared" si="619"/>
        <v>0</v>
      </c>
      <c r="Q2059" s="7">
        <f t="shared" si="623"/>
        <v>3549015.9500000016</v>
      </c>
      <c r="R2059" s="44" t="str">
        <f>VLOOKUP(F2059,'Set up'!$A$2:$E$55,5,FALSE)</f>
        <v>Trsf</v>
      </c>
      <c r="S2059" s="1" t="s">
        <v>2658</v>
      </c>
    </row>
    <row r="2060" spans="1:19" ht="15" customHeight="1" x14ac:dyDescent="0.35">
      <c r="A2060" s="4" t="s">
        <v>1879</v>
      </c>
      <c r="B2060" s="5">
        <f t="shared" si="621"/>
        <v>9</v>
      </c>
      <c r="C2060" s="5">
        <f t="shared" si="622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up'!$A$2:$C$55,3,FALSE)</f>
        <v>Cash</v>
      </c>
      <c r="J2060" s="5">
        <f>VLOOKUP(F2060,'Set up'!$A$2:$D$55,4,FALSE)</f>
        <v>0</v>
      </c>
      <c r="K2060" s="4">
        <f t="shared" si="625"/>
        <v>45170</v>
      </c>
      <c r="L2060" s="5">
        <f t="shared" si="626"/>
        <v>9</v>
      </c>
      <c r="M2060" s="5">
        <f t="shared" si="627"/>
        <v>2023</v>
      </c>
      <c r="N2060" s="96">
        <v>1134</v>
      </c>
      <c r="O2060" s="6">
        <f>-N2060</f>
        <v>-1134</v>
      </c>
      <c r="P2060" s="6">
        <f t="shared" si="619"/>
        <v>0</v>
      </c>
      <c r="Q2060" s="7">
        <f t="shared" si="623"/>
        <v>3550149.9500000016</v>
      </c>
      <c r="R2060" s="44" t="str">
        <f>VLOOKUP(F2060,'Set up'!$A$2:$E$55,5,FALSE)</f>
        <v>Trsf</v>
      </c>
      <c r="S2060" s="1" t="s">
        <v>2655</v>
      </c>
    </row>
    <row r="2061" spans="1:19" ht="15" customHeight="1" x14ac:dyDescent="0.35">
      <c r="A2061" s="4" t="s">
        <v>1879</v>
      </c>
      <c r="B2061" s="5">
        <f t="shared" si="621"/>
        <v>9</v>
      </c>
      <c r="C2061" s="5">
        <f t="shared" si="622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up'!$A$2:$C$55,3,FALSE)</f>
        <v>Cash</v>
      </c>
      <c r="J2061" s="5">
        <f>VLOOKUP(F2061,'Set up'!$A$2:$D$55,4,FALSE)</f>
        <v>0</v>
      </c>
      <c r="K2061" s="4">
        <f t="shared" si="625"/>
        <v>45170</v>
      </c>
      <c r="L2061" s="5">
        <f t="shared" si="626"/>
        <v>9</v>
      </c>
      <c r="M2061" s="5">
        <f t="shared" si="627"/>
        <v>2023</v>
      </c>
      <c r="N2061" s="96">
        <v>600</v>
      </c>
      <c r="O2061" s="6">
        <f>-N2061</f>
        <v>-600</v>
      </c>
      <c r="P2061" s="6">
        <f t="shared" si="619"/>
        <v>0</v>
      </c>
      <c r="Q2061" s="7">
        <f t="shared" si="623"/>
        <v>3550749.9500000016</v>
      </c>
      <c r="R2061" s="44" t="str">
        <f>VLOOKUP(F2061,'Set up'!$A$2:$E$55,5,FALSE)</f>
        <v>Trsf</v>
      </c>
      <c r="S2061" s="1" t="s">
        <v>2656</v>
      </c>
    </row>
    <row r="2062" spans="1:19" ht="15" customHeight="1" x14ac:dyDescent="0.35">
      <c r="A2062" s="4" t="s">
        <v>1879</v>
      </c>
      <c r="B2062" s="5">
        <f t="shared" si="621"/>
        <v>9</v>
      </c>
      <c r="C2062" s="5">
        <f t="shared" si="622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up'!$A$2:$C$55,3,FALSE)</f>
        <v>Cash</v>
      </c>
      <c r="J2062" s="5">
        <f>VLOOKUP(F2062,'Set up'!$A$2:$D$55,4,FALSE)</f>
        <v>0</v>
      </c>
      <c r="K2062" s="4">
        <f t="shared" si="625"/>
        <v>45170</v>
      </c>
      <c r="L2062" s="5">
        <f t="shared" si="626"/>
        <v>9</v>
      </c>
      <c r="M2062" s="5">
        <f t="shared" si="627"/>
        <v>2023</v>
      </c>
      <c r="N2062" s="96">
        <v>1000</v>
      </c>
      <c r="O2062" s="6">
        <f>-N2062</f>
        <v>-1000</v>
      </c>
      <c r="P2062" s="6">
        <f t="shared" si="619"/>
        <v>0</v>
      </c>
      <c r="Q2062" s="7">
        <f t="shared" si="623"/>
        <v>3551749.9500000016</v>
      </c>
      <c r="R2062" s="44" t="str">
        <f>VLOOKUP(F2062,'Set up'!$A$2:$E$55,5,FALSE)</f>
        <v>Trsf</v>
      </c>
      <c r="S2062" s="1" t="s">
        <v>2660</v>
      </c>
    </row>
    <row r="2063" spans="1:19" ht="15" customHeight="1" x14ac:dyDescent="0.35">
      <c r="A2063" s="4">
        <v>45174</v>
      </c>
      <c r="B2063" s="5">
        <f t="shared" si="621"/>
        <v>9</v>
      </c>
      <c r="C2063" s="5">
        <f t="shared" si="622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up'!$A$2:$C$55,3,FALSE)</f>
        <v>120</v>
      </c>
      <c r="J2063" s="5">
        <f>VLOOKUP(F2063,'Set up'!$A$2:$D$55,4,FALSE)</f>
        <v>120</v>
      </c>
      <c r="K2063" s="4">
        <f t="shared" si="625"/>
        <v>45294</v>
      </c>
      <c r="L2063" s="5">
        <f t="shared" si="626"/>
        <v>1</v>
      </c>
      <c r="M2063" s="5">
        <f t="shared" si="627"/>
        <v>2024</v>
      </c>
      <c r="N2063" s="96">
        <v>9372</v>
      </c>
      <c r="O2063" s="6">
        <f t="shared" ref="O2063:O2066" si="628">-N2063</f>
        <v>-9372</v>
      </c>
      <c r="P2063" s="6">
        <f t="shared" si="619"/>
        <v>0</v>
      </c>
      <c r="Q2063" s="7">
        <f t="shared" si="623"/>
        <v>3561121.9500000016</v>
      </c>
      <c r="R2063" s="44" t="str">
        <f>VLOOKUP(F2063,'Set up'!$A$2:$E$55,5,FALSE)</f>
        <v>Trsf</v>
      </c>
      <c r="S2063" s="1" t="s">
        <v>2492</v>
      </c>
    </row>
    <row r="2064" spans="1:19" ht="15" customHeight="1" x14ac:dyDescent="0.35">
      <c r="A2064" s="4">
        <v>45174</v>
      </c>
      <c r="B2064" s="5">
        <f t="shared" si="621"/>
        <v>9</v>
      </c>
      <c r="C2064" s="5">
        <f t="shared" si="622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up'!$A$2:$C$55,3,FALSE)</f>
        <v>120</v>
      </c>
      <c r="J2064" s="5">
        <f>VLOOKUP(F2064,'Set up'!$A$2:$D$55,4,FALSE)</f>
        <v>120</v>
      </c>
      <c r="K2064" s="4">
        <f t="shared" si="625"/>
        <v>45294</v>
      </c>
      <c r="L2064" s="5">
        <f t="shared" si="626"/>
        <v>1</v>
      </c>
      <c r="M2064" s="5">
        <f t="shared" si="627"/>
        <v>2024</v>
      </c>
      <c r="N2064" s="96">
        <v>1800</v>
      </c>
      <c r="O2064" s="6">
        <f t="shared" si="628"/>
        <v>-1800</v>
      </c>
      <c r="P2064" s="6">
        <f t="shared" si="619"/>
        <v>0</v>
      </c>
      <c r="Q2064" s="7">
        <f t="shared" si="623"/>
        <v>3562921.9500000016</v>
      </c>
      <c r="R2064" s="44" t="str">
        <f>VLOOKUP(F2064,'Set up'!$A$2:$E$55,5,FALSE)</f>
        <v>Trsf</v>
      </c>
      <c r="S2064" s="1" t="s">
        <v>2492</v>
      </c>
    </row>
    <row r="2065" spans="1:19" ht="15" customHeight="1" x14ac:dyDescent="0.35">
      <c r="A2065" s="4">
        <v>45174</v>
      </c>
      <c r="B2065" s="5">
        <f t="shared" si="621"/>
        <v>9</v>
      </c>
      <c r="C2065" s="5">
        <f t="shared" si="622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up'!$A$2:$C$55,3,FALSE)</f>
        <v>120</v>
      </c>
      <c r="J2065" s="5">
        <f>VLOOKUP(F2065,'Set up'!$A$2:$D$55,4,FALSE)</f>
        <v>120</v>
      </c>
      <c r="K2065" s="4">
        <f t="shared" si="625"/>
        <v>45294</v>
      </c>
      <c r="L2065" s="5">
        <f t="shared" si="626"/>
        <v>1</v>
      </c>
      <c r="M2065" s="5">
        <f t="shared" si="627"/>
        <v>2024</v>
      </c>
      <c r="N2065" s="96">
        <v>575</v>
      </c>
      <c r="O2065" s="6">
        <f t="shared" si="628"/>
        <v>-575</v>
      </c>
      <c r="P2065" s="6">
        <f t="shared" si="619"/>
        <v>0</v>
      </c>
      <c r="Q2065" s="7">
        <f t="shared" si="623"/>
        <v>3563496.9500000016</v>
      </c>
      <c r="R2065" s="44" t="str">
        <f>VLOOKUP(F2065,'Set up'!$A$2:$E$55,5,FALSE)</f>
        <v>Trsf</v>
      </c>
      <c r="S2065" s="1" t="s">
        <v>2492</v>
      </c>
    </row>
    <row r="2066" spans="1:19" ht="15" customHeight="1" x14ac:dyDescent="0.35">
      <c r="A2066" s="4">
        <v>45174</v>
      </c>
      <c r="B2066" s="5">
        <f t="shared" si="621"/>
        <v>9</v>
      </c>
      <c r="C2066" s="5">
        <f t="shared" si="622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up'!$A$2:$C$55,3,FALSE)</f>
        <v>120</v>
      </c>
      <c r="J2066" s="5">
        <f>VLOOKUP(F2066,'Set up'!$A$2:$D$55,4,FALSE)</f>
        <v>120</v>
      </c>
      <c r="K2066" s="4">
        <f t="shared" si="625"/>
        <v>45294</v>
      </c>
      <c r="L2066" s="5">
        <f t="shared" si="626"/>
        <v>1</v>
      </c>
      <c r="M2066" s="5">
        <f t="shared" si="627"/>
        <v>2024</v>
      </c>
      <c r="N2066" s="96">
        <v>420</v>
      </c>
      <c r="O2066" s="6">
        <f t="shared" si="628"/>
        <v>-420</v>
      </c>
      <c r="P2066" s="6">
        <f t="shared" si="619"/>
        <v>0</v>
      </c>
      <c r="Q2066" s="7">
        <f t="shared" si="623"/>
        <v>3563916.9500000016</v>
      </c>
      <c r="R2066" s="44" t="str">
        <f>VLOOKUP(F2066,'Set up'!$A$2:$E$55,5,FALSE)</f>
        <v>Trsf</v>
      </c>
      <c r="S2066" s="1" t="s">
        <v>2492</v>
      </c>
    </row>
    <row r="2067" spans="1:19" ht="15" customHeight="1" x14ac:dyDescent="0.35">
      <c r="A2067" s="4">
        <v>45174</v>
      </c>
      <c r="B2067" s="5">
        <f t="shared" si="621"/>
        <v>9</v>
      </c>
      <c r="C2067" s="5">
        <f t="shared" si="622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up'!$A$2:$C$55,3,FALSE)</f>
        <v>Cash</v>
      </c>
      <c r="J2067" s="5">
        <f>VLOOKUP(F2067,'Set up'!$A$2:$D$55,4,FALSE)</f>
        <v>0</v>
      </c>
      <c r="K2067" s="4">
        <f t="shared" si="625"/>
        <v>45174</v>
      </c>
      <c r="L2067" s="5">
        <f t="shared" si="626"/>
        <v>9</v>
      </c>
      <c r="M2067" s="5">
        <f t="shared" si="627"/>
        <v>2023</v>
      </c>
      <c r="N2067" s="96">
        <v>1738</v>
      </c>
      <c r="O2067" s="6">
        <f t="shared" ref="O2067:O2078" si="629">-N2067</f>
        <v>-1738</v>
      </c>
      <c r="P2067" s="6">
        <f t="shared" si="619"/>
        <v>0</v>
      </c>
      <c r="Q2067" s="7">
        <f t="shared" si="623"/>
        <v>3565654.9500000016</v>
      </c>
      <c r="R2067" s="44" t="str">
        <f>VLOOKUP(F2067,'Set up'!$A$2:$E$55,5,FALSE)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621"/>
        <v>9</v>
      </c>
      <c r="C2068" s="5">
        <f t="shared" si="622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up'!$A$2:$C$55,3,FALSE)</f>
        <v>Cash</v>
      </c>
      <c r="J2068" s="5">
        <f>VLOOKUP(F2068,'Set up'!$A$2:$D$55,4,FALSE)</f>
        <v>0</v>
      </c>
      <c r="K2068" s="4">
        <f t="shared" si="625"/>
        <v>45175</v>
      </c>
      <c r="L2068" s="5">
        <f t="shared" si="626"/>
        <v>9</v>
      </c>
      <c r="M2068" s="5">
        <f t="shared" si="627"/>
        <v>2023</v>
      </c>
      <c r="N2068" s="96">
        <v>3388</v>
      </c>
      <c r="O2068" s="6">
        <f t="shared" si="629"/>
        <v>-3388</v>
      </c>
      <c r="P2068" s="6">
        <f t="shared" si="619"/>
        <v>0</v>
      </c>
      <c r="Q2068" s="7">
        <f t="shared" si="623"/>
        <v>3569042.9500000016</v>
      </c>
      <c r="R2068" s="44" t="str">
        <f>VLOOKUP(F2068,'Set up'!$A$2:$E$55,5,FALSE)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621"/>
        <v>9</v>
      </c>
      <c r="C2069" s="5">
        <f t="shared" si="622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up'!$A$2:$C$55,3,FALSE)</f>
        <v>Cash</v>
      </c>
      <c r="J2069" s="5">
        <f>VLOOKUP(F2069,'Set up'!$A$2:$D$55,4,FALSE)</f>
        <v>0</v>
      </c>
      <c r="K2069" s="4">
        <f t="shared" si="625"/>
        <v>45175</v>
      </c>
      <c r="L2069" s="5">
        <f t="shared" si="626"/>
        <v>9</v>
      </c>
      <c r="M2069" s="5">
        <f t="shared" si="627"/>
        <v>2023</v>
      </c>
      <c r="N2069" s="96">
        <v>1404</v>
      </c>
      <c r="O2069" s="6">
        <f t="shared" si="629"/>
        <v>-1404</v>
      </c>
      <c r="P2069" s="6">
        <f t="shared" si="619"/>
        <v>0</v>
      </c>
      <c r="Q2069" s="7">
        <f t="shared" si="623"/>
        <v>3570446.9500000016</v>
      </c>
      <c r="R2069" s="44" t="str">
        <f>VLOOKUP(F2069,'Set up'!$A$2:$E$55,5,FALSE)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621"/>
        <v>9</v>
      </c>
      <c r="C2070" s="5">
        <f t="shared" si="622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up'!$A$2:$C$55,3,FALSE)</f>
        <v>Cash</v>
      </c>
      <c r="J2070" s="5">
        <f>VLOOKUP(F2070,'Set up'!$A$2:$D$55,4,FALSE)</f>
        <v>0</v>
      </c>
      <c r="K2070" s="4">
        <f t="shared" si="625"/>
        <v>45175</v>
      </c>
      <c r="L2070" s="5">
        <f t="shared" si="626"/>
        <v>9</v>
      </c>
      <c r="M2070" s="5">
        <f t="shared" si="627"/>
        <v>2023</v>
      </c>
      <c r="N2070" s="96">
        <v>645</v>
      </c>
      <c r="O2070" s="6">
        <f t="shared" si="629"/>
        <v>-645</v>
      </c>
      <c r="P2070" s="6">
        <f t="shared" si="619"/>
        <v>0</v>
      </c>
      <c r="Q2070" s="7">
        <f t="shared" si="623"/>
        <v>3571091.9500000016</v>
      </c>
      <c r="R2070" s="44" t="str">
        <f>VLOOKUP(F2070,'Set up'!$A$2:$E$55,5,FALSE)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621"/>
        <v>9</v>
      </c>
      <c r="C2071" s="5">
        <f t="shared" si="622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up'!$A$2:$C$55,3,FALSE)</f>
        <v>Cash</v>
      </c>
      <c r="J2071" s="5">
        <f>VLOOKUP(F2071,'Set up'!$A$2:$D$55,4,FALSE)</f>
        <v>0</v>
      </c>
      <c r="K2071" s="4">
        <f t="shared" si="625"/>
        <v>45175</v>
      </c>
      <c r="L2071" s="5">
        <f t="shared" si="626"/>
        <v>9</v>
      </c>
      <c r="M2071" s="5">
        <f t="shared" si="627"/>
        <v>2023</v>
      </c>
      <c r="N2071" s="96">
        <v>320</v>
      </c>
      <c r="O2071" s="6">
        <f t="shared" si="629"/>
        <v>-320</v>
      </c>
      <c r="P2071" s="6">
        <f t="shared" si="619"/>
        <v>0</v>
      </c>
      <c r="Q2071" s="7">
        <f t="shared" si="623"/>
        <v>3571411.9500000016</v>
      </c>
      <c r="R2071" s="44" t="str">
        <f>VLOOKUP(F2071,'Set up'!$A$2:$E$55,5,FALSE)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621"/>
        <v>9</v>
      </c>
      <c r="C2072" s="5">
        <f t="shared" si="622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up'!$A$2:$C$55,3,FALSE)</f>
        <v>Cash</v>
      </c>
      <c r="J2072" s="5">
        <f>VLOOKUP(F2072,'Set up'!$A$2:$D$55,4,FALSE)</f>
        <v>0</v>
      </c>
      <c r="K2072" s="4">
        <f t="shared" si="625"/>
        <v>45175</v>
      </c>
      <c r="L2072" s="5">
        <f t="shared" si="626"/>
        <v>9</v>
      </c>
      <c r="M2072" s="5">
        <f t="shared" si="627"/>
        <v>2023</v>
      </c>
      <c r="N2072" s="96">
        <v>165</v>
      </c>
      <c r="O2072" s="6">
        <f t="shared" si="629"/>
        <v>-165</v>
      </c>
      <c r="P2072" s="6">
        <f t="shared" si="619"/>
        <v>0</v>
      </c>
      <c r="Q2072" s="7">
        <f t="shared" si="623"/>
        <v>3571576.9500000016</v>
      </c>
      <c r="R2072" s="44" t="str">
        <f>VLOOKUP(F2072,'Set up'!$A$2:$E$55,5,FALSE)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621"/>
        <v>9</v>
      </c>
      <c r="C2073" s="5">
        <f t="shared" si="622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up'!$A$2:$C$55,3,FALSE)</f>
        <v>Cash</v>
      </c>
      <c r="J2073" s="5">
        <f>VLOOKUP(F2073,'Set up'!$A$2:$D$55,4,FALSE)</f>
        <v>0</v>
      </c>
      <c r="K2073" s="4">
        <f t="shared" si="625"/>
        <v>45175</v>
      </c>
      <c r="L2073" s="5">
        <f t="shared" si="626"/>
        <v>9</v>
      </c>
      <c r="M2073" s="5">
        <f t="shared" si="627"/>
        <v>2023</v>
      </c>
      <c r="N2073" s="96">
        <v>95</v>
      </c>
      <c r="O2073" s="6">
        <f t="shared" si="629"/>
        <v>-95</v>
      </c>
      <c r="P2073" s="6">
        <f t="shared" si="619"/>
        <v>0</v>
      </c>
      <c r="Q2073" s="7">
        <f t="shared" si="623"/>
        <v>3571671.9500000016</v>
      </c>
      <c r="R2073" s="44" t="str">
        <f>VLOOKUP(F2073,'Set up'!$A$2:$E$55,5,FALSE)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621"/>
        <v>9</v>
      </c>
      <c r="C2074" s="5">
        <f t="shared" si="622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up'!$A$2:$C$55,3,FALSE)</f>
        <v>Cash</v>
      </c>
      <c r="J2074" s="5">
        <f>VLOOKUP(F2074,'Set up'!$A$2:$D$55,4,FALSE)</f>
        <v>0</v>
      </c>
      <c r="K2074" s="4">
        <f t="shared" si="625"/>
        <v>45175</v>
      </c>
      <c r="L2074" s="5">
        <f t="shared" si="626"/>
        <v>9</v>
      </c>
      <c r="M2074" s="5">
        <f t="shared" si="627"/>
        <v>2023</v>
      </c>
      <c r="N2074" s="96">
        <v>62.5</v>
      </c>
      <c r="O2074" s="6">
        <f t="shared" si="629"/>
        <v>-62.5</v>
      </c>
      <c r="P2074" s="6">
        <f t="shared" si="619"/>
        <v>0</v>
      </c>
      <c r="Q2074" s="7">
        <f t="shared" si="623"/>
        <v>3571734.4500000016</v>
      </c>
      <c r="R2074" s="44" t="str">
        <f>VLOOKUP(F2074,'Set up'!$A$2:$E$55,5,FALSE)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621"/>
        <v>9</v>
      </c>
      <c r="C2075" s="5">
        <f t="shared" si="622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up'!$A$2:$C$55,3,FALSE)</f>
        <v>Cash</v>
      </c>
      <c r="J2075" s="5">
        <f>VLOOKUP(F2075,'Set up'!$A$2:$D$55,4,FALSE)</f>
        <v>0</v>
      </c>
      <c r="K2075" s="4">
        <f t="shared" si="625"/>
        <v>45176</v>
      </c>
      <c r="L2075" s="5">
        <f t="shared" si="626"/>
        <v>9</v>
      </c>
      <c r="M2075" s="5">
        <f t="shared" si="627"/>
        <v>2023</v>
      </c>
      <c r="N2075" s="96">
        <v>1738</v>
      </c>
      <c r="O2075" s="6">
        <f t="shared" si="629"/>
        <v>-1738</v>
      </c>
      <c r="P2075" s="6">
        <f t="shared" si="619"/>
        <v>0</v>
      </c>
      <c r="Q2075" s="7">
        <f t="shared" si="623"/>
        <v>3573472.4500000016</v>
      </c>
      <c r="R2075" s="44" t="str">
        <f>VLOOKUP(F2075,'Set up'!$A$2:$E$55,5,FALSE)</f>
        <v>PD Chq</v>
      </c>
      <c r="S2075" s="1" t="s">
        <v>2530</v>
      </c>
    </row>
    <row r="2076" spans="1:19" ht="15" customHeight="1" x14ac:dyDescent="0.35">
      <c r="A2076" s="4">
        <v>45176</v>
      </c>
      <c r="B2076" s="5">
        <f t="shared" si="621"/>
        <v>9</v>
      </c>
      <c r="C2076" s="5">
        <f t="shared" si="622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up'!$A$2:$C$55,3,FALSE)</f>
        <v>Cash</v>
      </c>
      <c r="J2076" s="5">
        <f>VLOOKUP(F2076,'Set up'!$A$2:$D$55,4,FALSE)</f>
        <v>0</v>
      </c>
      <c r="K2076" s="4">
        <f t="shared" si="625"/>
        <v>45176</v>
      </c>
      <c r="L2076" s="5">
        <f t="shared" si="626"/>
        <v>9</v>
      </c>
      <c r="M2076" s="5">
        <f t="shared" si="627"/>
        <v>2023</v>
      </c>
      <c r="N2076" s="96">
        <v>468</v>
      </c>
      <c r="O2076" s="6">
        <f t="shared" si="629"/>
        <v>-468</v>
      </c>
      <c r="P2076" s="6">
        <f t="shared" si="619"/>
        <v>0</v>
      </c>
      <c r="Q2076" s="7">
        <f t="shared" si="623"/>
        <v>3573940.4500000016</v>
      </c>
      <c r="R2076" s="44" t="str">
        <f>VLOOKUP(F2076,'Set up'!$A$2:$E$55,5,FALSE)</f>
        <v>PD Chq</v>
      </c>
      <c r="S2076" s="1" t="s">
        <v>2530</v>
      </c>
    </row>
    <row r="2077" spans="1:19" ht="15" customHeight="1" x14ac:dyDescent="0.35">
      <c r="A2077" s="4">
        <v>45176</v>
      </c>
      <c r="B2077" s="5">
        <f t="shared" si="621"/>
        <v>9</v>
      </c>
      <c r="C2077" s="5">
        <f t="shared" si="622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up'!$A$2:$C$55,3,FALSE)</f>
        <v>Cash</v>
      </c>
      <c r="J2077" s="5">
        <f>VLOOKUP(F2077,'Set up'!$A$2:$D$55,4,FALSE)</f>
        <v>0</v>
      </c>
      <c r="K2077" s="4">
        <f t="shared" si="625"/>
        <v>45176</v>
      </c>
      <c r="L2077" s="5">
        <f t="shared" si="626"/>
        <v>9</v>
      </c>
      <c r="M2077" s="5">
        <f t="shared" si="627"/>
        <v>2023</v>
      </c>
      <c r="N2077" s="96">
        <v>95</v>
      </c>
      <c r="O2077" s="6">
        <f t="shared" si="629"/>
        <v>-95</v>
      </c>
      <c r="P2077" s="6">
        <f t="shared" si="619"/>
        <v>0</v>
      </c>
      <c r="Q2077" s="7">
        <f t="shared" si="623"/>
        <v>3574035.4500000016</v>
      </c>
      <c r="R2077" s="44" t="str">
        <f>VLOOKUP(F2077,'Set up'!$A$2:$E$55,5,FALSE)</f>
        <v>PD Chq</v>
      </c>
      <c r="S2077" s="1" t="s">
        <v>2530</v>
      </c>
    </row>
    <row r="2078" spans="1:19" ht="15" customHeight="1" x14ac:dyDescent="0.35">
      <c r="A2078" s="4">
        <v>45176</v>
      </c>
      <c r="B2078" s="5">
        <f t="shared" si="621"/>
        <v>9</v>
      </c>
      <c r="C2078" s="5">
        <f t="shared" si="622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up'!$A$2:$C$55,3,FALSE)</f>
        <v>Cash</v>
      </c>
      <c r="J2078" s="5">
        <f>VLOOKUP(F2078,'Set up'!$A$2:$D$55,4,FALSE)</f>
        <v>0</v>
      </c>
      <c r="K2078" s="4">
        <f t="shared" si="625"/>
        <v>45176</v>
      </c>
      <c r="L2078" s="5">
        <f t="shared" si="626"/>
        <v>9</v>
      </c>
      <c r="M2078" s="5">
        <f t="shared" si="627"/>
        <v>2023</v>
      </c>
      <c r="N2078" s="96">
        <v>312.5</v>
      </c>
      <c r="O2078" s="6">
        <f t="shared" si="629"/>
        <v>-312.5</v>
      </c>
      <c r="P2078" s="6">
        <f t="shared" si="619"/>
        <v>0</v>
      </c>
      <c r="Q2078" s="7">
        <f t="shared" si="623"/>
        <v>3574347.9500000016</v>
      </c>
      <c r="R2078" s="44" t="str">
        <f>VLOOKUP(F2078,'Set up'!$A$2:$E$55,5,FALSE)</f>
        <v>PD Chq</v>
      </c>
      <c r="S2078" s="1" t="s">
        <v>2530</v>
      </c>
    </row>
    <row r="2079" spans="1:19" ht="15" customHeight="1" x14ac:dyDescent="0.35">
      <c r="A2079" s="4">
        <v>45177</v>
      </c>
      <c r="B2079" s="5">
        <f t="shared" si="621"/>
        <v>9</v>
      </c>
      <c r="C2079" s="5">
        <f t="shared" si="622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up'!$A$2:$C$55,3,FALSE)</f>
        <v>Cash</v>
      </c>
      <c r="J2079" s="5">
        <f>VLOOKUP(F2079,'Set up'!$A$2:$D$55,4,FALSE)</f>
        <v>0</v>
      </c>
      <c r="K2079" s="4">
        <f t="shared" si="625"/>
        <v>45177</v>
      </c>
      <c r="L2079" s="5">
        <f t="shared" si="626"/>
        <v>9</v>
      </c>
      <c r="M2079" s="5">
        <f t="shared" si="627"/>
        <v>2023</v>
      </c>
      <c r="N2079" s="96">
        <v>1738</v>
      </c>
      <c r="O2079" s="6">
        <f>-158.6-1500-79.4</f>
        <v>-1738</v>
      </c>
      <c r="P2079" s="6">
        <f t="shared" si="619"/>
        <v>0</v>
      </c>
      <c r="Q2079" s="7">
        <f t="shared" si="623"/>
        <v>3576085.9500000016</v>
      </c>
      <c r="R2079" s="44" t="str">
        <f>VLOOKUP(F2079,'Set up'!$A$2:$E$55,5,FALSE)</f>
        <v>Trsf</v>
      </c>
      <c r="S2079" s="1" t="s">
        <v>2801</v>
      </c>
    </row>
    <row r="2080" spans="1:19" ht="15" customHeight="1" x14ac:dyDescent="0.35">
      <c r="A2080" s="4">
        <v>45177</v>
      </c>
      <c r="B2080" s="5">
        <f t="shared" si="621"/>
        <v>9</v>
      </c>
      <c r="C2080" s="5">
        <f t="shared" si="622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up'!$A$2:$C$55,3,FALSE)</f>
        <v>Cash</v>
      </c>
      <c r="J2080" s="5">
        <f>VLOOKUP(F2080,'Set up'!$A$2:$D$55,4,FALSE)</f>
        <v>0</v>
      </c>
      <c r="K2080" s="4">
        <f t="shared" si="625"/>
        <v>45177</v>
      </c>
      <c r="L2080" s="5">
        <f t="shared" si="626"/>
        <v>9</v>
      </c>
      <c r="M2080" s="5">
        <f t="shared" si="627"/>
        <v>2023</v>
      </c>
      <c r="N2080" s="96">
        <v>522.6</v>
      </c>
      <c r="O2080" s="6">
        <f t="shared" ref="O2080:O2083" si="630">-N2080</f>
        <v>-522.6</v>
      </c>
      <c r="P2080" s="6">
        <f t="shared" si="619"/>
        <v>0</v>
      </c>
      <c r="Q2080" s="7">
        <f t="shared" si="623"/>
        <v>3576608.5500000017</v>
      </c>
      <c r="R2080" s="44" t="str">
        <f>VLOOKUP(F2080,'Set up'!$A$2:$E$55,5,FALSE)</f>
        <v>Trsf</v>
      </c>
      <c r="S2080" s="1" t="s">
        <v>2802</v>
      </c>
    </row>
    <row r="2081" spans="1:19" ht="15" customHeight="1" x14ac:dyDescent="0.35">
      <c r="A2081" s="4">
        <v>45177</v>
      </c>
      <c r="B2081" s="5">
        <f t="shared" si="621"/>
        <v>9</v>
      </c>
      <c r="C2081" s="5">
        <f t="shared" si="622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up'!$A$2:$C$55,3,FALSE)</f>
        <v>Cash</v>
      </c>
      <c r="J2081" s="5">
        <f>VLOOKUP(F2081,'Set up'!$A$2:$D$55,4,FALSE)</f>
        <v>0</v>
      </c>
      <c r="K2081" s="4">
        <f t="shared" si="625"/>
        <v>45177</v>
      </c>
      <c r="L2081" s="5">
        <f t="shared" si="626"/>
        <v>9</v>
      </c>
      <c r="M2081" s="5">
        <f t="shared" si="627"/>
        <v>2023</v>
      </c>
      <c r="N2081" s="96">
        <v>250</v>
      </c>
      <c r="O2081" s="6">
        <f t="shared" si="630"/>
        <v>-250</v>
      </c>
      <c r="P2081" s="6">
        <f t="shared" si="619"/>
        <v>0</v>
      </c>
      <c r="Q2081" s="7">
        <f t="shared" si="623"/>
        <v>3576858.5500000017</v>
      </c>
      <c r="R2081" s="44" t="str">
        <f>VLOOKUP(F2081,'Set up'!$A$2:$E$55,5,FALSE)</f>
        <v>Trsf</v>
      </c>
      <c r="S2081" s="1" t="s">
        <v>2803</v>
      </c>
    </row>
    <row r="2082" spans="1:19" ht="15" customHeight="1" x14ac:dyDescent="0.35">
      <c r="A2082" s="4">
        <v>45177</v>
      </c>
      <c r="B2082" s="5">
        <f t="shared" si="621"/>
        <v>9</v>
      </c>
      <c r="C2082" s="5">
        <f t="shared" si="622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up'!$A$2:$C$55,3,FALSE)</f>
        <v>Cash</v>
      </c>
      <c r="J2082" s="5">
        <f>VLOOKUP(F2082,'Set up'!$A$2:$D$55,4,FALSE)</f>
        <v>0</v>
      </c>
      <c r="K2082" s="4">
        <f t="shared" si="625"/>
        <v>45177</v>
      </c>
      <c r="L2082" s="5">
        <f t="shared" si="626"/>
        <v>9</v>
      </c>
      <c r="M2082" s="5">
        <f t="shared" si="627"/>
        <v>2023</v>
      </c>
      <c r="N2082" s="96">
        <v>105</v>
      </c>
      <c r="O2082" s="6">
        <f t="shared" si="630"/>
        <v>-105</v>
      </c>
      <c r="P2082" s="6">
        <f t="shared" si="619"/>
        <v>0</v>
      </c>
      <c r="Q2082" s="7">
        <f t="shared" si="623"/>
        <v>3576963.5500000017</v>
      </c>
      <c r="R2082" s="44" t="str">
        <f>VLOOKUP(F2082,'Set up'!$A$2:$E$55,5,FALSE)</f>
        <v>Trsf</v>
      </c>
      <c r="S2082" s="1" t="s">
        <v>2804</v>
      </c>
    </row>
    <row r="2083" spans="1:19" ht="15" customHeight="1" x14ac:dyDescent="0.35">
      <c r="A2083" s="4">
        <v>45177</v>
      </c>
      <c r="B2083" s="5">
        <f t="shared" si="621"/>
        <v>9</v>
      </c>
      <c r="C2083" s="5">
        <f t="shared" si="622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up'!$A$2:$C$55,3,FALSE)</f>
        <v>Cash</v>
      </c>
      <c r="J2083" s="5">
        <f>VLOOKUP(F2083,'Set up'!$A$2:$D$55,4,FALSE)</f>
        <v>0</v>
      </c>
      <c r="K2083" s="4">
        <f t="shared" si="625"/>
        <v>45177</v>
      </c>
      <c r="L2083" s="5">
        <f t="shared" si="626"/>
        <v>9</v>
      </c>
      <c r="M2083" s="5">
        <f t="shared" si="627"/>
        <v>2023</v>
      </c>
      <c r="N2083" s="96">
        <v>390</v>
      </c>
      <c r="O2083" s="6">
        <f t="shared" si="630"/>
        <v>-390</v>
      </c>
      <c r="P2083" s="6">
        <f t="shared" si="619"/>
        <v>0</v>
      </c>
      <c r="Q2083" s="7">
        <f t="shared" si="623"/>
        <v>3577353.5500000017</v>
      </c>
      <c r="R2083" s="44" t="str">
        <f>VLOOKUP(F2083,'Set up'!$A$2:$E$55,5,FALSE)</f>
        <v>Trsf</v>
      </c>
      <c r="S2083" s="1" t="s">
        <v>2805</v>
      </c>
    </row>
    <row r="2084" spans="1:19" ht="15" customHeight="1" x14ac:dyDescent="0.35">
      <c r="A2084" s="4">
        <v>45177</v>
      </c>
      <c r="B2084" s="5">
        <f t="shared" si="621"/>
        <v>9</v>
      </c>
      <c r="C2084" s="5">
        <f t="shared" si="622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up'!$A$2:$C$55,3,FALSE)</f>
        <v>60</v>
      </c>
      <c r="J2084" s="5">
        <f>VLOOKUP(F2084,'Set up'!$A$2:$D$55,4,FALSE)</f>
        <v>60</v>
      </c>
      <c r="K2084" s="4">
        <f t="shared" si="625"/>
        <v>45237</v>
      </c>
      <c r="L2084" s="5">
        <f t="shared" si="626"/>
        <v>11</v>
      </c>
      <c r="M2084" s="5">
        <f t="shared" si="627"/>
        <v>2023</v>
      </c>
      <c r="N2084" s="96">
        <v>540</v>
      </c>
      <c r="O2084" s="6">
        <f t="shared" ref="O2084" si="631">-N2084</f>
        <v>-540</v>
      </c>
      <c r="P2084" s="6">
        <f t="shared" si="619"/>
        <v>0</v>
      </c>
      <c r="Q2084" s="7">
        <f t="shared" si="623"/>
        <v>3577893.5500000017</v>
      </c>
      <c r="R2084" s="44" t="str">
        <f>VLOOKUP(F2084,'Set up'!$A$2:$E$55,5,FALSE)</f>
        <v>Chq</v>
      </c>
      <c r="S2084" s="1" t="s">
        <v>2327</v>
      </c>
    </row>
    <row r="2085" spans="1:19" ht="15" customHeight="1" x14ac:dyDescent="0.35">
      <c r="A2085" s="4">
        <v>45178</v>
      </c>
      <c r="B2085" s="5">
        <f t="shared" si="621"/>
        <v>9</v>
      </c>
      <c r="C2085" s="5">
        <f t="shared" si="622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up'!$A$2:$C$55,3,FALSE)</f>
        <v>Cash</v>
      </c>
      <c r="J2085" s="5">
        <f>VLOOKUP(F2085,'Set up'!$A$2:$D$55,4,FALSE)</f>
        <v>0</v>
      </c>
      <c r="K2085" s="4">
        <f t="shared" si="625"/>
        <v>45178</v>
      </c>
      <c r="L2085" s="5">
        <f t="shared" si="626"/>
        <v>9</v>
      </c>
      <c r="M2085" s="5">
        <f t="shared" si="627"/>
        <v>2023</v>
      </c>
      <c r="N2085" s="96">
        <v>125</v>
      </c>
      <c r="O2085" s="6">
        <f>-N2085</f>
        <v>-125</v>
      </c>
      <c r="P2085" s="6">
        <f t="shared" si="619"/>
        <v>0</v>
      </c>
      <c r="Q2085" s="7">
        <f t="shared" si="623"/>
        <v>3578018.5500000017</v>
      </c>
      <c r="R2085" s="44" t="str">
        <f>VLOOKUP(F2085,'Set up'!$A$2:$E$55,5,FALSE)</f>
        <v>Trsf</v>
      </c>
      <c r="S2085" s="1" t="s">
        <v>2657</v>
      </c>
    </row>
    <row r="2086" spans="1:19" ht="15" customHeight="1" x14ac:dyDescent="0.35">
      <c r="A2086" s="4">
        <v>45178</v>
      </c>
      <c r="B2086" s="5">
        <f t="shared" si="621"/>
        <v>9</v>
      </c>
      <c r="C2086" s="5">
        <f t="shared" si="622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up'!$A$2:$C$55,3,FALSE)</f>
        <v>Cash</v>
      </c>
      <c r="J2086" s="5">
        <f>VLOOKUP(F2086,'Set up'!$A$2:$D$55,4,FALSE)</f>
        <v>0</v>
      </c>
      <c r="K2086" s="4">
        <f t="shared" si="625"/>
        <v>45178</v>
      </c>
      <c r="L2086" s="5">
        <f t="shared" si="626"/>
        <v>9</v>
      </c>
      <c r="M2086" s="5">
        <f t="shared" si="627"/>
        <v>2023</v>
      </c>
      <c r="N2086" s="96">
        <v>3212</v>
      </c>
      <c r="O2086" s="6">
        <f>-N2086</f>
        <v>-3212</v>
      </c>
      <c r="P2086" s="6">
        <f t="shared" si="619"/>
        <v>0</v>
      </c>
      <c r="Q2086" s="7">
        <f t="shared" si="623"/>
        <v>3581230.5500000017</v>
      </c>
      <c r="R2086" s="44" t="str">
        <f>VLOOKUP(F2086,'Set up'!$A$2:$E$55,5,FALSE)</f>
        <v>Trsf</v>
      </c>
      <c r="S2086" s="1" t="s">
        <v>2658</v>
      </c>
    </row>
    <row r="2087" spans="1:19" ht="15" customHeight="1" x14ac:dyDescent="0.35">
      <c r="A2087" s="4">
        <v>45178</v>
      </c>
      <c r="B2087" s="5">
        <f t="shared" si="621"/>
        <v>9</v>
      </c>
      <c r="C2087" s="5">
        <f t="shared" si="622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up'!$A$2:$C$55,3,FALSE)</f>
        <v>Cash</v>
      </c>
      <c r="J2087" s="5">
        <f>VLOOKUP(F2087,'Set up'!$A$2:$D$55,4,FALSE)</f>
        <v>0</v>
      </c>
      <c r="K2087" s="4">
        <f t="shared" si="625"/>
        <v>45178</v>
      </c>
      <c r="L2087" s="5">
        <f t="shared" si="626"/>
        <v>9</v>
      </c>
      <c r="M2087" s="5">
        <f t="shared" si="627"/>
        <v>2023</v>
      </c>
      <c r="N2087" s="96">
        <v>1134</v>
      </c>
      <c r="O2087" s="6">
        <f>-N2087</f>
        <v>-1134</v>
      </c>
      <c r="P2087" s="6">
        <f t="shared" si="619"/>
        <v>0</v>
      </c>
      <c r="Q2087" s="7">
        <f t="shared" si="623"/>
        <v>3582364.5500000017</v>
      </c>
      <c r="R2087" s="44" t="str">
        <f>VLOOKUP(F2087,'Set up'!$A$2:$E$55,5,FALSE)</f>
        <v>Trsf</v>
      </c>
      <c r="S2087" s="1" t="s">
        <v>2655</v>
      </c>
    </row>
    <row r="2088" spans="1:19" ht="15" customHeight="1" x14ac:dyDescent="0.35">
      <c r="A2088" s="4">
        <v>45178</v>
      </c>
      <c r="B2088" s="5">
        <f t="shared" si="621"/>
        <v>9</v>
      </c>
      <c r="C2088" s="5">
        <f t="shared" si="622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up'!$A$2:$C$55,3,FALSE)</f>
        <v>Cash</v>
      </c>
      <c r="J2088" s="5">
        <f>VLOOKUP(F2088,'Set up'!$A$2:$D$55,4,FALSE)</f>
        <v>0</v>
      </c>
      <c r="K2088" s="4">
        <f t="shared" si="625"/>
        <v>45178</v>
      </c>
      <c r="L2088" s="5">
        <f t="shared" si="626"/>
        <v>9</v>
      </c>
      <c r="M2088" s="5">
        <f t="shared" si="627"/>
        <v>2023</v>
      </c>
      <c r="N2088" s="96">
        <v>400</v>
      </c>
      <c r="O2088" s="6">
        <f>-N2088</f>
        <v>-400</v>
      </c>
      <c r="P2088" s="6">
        <f t="shared" si="619"/>
        <v>0</v>
      </c>
      <c r="Q2088" s="7">
        <f t="shared" si="623"/>
        <v>3582764.5500000017</v>
      </c>
      <c r="R2088" s="44" t="str">
        <f>VLOOKUP(F2088,'Set up'!$A$2:$E$55,5,FALSE)</f>
        <v>Trsf</v>
      </c>
      <c r="S2088" s="1" t="s">
        <v>2659</v>
      </c>
    </row>
    <row r="2089" spans="1:19" ht="15" customHeight="1" x14ac:dyDescent="0.35">
      <c r="A2089" s="4">
        <v>45178</v>
      </c>
      <c r="B2089" s="5">
        <f t="shared" si="621"/>
        <v>9</v>
      </c>
      <c r="C2089" s="5">
        <f t="shared" si="622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up'!$A$2:$C$55,3,FALSE)</f>
        <v>Cash</v>
      </c>
      <c r="J2089" s="5">
        <f>VLOOKUP(F2089,'Set up'!$A$2:$D$55,4,FALSE)</f>
        <v>0</v>
      </c>
      <c r="K2089" s="4">
        <f t="shared" si="625"/>
        <v>45178</v>
      </c>
      <c r="L2089" s="5">
        <f t="shared" si="626"/>
        <v>9</v>
      </c>
      <c r="M2089" s="5">
        <f t="shared" si="627"/>
        <v>2023</v>
      </c>
      <c r="N2089" s="96">
        <v>1000</v>
      </c>
      <c r="O2089" s="6">
        <f>-N2089</f>
        <v>-1000</v>
      </c>
      <c r="P2089" s="6">
        <f t="shared" si="619"/>
        <v>0</v>
      </c>
      <c r="Q2089" s="7">
        <f t="shared" si="623"/>
        <v>3583764.5500000017</v>
      </c>
      <c r="R2089" s="44" t="str">
        <f>VLOOKUP(F2089,'Set up'!$A$2:$E$55,5,FALSE)</f>
        <v>Trsf</v>
      </c>
      <c r="S2089" s="1" t="s">
        <v>2660</v>
      </c>
    </row>
    <row r="2090" spans="1:19" ht="15" customHeight="1" x14ac:dyDescent="0.35">
      <c r="A2090" s="4">
        <v>45178</v>
      </c>
      <c r="B2090" s="5">
        <f t="shared" si="621"/>
        <v>9</v>
      </c>
      <c r="C2090" s="5">
        <f t="shared" si="622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up'!$A$2:$C$55,3,FALSE)</f>
        <v>Cash</v>
      </c>
      <c r="J2090" s="5">
        <f>VLOOKUP(F2090,'Set up'!$A$2:$D$55,4,FALSE)</f>
        <v>0</v>
      </c>
      <c r="K2090" s="4">
        <f t="shared" si="625"/>
        <v>45178</v>
      </c>
      <c r="L2090" s="5">
        <f t="shared" si="626"/>
        <v>9</v>
      </c>
      <c r="M2090" s="5">
        <f t="shared" si="627"/>
        <v>2023</v>
      </c>
      <c r="N2090" s="96">
        <v>48</v>
      </c>
      <c r="O2090" s="6">
        <f t="shared" ref="O2090:O2093" si="632">-N2090</f>
        <v>-48</v>
      </c>
      <c r="P2090" s="6">
        <f t="shared" si="619"/>
        <v>0</v>
      </c>
      <c r="Q2090" s="7">
        <f t="shared" si="623"/>
        <v>3583812.5500000017</v>
      </c>
      <c r="R2090" s="44" t="str">
        <f>VLOOKUP(F2090,'Set up'!$A$2:$E$55,5,FALSE)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621"/>
        <v>9</v>
      </c>
      <c r="C2091" s="5">
        <f t="shared" si="622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up'!$A$2:$C$55,3,FALSE)</f>
        <v>Cash</v>
      </c>
      <c r="J2091" s="5">
        <f>VLOOKUP(F2091,'Set up'!$A$2:$D$55,4,FALSE)</f>
        <v>0</v>
      </c>
      <c r="K2091" s="4">
        <f t="shared" si="625"/>
        <v>45180</v>
      </c>
      <c r="L2091" s="5">
        <f t="shared" si="626"/>
        <v>9</v>
      </c>
      <c r="M2091" s="5">
        <f t="shared" si="627"/>
        <v>2023</v>
      </c>
      <c r="N2091" s="96">
        <v>1738</v>
      </c>
      <c r="O2091" s="6">
        <f t="shared" si="632"/>
        <v>-1738</v>
      </c>
      <c r="P2091" s="6">
        <f t="shared" si="619"/>
        <v>0</v>
      </c>
      <c r="Q2091" s="7">
        <f t="shared" si="623"/>
        <v>3585550.5500000017</v>
      </c>
      <c r="R2091" s="44" t="str">
        <f>VLOOKUP(F2091,'Set up'!$A$2:$E$55,5,FALSE)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621"/>
        <v>9</v>
      </c>
      <c r="C2092" s="5">
        <f t="shared" si="622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up'!$A$2:$C$55,3,FALSE)</f>
        <v>Cash</v>
      </c>
      <c r="J2092" s="5">
        <f>VLOOKUP(F2092,'Set up'!$A$2:$D$55,4,FALSE)</f>
        <v>0</v>
      </c>
      <c r="K2092" s="4">
        <f t="shared" si="625"/>
        <v>45180</v>
      </c>
      <c r="L2092" s="5">
        <f t="shared" si="626"/>
        <v>9</v>
      </c>
      <c r="M2092" s="5">
        <f t="shared" si="627"/>
        <v>2023</v>
      </c>
      <c r="N2092" s="96">
        <v>48</v>
      </c>
      <c r="O2092" s="6">
        <f t="shared" si="632"/>
        <v>-48</v>
      </c>
      <c r="P2092" s="6">
        <f t="shared" si="619"/>
        <v>0</v>
      </c>
      <c r="Q2092" s="7">
        <f t="shared" si="623"/>
        <v>3585598.5500000017</v>
      </c>
      <c r="R2092" s="44" t="str">
        <f>VLOOKUP(F2092,'Set up'!$A$2:$E$55,5,FALSE)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621"/>
        <v>9</v>
      </c>
      <c r="C2093" s="5">
        <f t="shared" si="622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up'!$A$2:$C$55,3,FALSE)</f>
        <v>Cash</v>
      </c>
      <c r="J2093" s="5">
        <f>VLOOKUP(F2093,'Set up'!$A$2:$D$55,4,FALSE)</f>
        <v>0</v>
      </c>
      <c r="K2093" s="4">
        <f t="shared" si="625"/>
        <v>45180</v>
      </c>
      <c r="L2093" s="5">
        <f t="shared" si="626"/>
        <v>9</v>
      </c>
      <c r="M2093" s="5">
        <f t="shared" si="627"/>
        <v>2023</v>
      </c>
      <c r="N2093" s="96">
        <v>340</v>
      </c>
      <c r="O2093" s="6">
        <f t="shared" si="632"/>
        <v>-340</v>
      </c>
      <c r="P2093" s="6">
        <f t="shared" si="619"/>
        <v>0</v>
      </c>
      <c r="Q2093" s="7">
        <f t="shared" si="623"/>
        <v>3585938.5500000017</v>
      </c>
      <c r="R2093" s="44" t="str">
        <f>VLOOKUP(F2093,'Set up'!$A$2:$E$55,5,FALSE)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621"/>
        <v>9</v>
      </c>
      <c r="C2094" s="5">
        <f t="shared" si="622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up'!$A$2:$C$55,3,FALSE)</f>
        <v>Cash</v>
      </c>
      <c r="J2094" s="5">
        <f>VLOOKUP(F2094,'Set up'!$A$2:$D$55,4,FALSE)</f>
        <v>0</v>
      </c>
      <c r="K2094" s="4">
        <f t="shared" si="625"/>
        <v>45181</v>
      </c>
      <c r="L2094" s="5">
        <f t="shared" si="626"/>
        <v>9</v>
      </c>
      <c r="M2094" s="5">
        <f t="shared" si="627"/>
        <v>2023</v>
      </c>
      <c r="N2094" s="96">
        <v>1738</v>
      </c>
      <c r="O2094" s="6">
        <f>-6.7-1731.3</f>
        <v>-1738</v>
      </c>
      <c r="P2094" s="6">
        <f t="shared" ref="P2094:P2118" si="633">SUM(N2094+O2094)</f>
        <v>0</v>
      </c>
      <c r="Q2094" s="7">
        <f t="shared" si="623"/>
        <v>3587676.5500000017</v>
      </c>
      <c r="R2094" s="44" t="str">
        <f>VLOOKUP(F2094,'Set up'!$A$2:$E$55,5,FALSE)</f>
        <v>Trsf</v>
      </c>
      <c r="S2094" s="1" t="s">
        <v>2332</v>
      </c>
    </row>
    <row r="2095" spans="1:19" ht="15" customHeight="1" x14ac:dyDescent="0.35">
      <c r="A2095" s="4">
        <v>45181</v>
      </c>
      <c r="B2095" s="5">
        <f t="shared" si="621"/>
        <v>9</v>
      </c>
      <c r="C2095" s="5">
        <f t="shared" si="622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up'!$A$2:$C$55,3,FALSE)</f>
        <v>Cash</v>
      </c>
      <c r="J2095" s="5">
        <f>VLOOKUP(F2095,'Set up'!$A$2:$D$55,4,FALSE)</f>
        <v>0</v>
      </c>
      <c r="K2095" s="4">
        <f t="shared" si="625"/>
        <v>45181</v>
      </c>
      <c r="L2095" s="5">
        <f t="shared" si="626"/>
        <v>9</v>
      </c>
      <c r="M2095" s="5">
        <f t="shared" si="627"/>
        <v>2023</v>
      </c>
      <c r="N2095" s="96">
        <v>219</v>
      </c>
      <c r="O2095" s="6">
        <f t="shared" ref="O2095:O2100" si="634">-N2095</f>
        <v>-219</v>
      </c>
      <c r="P2095" s="6">
        <f t="shared" si="633"/>
        <v>0</v>
      </c>
      <c r="Q2095" s="7">
        <f t="shared" si="623"/>
        <v>3587895.5500000017</v>
      </c>
      <c r="R2095" s="44" t="str">
        <f>VLOOKUP(F2095,'Set up'!$A$2:$E$55,5,FALSE)</f>
        <v>Trsf</v>
      </c>
      <c r="S2095" s="1" t="s">
        <v>2333</v>
      </c>
    </row>
    <row r="2096" spans="1:19" ht="15" customHeight="1" x14ac:dyDescent="0.35">
      <c r="A2096" s="4">
        <v>45181</v>
      </c>
      <c r="B2096" s="5">
        <f t="shared" si="621"/>
        <v>9</v>
      </c>
      <c r="C2096" s="5">
        <f t="shared" si="622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up'!$A$2:$C$55,3,FALSE)</f>
        <v>Cash</v>
      </c>
      <c r="J2096" s="5">
        <f>VLOOKUP(F2096,'Set up'!$A$2:$D$55,4,FALSE)</f>
        <v>0</v>
      </c>
      <c r="K2096" s="4">
        <f t="shared" si="625"/>
        <v>45181</v>
      </c>
      <c r="L2096" s="5">
        <f t="shared" si="626"/>
        <v>9</v>
      </c>
      <c r="M2096" s="5">
        <f t="shared" si="627"/>
        <v>2023</v>
      </c>
      <c r="N2096" s="96">
        <v>438</v>
      </c>
      <c r="O2096" s="6">
        <f>-49.7-388.3</f>
        <v>-438</v>
      </c>
      <c r="P2096" s="6">
        <f t="shared" si="633"/>
        <v>0</v>
      </c>
      <c r="Q2096" s="7">
        <f t="shared" si="623"/>
        <v>3588333.5500000017</v>
      </c>
      <c r="R2096" s="44" t="str">
        <f>VLOOKUP(F2096,'Set up'!$A$2:$E$55,5,FALSE)</f>
        <v>Trsf</v>
      </c>
      <c r="S2096" s="1" t="s">
        <v>2479</v>
      </c>
    </row>
    <row r="2097" spans="1:19" ht="15" customHeight="1" x14ac:dyDescent="0.35">
      <c r="A2097" s="4">
        <v>45181</v>
      </c>
      <c r="B2097" s="5">
        <f t="shared" si="621"/>
        <v>9</v>
      </c>
      <c r="C2097" s="5">
        <f t="shared" si="622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up'!$A$2:$C$55,3,FALSE)</f>
        <v>Cash</v>
      </c>
      <c r="J2097" s="5">
        <f>VLOOKUP(F2097,'Set up'!$A$2:$D$55,4,FALSE)</f>
        <v>0</v>
      </c>
      <c r="K2097" s="4">
        <f t="shared" si="625"/>
        <v>45181</v>
      </c>
      <c r="L2097" s="5">
        <f t="shared" si="626"/>
        <v>9</v>
      </c>
      <c r="M2097" s="5">
        <f t="shared" si="627"/>
        <v>2023</v>
      </c>
      <c r="N2097" s="96">
        <v>236</v>
      </c>
      <c r="O2097" s="6">
        <f t="shared" si="634"/>
        <v>-236</v>
      </c>
      <c r="P2097" s="6">
        <f t="shared" si="633"/>
        <v>0</v>
      </c>
      <c r="Q2097" s="7">
        <f t="shared" si="623"/>
        <v>3588569.5500000017</v>
      </c>
      <c r="R2097" s="44" t="str">
        <f>VLOOKUP(F2097,'Set up'!$A$2:$E$55,5,FALSE)</f>
        <v>Trsf</v>
      </c>
      <c r="S2097" s="1" t="s">
        <v>2480</v>
      </c>
    </row>
    <row r="2098" spans="1:19" ht="15" customHeight="1" x14ac:dyDescent="0.35">
      <c r="A2098" s="4">
        <v>45181</v>
      </c>
      <c r="B2098" s="5">
        <f t="shared" si="621"/>
        <v>9</v>
      </c>
      <c r="C2098" s="5">
        <f t="shared" si="622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up'!$A$2:$C$55,3,FALSE)</f>
        <v>Cash</v>
      </c>
      <c r="J2098" s="5">
        <f>VLOOKUP(F2098,'Set up'!$A$2:$D$55,4,FALSE)</f>
        <v>0</v>
      </c>
      <c r="K2098" s="4">
        <f t="shared" si="625"/>
        <v>45181</v>
      </c>
      <c r="L2098" s="5">
        <f t="shared" si="626"/>
        <v>9</v>
      </c>
      <c r="M2098" s="5">
        <f t="shared" si="627"/>
        <v>2023</v>
      </c>
      <c r="N2098" s="96">
        <v>190</v>
      </c>
      <c r="O2098" s="6">
        <f t="shared" si="634"/>
        <v>-190</v>
      </c>
      <c r="P2098" s="6">
        <f t="shared" si="633"/>
        <v>0</v>
      </c>
      <c r="Q2098" s="7">
        <f t="shared" si="623"/>
        <v>3588759.5500000017</v>
      </c>
      <c r="R2098" s="44" t="str">
        <f>VLOOKUP(F2098,'Set up'!$A$2:$E$55,5,FALSE)</f>
        <v>Trsf</v>
      </c>
      <c r="S2098" s="1" t="s">
        <v>2481</v>
      </c>
    </row>
    <row r="2099" spans="1:19" ht="15" customHeight="1" x14ac:dyDescent="0.35">
      <c r="A2099" s="4">
        <v>45181</v>
      </c>
      <c r="B2099" s="5">
        <f t="shared" si="621"/>
        <v>9</v>
      </c>
      <c r="C2099" s="5">
        <f t="shared" si="622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up'!$A$2:$C$55,3,FALSE)</f>
        <v>Cash</v>
      </c>
      <c r="J2099" s="5">
        <f>VLOOKUP(F2099,'Set up'!$A$2:$D$55,4,FALSE)</f>
        <v>0</v>
      </c>
      <c r="K2099" s="4">
        <f t="shared" si="625"/>
        <v>45181</v>
      </c>
      <c r="L2099" s="5">
        <f t="shared" si="626"/>
        <v>9</v>
      </c>
      <c r="M2099" s="5">
        <f t="shared" si="627"/>
        <v>2023</v>
      </c>
      <c r="N2099" s="96">
        <v>125</v>
      </c>
      <c r="O2099" s="6">
        <f t="shared" si="634"/>
        <v>-125</v>
      </c>
      <c r="P2099" s="6">
        <f t="shared" si="633"/>
        <v>0</v>
      </c>
      <c r="Q2099" s="7">
        <f t="shared" si="623"/>
        <v>3588884.5500000017</v>
      </c>
      <c r="R2099" s="44" t="str">
        <f>VLOOKUP(F2099,'Set up'!$A$2:$E$55,5,FALSE)</f>
        <v>Trsf</v>
      </c>
      <c r="S2099" s="1" t="s">
        <v>2482</v>
      </c>
    </row>
    <row r="2100" spans="1:19" ht="15" customHeight="1" x14ac:dyDescent="0.35">
      <c r="A2100" s="4">
        <v>45181</v>
      </c>
      <c r="B2100" s="5">
        <f t="shared" si="621"/>
        <v>9</v>
      </c>
      <c r="C2100" s="5">
        <f t="shared" si="622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up'!$A$2:$C$55,3,FALSE)</f>
        <v>Cash</v>
      </c>
      <c r="J2100" s="5">
        <f>VLOOKUP(F2100,'Set up'!$A$2:$D$55,4,FALSE)</f>
        <v>0</v>
      </c>
      <c r="K2100" s="4">
        <f t="shared" si="625"/>
        <v>45181</v>
      </c>
      <c r="L2100" s="5">
        <f t="shared" si="626"/>
        <v>9</v>
      </c>
      <c r="M2100" s="5">
        <f t="shared" si="627"/>
        <v>2023</v>
      </c>
      <c r="N2100" s="96">
        <v>834</v>
      </c>
      <c r="O2100" s="6">
        <f t="shared" si="634"/>
        <v>-834</v>
      </c>
      <c r="P2100" s="6">
        <f t="shared" si="633"/>
        <v>0</v>
      </c>
      <c r="Q2100" s="7">
        <f t="shared" si="623"/>
        <v>3589718.5500000017</v>
      </c>
      <c r="R2100" s="44" t="str">
        <f>VLOOKUP(F2100,'Set up'!$A$2:$E$55,5,FALSE)</f>
        <v>Trsf</v>
      </c>
      <c r="S2100" s="1" t="s">
        <v>2483</v>
      </c>
    </row>
    <row r="2101" spans="1:19" ht="15" customHeight="1" x14ac:dyDescent="0.35">
      <c r="A2101" s="4">
        <v>45180</v>
      </c>
      <c r="B2101" s="5">
        <f t="shared" si="621"/>
        <v>9</v>
      </c>
      <c r="C2101" s="5">
        <f t="shared" si="622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up'!$A$2:$C$55,3,FALSE)</f>
        <v>45</v>
      </c>
      <c r="J2101" s="5">
        <f>VLOOKUP(F2101,'Set up'!$A$2:$D$55,4,FALSE)</f>
        <v>45</v>
      </c>
      <c r="K2101" s="4">
        <f t="shared" si="625"/>
        <v>45225</v>
      </c>
      <c r="L2101" s="5">
        <f t="shared" si="626"/>
        <v>10</v>
      </c>
      <c r="M2101" s="5">
        <f t="shared" si="627"/>
        <v>2023</v>
      </c>
      <c r="N2101" s="96">
        <v>1870</v>
      </c>
      <c r="O2101" s="6">
        <f>-N2101</f>
        <v>-1870</v>
      </c>
      <c r="P2101" s="6">
        <f t="shared" si="633"/>
        <v>0</v>
      </c>
      <c r="Q2101" s="7">
        <f t="shared" si="623"/>
        <v>3591588.5500000017</v>
      </c>
      <c r="R2101" s="44" t="str">
        <f>VLOOKUP(F2101,'Set up'!$A$2:$E$55,5,FALSE)</f>
        <v>PD Chq</v>
      </c>
      <c r="S2101" s="1" t="s">
        <v>2083</v>
      </c>
    </row>
    <row r="2102" spans="1:19" ht="15" customHeight="1" x14ac:dyDescent="0.35">
      <c r="A2102" s="4">
        <v>45180</v>
      </c>
      <c r="B2102" s="5">
        <f t="shared" si="621"/>
        <v>9</v>
      </c>
      <c r="C2102" s="5">
        <f t="shared" si="622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up'!$A$2:$C$55,3,FALSE)</f>
        <v>45</v>
      </c>
      <c r="J2102" s="5">
        <f>VLOOKUP(F2102,'Set up'!$A$2:$D$55,4,FALSE)</f>
        <v>45</v>
      </c>
      <c r="K2102" s="4">
        <f t="shared" si="625"/>
        <v>45225</v>
      </c>
      <c r="L2102" s="5">
        <f t="shared" si="626"/>
        <v>10</v>
      </c>
      <c r="M2102" s="5">
        <f t="shared" si="627"/>
        <v>2023</v>
      </c>
      <c r="N2102" s="96">
        <v>220</v>
      </c>
      <c r="O2102" s="6">
        <f>-N2102</f>
        <v>-220</v>
      </c>
      <c r="P2102" s="6">
        <f t="shared" si="633"/>
        <v>0</v>
      </c>
      <c r="Q2102" s="7">
        <f t="shared" si="623"/>
        <v>3591808.5500000017</v>
      </c>
      <c r="R2102" s="44" t="str">
        <f>VLOOKUP(F2102,'Set up'!$A$2:$E$55,5,FALSE)</f>
        <v>PD Chq</v>
      </c>
      <c r="S2102" s="1" t="s">
        <v>2084</v>
      </c>
    </row>
    <row r="2103" spans="1:19" ht="15" customHeight="1" x14ac:dyDescent="0.35">
      <c r="A2103" s="4">
        <v>45183</v>
      </c>
      <c r="B2103" s="5">
        <f t="shared" si="621"/>
        <v>9</v>
      </c>
      <c r="C2103" s="5">
        <f t="shared" si="622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up'!$A$2:$C$55,3,FALSE)</f>
        <v>Cash</v>
      </c>
      <c r="J2103" s="5">
        <f>VLOOKUP(F2103,'Set up'!$A$2:$D$55,4,FALSE)</f>
        <v>0</v>
      </c>
      <c r="K2103" s="4">
        <f t="shared" si="625"/>
        <v>45183</v>
      </c>
      <c r="L2103" s="5">
        <f t="shared" si="626"/>
        <v>9</v>
      </c>
      <c r="M2103" s="5">
        <f t="shared" si="627"/>
        <v>2023</v>
      </c>
      <c r="N2103" s="96">
        <v>5082</v>
      </c>
      <c r="O2103" s="6">
        <f t="shared" ref="O2103:O2108" si="635">-N2103</f>
        <v>-5082</v>
      </c>
      <c r="P2103" s="6">
        <f t="shared" si="633"/>
        <v>0</v>
      </c>
      <c r="Q2103" s="7">
        <f t="shared" si="623"/>
        <v>3596890.5500000017</v>
      </c>
      <c r="R2103" s="44" t="str">
        <f>VLOOKUP(F2103,'Set up'!$A$2:$E$55,5,FALSE)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621"/>
        <v>9</v>
      </c>
      <c r="C2104" s="5">
        <f t="shared" si="622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up'!$A$2:$C$55,3,FALSE)</f>
        <v>Cash</v>
      </c>
      <c r="J2104" s="5">
        <f>VLOOKUP(F2104,'Set up'!$A$2:$D$55,4,FALSE)</f>
        <v>0</v>
      </c>
      <c r="K2104" s="4">
        <f t="shared" si="625"/>
        <v>45183</v>
      </c>
      <c r="L2104" s="5">
        <f t="shared" si="626"/>
        <v>9</v>
      </c>
      <c r="M2104" s="5">
        <f t="shared" si="627"/>
        <v>2023</v>
      </c>
      <c r="N2104" s="96">
        <v>1170</v>
      </c>
      <c r="O2104" s="6">
        <f t="shared" si="635"/>
        <v>-1170</v>
      </c>
      <c r="P2104" s="6">
        <f t="shared" si="633"/>
        <v>0</v>
      </c>
      <c r="Q2104" s="7">
        <f t="shared" si="623"/>
        <v>3598060.5500000017</v>
      </c>
      <c r="R2104" s="44" t="str">
        <f>VLOOKUP(F2104,'Set up'!$A$2:$E$55,5,FALSE)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621"/>
        <v>9</v>
      </c>
      <c r="C2105" s="5">
        <f t="shared" si="622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up'!$A$2:$C$55,3,FALSE)</f>
        <v>Cash</v>
      </c>
      <c r="J2105" s="5">
        <f>VLOOKUP(F2105,'Set up'!$A$2:$D$55,4,FALSE)</f>
        <v>0</v>
      </c>
      <c r="K2105" s="4">
        <f t="shared" si="625"/>
        <v>45183</v>
      </c>
      <c r="L2105" s="5">
        <f t="shared" si="626"/>
        <v>9</v>
      </c>
      <c r="M2105" s="5">
        <f t="shared" si="627"/>
        <v>2023</v>
      </c>
      <c r="N2105" s="96">
        <v>645</v>
      </c>
      <c r="O2105" s="6">
        <f t="shared" si="635"/>
        <v>-645</v>
      </c>
      <c r="P2105" s="6">
        <f t="shared" si="633"/>
        <v>0</v>
      </c>
      <c r="Q2105" s="7">
        <f t="shared" si="623"/>
        <v>3598705.5500000017</v>
      </c>
      <c r="R2105" s="44" t="str">
        <f>VLOOKUP(F2105,'Set up'!$A$2:$E$55,5,FALSE)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621"/>
        <v>9</v>
      </c>
      <c r="C2106" s="5">
        <f t="shared" si="622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up'!$A$2:$C$55,3,FALSE)</f>
        <v>Cash</v>
      </c>
      <c r="J2106" s="5">
        <f>VLOOKUP(F2106,'Set up'!$A$2:$D$55,4,FALSE)</f>
        <v>0</v>
      </c>
      <c r="K2106" s="4">
        <f t="shared" si="625"/>
        <v>45183</v>
      </c>
      <c r="L2106" s="5">
        <f t="shared" si="626"/>
        <v>9</v>
      </c>
      <c r="M2106" s="5">
        <f t="shared" si="627"/>
        <v>2023</v>
      </c>
      <c r="N2106" s="96">
        <v>640</v>
      </c>
      <c r="O2106" s="6">
        <f t="shared" si="635"/>
        <v>-640</v>
      </c>
      <c r="P2106" s="6">
        <f t="shared" si="633"/>
        <v>0</v>
      </c>
      <c r="Q2106" s="7">
        <f t="shared" si="623"/>
        <v>3599345.5500000017</v>
      </c>
      <c r="R2106" s="44" t="str">
        <f>VLOOKUP(F2106,'Set up'!$A$2:$E$55,5,FALSE)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621"/>
        <v>9</v>
      </c>
      <c r="C2107" s="5">
        <f t="shared" si="622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up'!$A$2:$C$55,3,FALSE)</f>
        <v>Cash</v>
      </c>
      <c r="J2107" s="5">
        <f>VLOOKUP(F2107,'Set up'!$A$2:$D$55,4,FALSE)</f>
        <v>0</v>
      </c>
      <c r="K2107" s="4">
        <f t="shared" si="625"/>
        <v>45183</v>
      </c>
      <c r="L2107" s="5">
        <f t="shared" si="626"/>
        <v>9</v>
      </c>
      <c r="M2107" s="5">
        <f t="shared" si="627"/>
        <v>2023</v>
      </c>
      <c r="N2107" s="96">
        <v>330</v>
      </c>
      <c r="O2107" s="6">
        <f t="shared" si="635"/>
        <v>-330</v>
      </c>
      <c r="P2107" s="6">
        <f t="shared" si="633"/>
        <v>0</v>
      </c>
      <c r="Q2107" s="7">
        <f t="shared" si="623"/>
        <v>3599675.5500000017</v>
      </c>
      <c r="R2107" s="44" t="str">
        <f>VLOOKUP(F2107,'Set up'!$A$2:$E$55,5,FALSE)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636">MONTH(A2108)</f>
        <v>9</v>
      </c>
      <c r="C2108" s="5">
        <f t="shared" ref="C2108:C2118" si="637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up'!$A$2:$C$55,3,FALSE)</f>
        <v>Cash</v>
      </c>
      <c r="J2108" s="5">
        <f>VLOOKUP(F2108,'Set up'!$A$2:$D$55,4,FALSE)</f>
        <v>0</v>
      </c>
      <c r="K2108" s="4">
        <f t="shared" si="625"/>
        <v>45183</v>
      </c>
      <c r="L2108" s="5">
        <f t="shared" si="626"/>
        <v>9</v>
      </c>
      <c r="M2108" s="5">
        <f t="shared" si="627"/>
        <v>2023</v>
      </c>
      <c r="N2108" s="96">
        <v>95</v>
      </c>
      <c r="O2108" s="6">
        <f t="shared" si="635"/>
        <v>-95</v>
      </c>
      <c r="P2108" s="6">
        <f t="shared" si="633"/>
        <v>0</v>
      </c>
      <c r="Q2108" s="7">
        <f t="shared" ref="Q2108:Q2118" si="638">SUM(Q2107+N2108)</f>
        <v>3599770.5500000017</v>
      </c>
      <c r="R2108" s="44" t="str">
        <f>VLOOKUP(F2108,'Set up'!$A$2:$E$55,5,FALSE)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636"/>
        <v>9</v>
      </c>
      <c r="C2109" s="5">
        <f t="shared" si="637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up'!$A$2:$C$55,3,FALSE)</f>
        <v>Cash</v>
      </c>
      <c r="J2109" s="5">
        <f>VLOOKUP(F2109,'Set up'!$A$2:$D$55,4,FALSE)</f>
        <v>0</v>
      </c>
      <c r="K2109" s="4">
        <f t="shared" si="625"/>
        <v>45183</v>
      </c>
      <c r="L2109" s="5">
        <f t="shared" si="626"/>
        <v>9</v>
      </c>
      <c r="M2109" s="5">
        <f t="shared" si="627"/>
        <v>2023</v>
      </c>
      <c r="N2109" s="96">
        <v>125</v>
      </c>
      <c r="O2109" s="6">
        <f t="shared" ref="O2109" si="639">-N2109</f>
        <v>-125</v>
      </c>
      <c r="P2109" s="6">
        <f t="shared" si="633"/>
        <v>0</v>
      </c>
      <c r="Q2109" s="7">
        <f t="shared" si="638"/>
        <v>3599895.5500000017</v>
      </c>
      <c r="R2109" s="44" t="str">
        <f>VLOOKUP(F2109,'Set up'!$A$2:$E$55,5,FALSE)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636"/>
        <v>9</v>
      </c>
      <c r="C2110" s="5">
        <f t="shared" si="637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up'!$A$2:$C$55,3,FALSE)</f>
        <v>Cash</v>
      </c>
      <c r="J2110" s="5">
        <f>VLOOKUP(F2110,'Set up'!$A$2:$D$55,4,FALSE)</f>
        <v>0</v>
      </c>
      <c r="K2110" s="4">
        <f t="shared" si="625"/>
        <v>45182</v>
      </c>
      <c r="L2110" s="5">
        <f t="shared" si="626"/>
        <v>9</v>
      </c>
      <c r="M2110" s="5">
        <f t="shared" si="627"/>
        <v>2023</v>
      </c>
      <c r="N2110" s="96">
        <v>125</v>
      </c>
      <c r="O2110" s="6">
        <f>-N2110</f>
        <v>-125</v>
      </c>
      <c r="P2110" s="6">
        <f t="shared" si="633"/>
        <v>0</v>
      </c>
      <c r="Q2110" s="7">
        <f t="shared" si="638"/>
        <v>3600020.5500000017</v>
      </c>
      <c r="R2110" s="44" t="str">
        <f>VLOOKUP(F2110,'Set up'!$A$2:$E$55,5,FALSE)</f>
        <v>Trsf</v>
      </c>
      <c r="S2110" s="1" t="s">
        <v>2657</v>
      </c>
    </row>
    <row r="2111" spans="1:19" ht="15" customHeight="1" x14ac:dyDescent="0.35">
      <c r="A2111" s="4">
        <v>45182</v>
      </c>
      <c r="B2111" s="5">
        <f t="shared" si="636"/>
        <v>9</v>
      </c>
      <c r="C2111" s="5">
        <f t="shared" si="637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up'!$A$2:$C$55,3,FALSE)</f>
        <v>Cash</v>
      </c>
      <c r="J2111" s="5">
        <f>VLOOKUP(F2111,'Set up'!$A$2:$D$55,4,FALSE)</f>
        <v>0</v>
      </c>
      <c r="K2111" s="4">
        <f t="shared" si="625"/>
        <v>45182</v>
      </c>
      <c r="L2111" s="5">
        <f t="shared" si="626"/>
        <v>9</v>
      </c>
      <c r="M2111" s="5">
        <f t="shared" si="627"/>
        <v>2023</v>
      </c>
      <c r="N2111" s="96">
        <v>3212</v>
      </c>
      <c r="O2111" s="6">
        <f>-N2111</f>
        <v>-3212</v>
      </c>
      <c r="P2111" s="6">
        <f t="shared" si="633"/>
        <v>0</v>
      </c>
      <c r="Q2111" s="7">
        <f t="shared" si="638"/>
        <v>3603232.5500000017</v>
      </c>
      <c r="R2111" s="44" t="str">
        <f>VLOOKUP(F2111,'Set up'!$A$2:$E$55,5,FALSE)</f>
        <v>Trsf</v>
      </c>
      <c r="S2111" s="1" t="s">
        <v>2658</v>
      </c>
    </row>
    <row r="2112" spans="1:19" ht="15" customHeight="1" x14ac:dyDescent="0.35">
      <c r="A2112" s="4">
        <v>45182</v>
      </c>
      <c r="B2112" s="5">
        <f t="shared" si="636"/>
        <v>9</v>
      </c>
      <c r="C2112" s="5">
        <f t="shared" si="637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up'!$A$2:$C$55,3,FALSE)</f>
        <v>Cash</v>
      </c>
      <c r="J2112" s="5">
        <f>VLOOKUP(F2112,'Set up'!$A$2:$D$55,4,FALSE)</f>
        <v>0</v>
      </c>
      <c r="K2112" s="4">
        <f t="shared" si="625"/>
        <v>45182</v>
      </c>
      <c r="L2112" s="5">
        <f t="shared" si="626"/>
        <v>9</v>
      </c>
      <c r="M2112" s="5">
        <f t="shared" si="627"/>
        <v>2023</v>
      </c>
      <c r="N2112" s="96">
        <v>1134</v>
      </c>
      <c r="O2112" s="6">
        <f>-544.2-589.8</f>
        <v>-1134</v>
      </c>
      <c r="P2112" s="6">
        <f t="shared" si="633"/>
        <v>0</v>
      </c>
      <c r="Q2112" s="7">
        <f t="shared" si="638"/>
        <v>3604366.5500000017</v>
      </c>
      <c r="R2112" s="44" t="str">
        <f>VLOOKUP(F2112,'Set up'!$A$2:$E$55,5,FALSE)</f>
        <v>Trsf</v>
      </c>
      <c r="S2112" s="1" t="s">
        <v>2661</v>
      </c>
    </row>
    <row r="2113" spans="1:19" ht="15" customHeight="1" x14ac:dyDescent="0.35">
      <c r="A2113" s="4">
        <v>45182</v>
      </c>
      <c r="B2113" s="5">
        <f t="shared" si="636"/>
        <v>9</v>
      </c>
      <c r="C2113" s="5">
        <f t="shared" si="637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up'!$A$2:$C$55,3,FALSE)</f>
        <v>Cash</v>
      </c>
      <c r="J2113" s="5">
        <f>VLOOKUP(F2113,'Set up'!$A$2:$D$55,4,FALSE)</f>
        <v>0</v>
      </c>
      <c r="K2113" s="4">
        <f t="shared" si="625"/>
        <v>45182</v>
      </c>
      <c r="L2113" s="5">
        <f t="shared" si="626"/>
        <v>9</v>
      </c>
      <c r="M2113" s="5">
        <f t="shared" si="627"/>
        <v>2023</v>
      </c>
      <c r="N2113" s="96">
        <v>600</v>
      </c>
      <c r="O2113" s="6">
        <f>-N2113</f>
        <v>-600</v>
      </c>
      <c r="P2113" s="6">
        <f t="shared" si="633"/>
        <v>0</v>
      </c>
      <c r="Q2113" s="7">
        <f t="shared" si="638"/>
        <v>3604966.5500000017</v>
      </c>
      <c r="R2113" s="44" t="str">
        <f>VLOOKUP(F2113,'Set up'!$A$2:$E$55,5,FALSE)</f>
        <v>Trsf</v>
      </c>
      <c r="S2113" s="1" t="s">
        <v>2654</v>
      </c>
    </row>
    <row r="2114" spans="1:19" ht="15" customHeight="1" x14ac:dyDescent="0.35">
      <c r="A2114" s="4">
        <v>45182</v>
      </c>
      <c r="B2114" s="5">
        <f t="shared" si="636"/>
        <v>9</v>
      </c>
      <c r="C2114" s="5">
        <f t="shared" si="637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up'!$A$2:$C$55,3,FALSE)</f>
        <v>Cash</v>
      </c>
      <c r="J2114" s="5">
        <f>VLOOKUP(F2114,'Set up'!$A$2:$D$55,4,FALSE)</f>
        <v>0</v>
      </c>
      <c r="K2114" s="4">
        <f t="shared" si="625"/>
        <v>45182</v>
      </c>
      <c r="L2114" s="5">
        <f t="shared" si="626"/>
        <v>9</v>
      </c>
      <c r="M2114" s="5">
        <f t="shared" si="627"/>
        <v>2023</v>
      </c>
      <c r="N2114" s="96">
        <v>380</v>
      </c>
      <c r="O2114" s="6">
        <f>-N2114</f>
        <v>-380</v>
      </c>
      <c r="P2114" s="6">
        <f t="shared" si="633"/>
        <v>0</v>
      </c>
      <c r="Q2114" s="7">
        <f t="shared" si="638"/>
        <v>3605346.5500000017</v>
      </c>
      <c r="R2114" s="44" t="str">
        <f>VLOOKUP(F2114,'Set up'!$A$2:$E$55,5,FALSE)</f>
        <v>Trsf</v>
      </c>
      <c r="S2114" s="1" t="s">
        <v>2662</v>
      </c>
    </row>
    <row r="2115" spans="1:19" ht="15" customHeight="1" x14ac:dyDescent="0.35">
      <c r="A2115" s="4">
        <v>45182</v>
      </c>
      <c r="B2115" s="5">
        <f t="shared" si="636"/>
        <v>9</v>
      </c>
      <c r="C2115" s="5">
        <f t="shared" si="637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up'!$A$2:$C$55,3,FALSE)</f>
        <v>Cash</v>
      </c>
      <c r="J2115" s="5">
        <f>VLOOKUP(F2115,'Set up'!$A$2:$D$55,4,FALSE)</f>
        <v>0</v>
      </c>
      <c r="K2115" s="4">
        <f t="shared" ref="K2115:K2178" si="640">A2115+J2115</f>
        <v>45182</v>
      </c>
      <c r="L2115" s="5">
        <f t="shared" ref="L2115:L2178" si="641">MONTH(K2115)</f>
        <v>9</v>
      </c>
      <c r="M2115" s="5">
        <f t="shared" ref="M2115:M2178" si="642">YEAR(K2115)</f>
        <v>2023</v>
      </c>
      <c r="N2115" s="96">
        <v>322.5</v>
      </c>
      <c r="O2115" s="6">
        <f t="shared" ref="O2115" si="643">-N2115</f>
        <v>-322.5</v>
      </c>
      <c r="P2115" s="6">
        <f t="shared" si="633"/>
        <v>0</v>
      </c>
      <c r="Q2115" s="7">
        <f t="shared" si="638"/>
        <v>3605669.0500000017</v>
      </c>
      <c r="R2115" s="44" t="str">
        <f>VLOOKUP(F2115,'Set up'!$A$2:$E$55,5,FALSE)</f>
        <v>Trsf</v>
      </c>
      <c r="S2115" s="1" t="s">
        <v>2806</v>
      </c>
    </row>
    <row r="2116" spans="1:19" ht="15" customHeight="1" x14ac:dyDescent="0.35">
      <c r="A2116" s="4">
        <v>45184</v>
      </c>
      <c r="B2116" s="5">
        <f t="shared" si="636"/>
        <v>9</v>
      </c>
      <c r="C2116" s="5">
        <f t="shared" si="637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up'!$A$2:$C$55,3,FALSE)</f>
        <v>Cash</v>
      </c>
      <c r="J2116" s="5">
        <f>VLOOKUP(F2116,'Set up'!$A$2:$D$55,4,FALSE)</f>
        <v>0</v>
      </c>
      <c r="K2116" s="4">
        <f t="shared" si="640"/>
        <v>45184</v>
      </c>
      <c r="L2116" s="5">
        <f t="shared" si="641"/>
        <v>9</v>
      </c>
      <c r="M2116" s="5">
        <f t="shared" si="642"/>
        <v>2023</v>
      </c>
      <c r="N2116" s="96">
        <v>125</v>
      </c>
      <c r="O2116" s="6">
        <f>-N2116</f>
        <v>-125</v>
      </c>
      <c r="P2116" s="6">
        <f t="shared" si="633"/>
        <v>0</v>
      </c>
      <c r="Q2116" s="7">
        <f t="shared" si="638"/>
        <v>3605794.0500000017</v>
      </c>
      <c r="R2116" s="44" t="str">
        <f>VLOOKUP(F2116,'Set up'!$A$2:$E$55,5,FALSE)</f>
        <v>Trsf</v>
      </c>
      <c r="S2116" s="1" t="s">
        <v>2663</v>
      </c>
    </row>
    <row r="2117" spans="1:19" ht="15" customHeight="1" x14ac:dyDescent="0.35">
      <c r="A2117" s="4">
        <v>45184</v>
      </c>
      <c r="B2117" s="5">
        <f t="shared" si="636"/>
        <v>9</v>
      </c>
      <c r="C2117" s="5">
        <f t="shared" si="637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up'!$A$2:$C$55,3,FALSE)</f>
        <v>Cash</v>
      </c>
      <c r="J2117" s="5">
        <f>VLOOKUP(F2117,'Set up'!$A$2:$D$55,4,FALSE)</f>
        <v>0</v>
      </c>
      <c r="K2117" s="4">
        <f t="shared" si="640"/>
        <v>45184</v>
      </c>
      <c r="L2117" s="5">
        <f t="shared" si="641"/>
        <v>9</v>
      </c>
      <c r="M2117" s="5">
        <f t="shared" si="642"/>
        <v>2023</v>
      </c>
      <c r="N2117" s="96">
        <v>3212</v>
      </c>
      <c r="O2117" s="6">
        <f>-N2117</f>
        <v>-3212</v>
      </c>
      <c r="P2117" s="6">
        <f t="shared" si="633"/>
        <v>0</v>
      </c>
      <c r="Q2117" s="7">
        <f t="shared" si="638"/>
        <v>3609006.0500000017</v>
      </c>
      <c r="R2117" s="44" t="str">
        <f>VLOOKUP(F2117,'Set up'!$A$2:$E$55,5,FALSE)</f>
        <v>Trsf</v>
      </c>
      <c r="S2117" s="1" t="s">
        <v>2664</v>
      </c>
    </row>
    <row r="2118" spans="1:19" ht="15" customHeight="1" x14ac:dyDescent="0.35">
      <c r="A2118" s="4">
        <v>45184</v>
      </c>
      <c r="B2118" s="5">
        <f t="shared" si="636"/>
        <v>9</v>
      </c>
      <c r="C2118" s="5">
        <f t="shared" si="637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up'!$A$2:$C$55,3,FALSE)</f>
        <v>Cash</v>
      </c>
      <c r="J2118" s="5">
        <f>VLOOKUP(F2118,'Set up'!$A$2:$D$55,4,FALSE)</f>
        <v>0</v>
      </c>
      <c r="K2118" s="4">
        <f t="shared" si="640"/>
        <v>45184</v>
      </c>
      <c r="L2118" s="5">
        <f t="shared" si="641"/>
        <v>9</v>
      </c>
      <c r="M2118" s="5">
        <f t="shared" si="642"/>
        <v>2023</v>
      </c>
      <c r="N2118" s="96">
        <v>1890</v>
      </c>
      <c r="O2118" s="6">
        <f>-N2118</f>
        <v>-1890</v>
      </c>
      <c r="P2118" s="6">
        <f t="shared" si="633"/>
        <v>0</v>
      </c>
      <c r="Q2118" s="7">
        <f t="shared" si="638"/>
        <v>3610896.0500000017</v>
      </c>
      <c r="R2118" s="44" t="str">
        <f>VLOOKUP(F2118,'Set up'!$A$2:$E$55,5,FALSE)</f>
        <v>Trsf</v>
      </c>
      <c r="S2118" s="1" t="s">
        <v>2666</v>
      </c>
    </row>
    <row r="2119" spans="1:19" ht="15" customHeight="1" x14ac:dyDescent="0.35">
      <c r="A2119" s="4">
        <v>45184</v>
      </c>
      <c r="B2119" s="5">
        <f t="shared" ref="B2119:B2139" si="644">MONTH(A2119)</f>
        <v>9</v>
      </c>
      <c r="C2119" s="5">
        <f t="shared" ref="C2119:C2139" si="645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up'!$A$2:$C$55,3,FALSE)</f>
        <v>Cash</v>
      </c>
      <c r="J2119" s="5">
        <f>VLOOKUP(F2119,'Set up'!$A$2:$D$55,4,FALSE)</f>
        <v>0</v>
      </c>
      <c r="K2119" s="4">
        <f t="shared" si="640"/>
        <v>45184</v>
      </c>
      <c r="L2119" s="5">
        <f t="shared" si="641"/>
        <v>9</v>
      </c>
      <c r="M2119" s="5">
        <f t="shared" si="642"/>
        <v>2023</v>
      </c>
      <c r="N2119" s="96">
        <v>400</v>
      </c>
      <c r="O2119" s="6">
        <f>-N2119</f>
        <v>-400</v>
      </c>
      <c r="P2119" s="6">
        <f t="shared" ref="P2119:P2139" si="646">SUM(N2119+O2119)</f>
        <v>0</v>
      </c>
      <c r="Q2119" s="7">
        <f t="shared" ref="Q2119:Q2139" si="647">SUM(Q2118+N2119)</f>
        <v>3611296.0500000017</v>
      </c>
      <c r="R2119" s="44" t="str">
        <f>VLOOKUP(F2119,'Set up'!$A$2:$E$55,5,FALSE)</f>
        <v>Trsf</v>
      </c>
      <c r="S2119" s="1" t="s">
        <v>2667</v>
      </c>
    </row>
    <row r="2120" spans="1:19" ht="15" customHeight="1" x14ac:dyDescent="0.35">
      <c r="A2120" s="4">
        <v>45187</v>
      </c>
      <c r="B2120" s="5">
        <f t="shared" si="644"/>
        <v>9</v>
      </c>
      <c r="C2120" s="5">
        <f t="shared" si="645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up'!$A$2:$C$55,3,FALSE)</f>
        <v>Cash</v>
      </c>
      <c r="J2120" s="5">
        <f>VLOOKUP(F2120,'Set up'!$A$2:$D$55,4,FALSE)</f>
        <v>0</v>
      </c>
      <c r="K2120" s="4">
        <f t="shared" si="640"/>
        <v>45187</v>
      </c>
      <c r="L2120" s="5">
        <f t="shared" si="641"/>
        <v>9</v>
      </c>
      <c r="M2120" s="5">
        <f t="shared" si="642"/>
        <v>2023</v>
      </c>
      <c r="N2120" s="96">
        <v>1738</v>
      </c>
      <c r="O2120" s="6">
        <f t="shared" ref="O2120" si="648">-N2120</f>
        <v>-1738</v>
      </c>
      <c r="P2120" s="6">
        <f t="shared" si="646"/>
        <v>0</v>
      </c>
      <c r="Q2120" s="7">
        <f t="shared" si="647"/>
        <v>3613034.0500000017</v>
      </c>
      <c r="R2120" s="44" t="str">
        <f>VLOOKUP(F2120,'Set up'!$A$2:$E$55,5,FALSE)</f>
        <v>Trsf</v>
      </c>
      <c r="S2120" s="1" t="s">
        <v>2317</v>
      </c>
    </row>
    <row r="2121" spans="1:19" ht="15" customHeight="1" x14ac:dyDescent="0.35">
      <c r="A2121" s="4">
        <v>45187</v>
      </c>
      <c r="B2121" s="5">
        <f t="shared" si="644"/>
        <v>9</v>
      </c>
      <c r="C2121" s="5">
        <f t="shared" si="645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up'!$A$2:$C$55,3,FALSE)</f>
        <v>Cash</v>
      </c>
      <c r="J2121" s="5">
        <f>VLOOKUP(F2121,'Set up'!$A$2:$D$55,4,FALSE)</f>
        <v>0</v>
      </c>
      <c r="K2121" s="4">
        <f t="shared" si="640"/>
        <v>45187</v>
      </c>
      <c r="L2121" s="5">
        <f t="shared" si="641"/>
        <v>9</v>
      </c>
      <c r="M2121" s="5">
        <f t="shared" si="642"/>
        <v>2023</v>
      </c>
      <c r="N2121" s="96">
        <v>3600</v>
      </c>
      <c r="O2121" s="6">
        <f>-1644.8</f>
        <v>-1644.8</v>
      </c>
      <c r="P2121" s="6">
        <f t="shared" si="646"/>
        <v>1955.2</v>
      </c>
      <c r="Q2121" s="7">
        <f t="shared" si="647"/>
        <v>3616634.0500000017</v>
      </c>
      <c r="R2121" s="44" t="str">
        <f>VLOOKUP(F2121,'Set up'!$A$2:$E$55,5,FALSE)</f>
        <v>Trsf</v>
      </c>
      <c r="S2121" s="1" t="s">
        <v>2318</v>
      </c>
    </row>
    <row r="2122" spans="1:19" ht="15" customHeight="1" x14ac:dyDescent="0.35">
      <c r="A2122" s="4">
        <v>45187</v>
      </c>
      <c r="B2122" s="5">
        <f t="shared" si="644"/>
        <v>9</v>
      </c>
      <c r="C2122" s="5">
        <f t="shared" si="645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up'!$A$2:$C$55,3,FALSE)</f>
        <v>Cash</v>
      </c>
      <c r="J2122" s="5">
        <f>VLOOKUP(F2122,'Set up'!$A$2:$D$55,4,FALSE)</f>
        <v>0</v>
      </c>
      <c r="K2122" s="4">
        <f t="shared" si="640"/>
        <v>45187</v>
      </c>
      <c r="L2122" s="5">
        <f t="shared" si="641"/>
        <v>9</v>
      </c>
      <c r="M2122" s="5">
        <f t="shared" si="642"/>
        <v>2023</v>
      </c>
      <c r="N2122" s="96">
        <v>702</v>
      </c>
      <c r="P2122" s="6">
        <f t="shared" si="646"/>
        <v>702</v>
      </c>
      <c r="Q2122" s="7">
        <f t="shared" si="647"/>
        <v>3617336.0500000017</v>
      </c>
      <c r="R2122" s="44" t="str">
        <f>VLOOKUP(F2122,'Set up'!$A$2:$E$55,5,FALSE)</f>
        <v>Trsf</v>
      </c>
    </row>
    <row r="2123" spans="1:19" ht="15" customHeight="1" x14ac:dyDescent="0.35">
      <c r="A2123" s="4">
        <v>45187</v>
      </c>
      <c r="B2123" s="5">
        <f t="shared" si="644"/>
        <v>9</v>
      </c>
      <c r="C2123" s="5">
        <f t="shared" si="645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up'!$A$2:$C$55,3,FALSE)</f>
        <v>Cash</v>
      </c>
      <c r="J2123" s="5">
        <f>VLOOKUP(F2123,'Set up'!$A$2:$D$55,4,FALSE)</f>
        <v>0</v>
      </c>
      <c r="K2123" s="4">
        <f t="shared" si="640"/>
        <v>45187</v>
      </c>
      <c r="L2123" s="5">
        <f t="shared" si="641"/>
        <v>9</v>
      </c>
      <c r="M2123" s="5">
        <f t="shared" si="642"/>
        <v>2023</v>
      </c>
      <c r="N2123" s="96">
        <v>234</v>
      </c>
      <c r="P2123" s="6">
        <f t="shared" si="646"/>
        <v>234</v>
      </c>
      <c r="Q2123" s="7">
        <f t="shared" si="647"/>
        <v>3617570.0500000017</v>
      </c>
      <c r="R2123" s="44" t="str">
        <f>VLOOKUP(F2123,'Set up'!$A$2:$E$55,5,FALSE)</f>
        <v>Trsf</v>
      </c>
    </row>
    <row r="2124" spans="1:19" ht="15" customHeight="1" x14ac:dyDescent="0.35">
      <c r="A2124" s="4">
        <v>45187</v>
      </c>
      <c r="B2124" s="5">
        <f t="shared" si="644"/>
        <v>9</v>
      </c>
      <c r="C2124" s="5">
        <f t="shared" si="645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up'!$A$2:$C$55,3,FALSE)</f>
        <v>Cash</v>
      </c>
      <c r="J2124" s="5">
        <f>VLOOKUP(F2124,'Set up'!$A$2:$D$55,4,FALSE)</f>
        <v>0</v>
      </c>
      <c r="K2124" s="4">
        <f t="shared" si="640"/>
        <v>45187</v>
      </c>
      <c r="L2124" s="5">
        <f t="shared" si="641"/>
        <v>9</v>
      </c>
      <c r="M2124" s="5">
        <f t="shared" si="642"/>
        <v>2023</v>
      </c>
      <c r="N2124" s="96">
        <v>250</v>
      </c>
      <c r="P2124" s="6">
        <f t="shared" si="646"/>
        <v>250</v>
      </c>
      <c r="Q2124" s="7">
        <f t="shared" si="647"/>
        <v>3617820.0500000017</v>
      </c>
      <c r="R2124" s="44" t="str">
        <f>VLOOKUP(F2124,'Set up'!$A$2:$E$55,5,FALSE)</f>
        <v>Trsf</v>
      </c>
    </row>
    <row r="2125" spans="1:19" ht="15" customHeight="1" x14ac:dyDescent="0.35">
      <c r="A2125" s="4">
        <v>45187</v>
      </c>
      <c r="B2125" s="5">
        <f t="shared" si="644"/>
        <v>9</v>
      </c>
      <c r="C2125" s="5">
        <f t="shared" si="645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up'!$A$2:$C$55,3,FALSE)</f>
        <v>Cash</v>
      </c>
      <c r="J2125" s="5">
        <f>VLOOKUP(F2125,'Set up'!$A$2:$D$55,4,FALSE)</f>
        <v>0</v>
      </c>
      <c r="K2125" s="4">
        <f t="shared" si="640"/>
        <v>45187</v>
      </c>
      <c r="L2125" s="5">
        <f t="shared" si="641"/>
        <v>9</v>
      </c>
      <c r="M2125" s="5">
        <f t="shared" si="642"/>
        <v>2023</v>
      </c>
      <c r="N2125" s="96">
        <v>175</v>
      </c>
      <c r="P2125" s="6">
        <f t="shared" si="646"/>
        <v>175</v>
      </c>
      <c r="Q2125" s="7">
        <f t="shared" si="647"/>
        <v>3617995.0500000017</v>
      </c>
      <c r="R2125" s="44" t="str">
        <f>VLOOKUP(F2125,'Set up'!$A$2:$E$55,5,FALSE)</f>
        <v>Trsf</v>
      </c>
    </row>
    <row r="2126" spans="1:19" ht="15" customHeight="1" x14ac:dyDescent="0.35">
      <c r="A2126" s="4">
        <v>45188</v>
      </c>
      <c r="B2126" s="5">
        <f t="shared" si="644"/>
        <v>9</v>
      </c>
      <c r="C2126" s="5">
        <f t="shared" si="645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up'!$A$2:$C$55,3,FALSE)</f>
        <v>Cash</v>
      </c>
      <c r="J2126" s="5">
        <f>VLOOKUP(F2126,'Set up'!$A$2:$D$55,4,FALSE)</f>
        <v>0</v>
      </c>
      <c r="K2126" s="4">
        <f t="shared" si="640"/>
        <v>45188</v>
      </c>
      <c r="L2126" s="5">
        <f t="shared" si="641"/>
        <v>9</v>
      </c>
      <c r="M2126" s="5">
        <f t="shared" si="642"/>
        <v>2023</v>
      </c>
      <c r="N2126" s="96">
        <v>560</v>
      </c>
      <c r="O2126" s="6">
        <f t="shared" ref="O2126" si="649">-N2126</f>
        <v>-560</v>
      </c>
      <c r="P2126" s="6">
        <f t="shared" si="646"/>
        <v>0</v>
      </c>
      <c r="Q2126" s="7">
        <f t="shared" si="647"/>
        <v>3618555.0500000017</v>
      </c>
      <c r="R2126" s="44" t="str">
        <f>VLOOKUP(F2126,'Set up'!$A$2:$E$55,5,FALSE)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644"/>
        <v>9</v>
      </c>
      <c r="C2127" s="5">
        <f t="shared" si="645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up'!$A$2:$C$55,3,FALSE)</f>
        <v>Cash</v>
      </c>
      <c r="J2127" s="5">
        <f>VLOOKUP(F2127,'Set up'!$A$2:$D$55,4,FALSE)</f>
        <v>0</v>
      </c>
      <c r="K2127" s="4">
        <f t="shared" si="640"/>
        <v>45189</v>
      </c>
      <c r="L2127" s="5">
        <f t="shared" si="641"/>
        <v>9</v>
      </c>
      <c r="M2127" s="5">
        <f t="shared" si="642"/>
        <v>2023</v>
      </c>
      <c r="N2127" s="96">
        <v>125</v>
      </c>
      <c r="O2127" s="6">
        <f t="shared" ref="O2127:O2132" si="650">-N2127</f>
        <v>-125</v>
      </c>
      <c r="P2127" s="6">
        <f t="shared" si="646"/>
        <v>0</v>
      </c>
      <c r="Q2127" s="7">
        <f t="shared" si="647"/>
        <v>3618680.0500000017</v>
      </c>
      <c r="R2127" s="44" t="str">
        <f>VLOOKUP(F2127,'Set up'!$A$2:$E$55,5,FALSE)</f>
        <v>Trsf</v>
      </c>
      <c r="S2127" s="1" t="s">
        <v>2663</v>
      </c>
    </row>
    <row r="2128" spans="1:19" ht="15" customHeight="1" x14ac:dyDescent="0.35">
      <c r="A2128" s="4">
        <v>45189</v>
      </c>
      <c r="B2128" s="5">
        <f t="shared" si="644"/>
        <v>9</v>
      </c>
      <c r="C2128" s="5">
        <f t="shared" si="645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up'!$A$2:$C$55,3,FALSE)</f>
        <v>Cash</v>
      </c>
      <c r="J2128" s="5">
        <f>VLOOKUP(F2128,'Set up'!$A$2:$D$55,4,FALSE)</f>
        <v>0</v>
      </c>
      <c r="K2128" s="4">
        <f t="shared" si="640"/>
        <v>45189</v>
      </c>
      <c r="L2128" s="5">
        <f t="shared" si="641"/>
        <v>9</v>
      </c>
      <c r="M2128" s="5">
        <f t="shared" si="642"/>
        <v>2023</v>
      </c>
      <c r="N2128" s="96">
        <v>3212</v>
      </c>
      <c r="O2128" s="6">
        <f t="shared" si="650"/>
        <v>-3212</v>
      </c>
      <c r="P2128" s="6">
        <f t="shared" si="646"/>
        <v>0</v>
      </c>
      <c r="Q2128" s="7">
        <f t="shared" si="647"/>
        <v>3621892.0500000017</v>
      </c>
      <c r="R2128" s="44" t="str">
        <f>VLOOKUP(F2128,'Set up'!$A$2:$E$55,5,FALSE)</f>
        <v>Trsf</v>
      </c>
      <c r="S2128" s="1" t="s">
        <v>2664</v>
      </c>
    </row>
    <row r="2129" spans="1:19" ht="15" customHeight="1" x14ac:dyDescent="0.35">
      <c r="A2129" s="4">
        <v>45189</v>
      </c>
      <c r="B2129" s="5">
        <f t="shared" si="644"/>
        <v>9</v>
      </c>
      <c r="C2129" s="5">
        <f t="shared" si="645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up'!$A$2:$C$55,3,FALSE)</f>
        <v>Cash</v>
      </c>
      <c r="J2129" s="5">
        <f>VLOOKUP(F2129,'Set up'!$A$2:$D$55,4,FALSE)</f>
        <v>0</v>
      </c>
      <c r="K2129" s="4">
        <f t="shared" si="640"/>
        <v>45189</v>
      </c>
      <c r="L2129" s="5">
        <f t="shared" si="641"/>
        <v>9</v>
      </c>
      <c r="M2129" s="5">
        <f t="shared" si="642"/>
        <v>2023</v>
      </c>
      <c r="N2129" s="96">
        <v>1134</v>
      </c>
      <c r="O2129" s="6">
        <f t="shared" si="650"/>
        <v>-1134</v>
      </c>
      <c r="P2129" s="6">
        <f t="shared" si="646"/>
        <v>0</v>
      </c>
      <c r="Q2129" s="7">
        <f t="shared" si="647"/>
        <v>3623026.0500000017</v>
      </c>
      <c r="R2129" s="44" t="str">
        <f>VLOOKUP(F2129,'Set up'!$A$2:$E$55,5,FALSE)</f>
        <v>Trsf</v>
      </c>
      <c r="S2129" s="1" t="s">
        <v>2668</v>
      </c>
    </row>
    <row r="2130" spans="1:19" ht="15" customHeight="1" x14ac:dyDescent="0.35">
      <c r="A2130" s="4">
        <v>45189</v>
      </c>
      <c r="B2130" s="5">
        <f t="shared" si="644"/>
        <v>9</v>
      </c>
      <c r="C2130" s="5">
        <f t="shared" si="645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up'!$A$2:$C$55,3,FALSE)</f>
        <v>Cash</v>
      </c>
      <c r="J2130" s="5">
        <f>VLOOKUP(F2130,'Set up'!$A$2:$D$55,4,FALSE)</f>
        <v>0</v>
      </c>
      <c r="K2130" s="4">
        <f t="shared" si="640"/>
        <v>45189</v>
      </c>
      <c r="L2130" s="5">
        <f t="shared" si="641"/>
        <v>9</v>
      </c>
      <c r="M2130" s="5">
        <f t="shared" si="642"/>
        <v>2023</v>
      </c>
      <c r="N2130" s="96">
        <v>600</v>
      </c>
      <c r="O2130" s="6">
        <f t="shared" si="650"/>
        <v>-600</v>
      </c>
      <c r="P2130" s="6">
        <f t="shared" si="646"/>
        <v>0</v>
      </c>
      <c r="Q2130" s="7">
        <f t="shared" si="647"/>
        <v>3623626.0500000017</v>
      </c>
      <c r="R2130" s="44" t="str">
        <f>VLOOKUP(F2130,'Set up'!$A$2:$E$55,5,FALSE)</f>
        <v>Trsf</v>
      </c>
      <c r="S2130" s="1" t="s">
        <v>2654</v>
      </c>
    </row>
    <row r="2131" spans="1:19" ht="15" customHeight="1" x14ac:dyDescent="0.35">
      <c r="A2131" s="4">
        <v>45189</v>
      </c>
      <c r="B2131" s="5">
        <f t="shared" si="644"/>
        <v>9</v>
      </c>
      <c r="C2131" s="5">
        <f t="shared" si="645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up'!$A$2:$C$55,3,FALSE)</f>
        <v>Cash</v>
      </c>
      <c r="J2131" s="5">
        <f>VLOOKUP(F2131,'Set up'!$A$2:$D$55,4,FALSE)</f>
        <v>0</v>
      </c>
      <c r="K2131" s="4">
        <f t="shared" si="640"/>
        <v>45189</v>
      </c>
      <c r="L2131" s="5">
        <f t="shared" si="641"/>
        <v>9</v>
      </c>
      <c r="M2131" s="5">
        <f t="shared" si="642"/>
        <v>2023</v>
      </c>
      <c r="N2131" s="96">
        <v>1000</v>
      </c>
      <c r="O2131" s="6">
        <f t="shared" si="650"/>
        <v>-1000</v>
      </c>
      <c r="P2131" s="6">
        <f t="shared" si="646"/>
        <v>0</v>
      </c>
      <c r="Q2131" s="7">
        <f t="shared" si="647"/>
        <v>3624626.0500000017</v>
      </c>
      <c r="R2131" s="44" t="str">
        <f>VLOOKUP(F2131,'Set up'!$A$2:$E$55,5,FALSE)</f>
        <v>Trsf</v>
      </c>
      <c r="S2131" s="1" t="s">
        <v>2665</v>
      </c>
    </row>
    <row r="2132" spans="1:19" ht="15" customHeight="1" x14ac:dyDescent="0.35">
      <c r="A2132" s="4">
        <v>45189</v>
      </c>
      <c r="B2132" s="5">
        <f t="shared" si="644"/>
        <v>9</v>
      </c>
      <c r="C2132" s="5">
        <f t="shared" si="645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up'!$A$2:$C$55,3,FALSE)</f>
        <v>Cash</v>
      </c>
      <c r="J2132" s="5">
        <f>VLOOKUP(F2132,'Set up'!$A$2:$D$55,4,FALSE)</f>
        <v>0</v>
      </c>
      <c r="K2132" s="4">
        <f t="shared" si="640"/>
        <v>45189</v>
      </c>
      <c r="L2132" s="5">
        <f t="shared" si="641"/>
        <v>9</v>
      </c>
      <c r="M2132" s="5">
        <f t="shared" si="642"/>
        <v>2023</v>
      </c>
      <c r="N2132" s="96">
        <v>380</v>
      </c>
      <c r="O2132" s="6">
        <f t="shared" si="650"/>
        <v>-380</v>
      </c>
      <c r="P2132" s="6">
        <f t="shared" si="646"/>
        <v>0</v>
      </c>
      <c r="Q2132" s="7">
        <f t="shared" si="647"/>
        <v>3625006.0500000017</v>
      </c>
      <c r="R2132" s="44" t="str">
        <f>VLOOKUP(F2132,'Set up'!$A$2:$E$55,5,FALSE)</f>
        <v>Trsf</v>
      </c>
      <c r="S2132" s="1" t="s">
        <v>2662</v>
      </c>
    </row>
    <row r="2133" spans="1:19" ht="15" customHeight="1" x14ac:dyDescent="0.35">
      <c r="A2133" s="4">
        <v>45191</v>
      </c>
      <c r="B2133" s="5">
        <f t="shared" si="644"/>
        <v>9</v>
      </c>
      <c r="C2133" s="5">
        <f t="shared" si="645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up'!$A$2:$C$55,3,FALSE)</f>
        <v>30</v>
      </c>
      <c r="J2133" s="5">
        <f>VLOOKUP(F2133,'Set up'!$A$2:$D$55,4,FALSE)</f>
        <v>30</v>
      </c>
      <c r="K2133" s="4">
        <f t="shared" si="640"/>
        <v>45221</v>
      </c>
      <c r="L2133" s="5">
        <f t="shared" si="641"/>
        <v>10</v>
      </c>
      <c r="M2133" s="5">
        <f t="shared" si="642"/>
        <v>2023</v>
      </c>
      <c r="N2133" s="96">
        <v>10428</v>
      </c>
      <c r="O2133" s="6">
        <f t="shared" ref="O2133:O2139" si="651">-N2133</f>
        <v>-10428</v>
      </c>
      <c r="P2133" s="6">
        <f t="shared" si="646"/>
        <v>0</v>
      </c>
      <c r="Q2133" s="7">
        <f t="shared" si="647"/>
        <v>3635434.0500000017</v>
      </c>
      <c r="R2133" s="44" t="str">
        <f>VLOOKUP(F2133,'Set up'!$A$2:$E$55,5,FALSE)</f>
        <v>Chq</v>
      </c>
      <c r="S2133" s="1" t="s">
        <v>2073</v>
      </c>
    </row>
    <row r="2134" spans="1:19" ht="15" customHeight="1" x14ac:dyDescent="0.35">
      <c r="A2134" s="4">
        <v>45191</v>
      </c>
      <c r="B2134" s="5">
        <f t="shared" si="644"/>
        <v>9</v>
      </c>
      <c r="C2134" s="5">
        <f t="shared" si="645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up'!$A$2:$C$55,3,FALSE)</f>
        <v>30</v>
      </c>
      <c r="J2134" s="5">
        <f>VLOOKUP(F2134,'Set up'!$A$2:$D$55,4,FALSE)</f>
        <v>30</v>
      </c>
      <c r="K2134" s="4">
        <f t="shared" si="640"/>
        <v>45221</v>
      </c>
      <c r="L2134" s="5">
        <f t="shared" si="641"/>
        <v>10</v>
      </c>
      <c r="M2134" s="5">
        <f t="shared" si="642"/>
        <v>2023</v>
      </c>
      <c r="N2134" s="96">
        <v>2948.4</v>
      </c>
      <c r="O2134" s="6">
        <f t="shared" si="651"/>
        <v>-2948.4</v>
      </c>
      <c r="P2134" s="6">
        <f t="shared" si="646"/>
        <v>0</v>
      </c>
      <c r="Q2134" s="7">
        <f t="shared" si="647"/>
        <v>3638382.4500000016</v>
      </c>
      <c r="R2134" s="44" t="str">
        <f>VLOOKUP(F2134,'Set up'!$A$2:$E$55,5,FALSE)</f>
        <v>Chq</v>
      </c>
      <c r="S2134" s="1" t="s">
        <v>2074</v>
      </c>
    </row>
    <row r="2135" spans="1:19" ht="15" customHeight="1" x14ac:dyDescent="0.35">
      <c r="A2135" s="4">
        <v>45191</v>
      </c>
      <c r="B2135" s="5">
        <f t="shared" si="644"/>
        <v>9</v>
      </c>
      <c r="C2135" s="5">
        <f t="shared" si="645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up'!$A$2:$C$55,3,FALSE)</f>
        <v>30</v>
      </c>
      <c r="J2135" s="5">
        <f>VLOOKUP(F2135,'Set up'!$A$2:$D$55,4,FALSE)</f>
        <v>30</v>
      </c>
      <c r="K2135" s="4">
        <f t="shared" si="640"/>
        <v>45221</v>
      </c>
      <c r="L2135" s="5">
        <f t="shared" si="641"/>
        <v>10</v>
      </c>
      <c r="M2135" s="5">
        <f t="shared" si="642"/>
        <v>2023</v>
      </c>
      <c r="N2135" s="96">
        <v>288</v>
      </c>
      <c r="O2135" s="6">
        <f t="shared" si="651"/>
        <v>-288</v>
      </c>
      <c r="P2135" s="6">
        <f t="shared" si="646"/>
        <v>0</v>
      </c>
      <c r="Q2135" s="7">
        <f t="shared" si="647"/>
        <v>3638670.4500000016</v>
      </c>
      <c r="R2135" s="44" t="str">
        <f>VLOOKUP(F2135,'Set up'!$A$2:$E$55,5,FALSE)</f>
        <v>Chq</v>
      </c>
      <c r="S2135" s="1" t="s">
        <v>2075</v>
      </c>
    </row>
    <row r="2136" spans="1:19" ht="15" customHeight="1" x14ac:dyDescent="0.35">
      <c r="A2136" s="4">
        <v>45191</v>
      </c>
      <c r="B2136" s="5">
        <f t="shared" si="644"/>
        <v>9</v>
      </c>
      <c r="C2136" s="5">
        <f t="shared" si="645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up'!$A$2:$C$55,3,FALSE)</f>
        <v>30</v>
      </c>
      <c r="J2136" s="5">
        <f>VLOOKUP(F2136,'Set up'!$A$2:$D$55,4,FALSE)</f>
        <v>30</v>
      </c>
      <c r="K2136" s="4">
        <f t="shared" si="640"/>
        <v>45221</v>
      </c>
      <c r="L2136" s="5">
        <f t="shared" si="641"/>
        <v>10</v>
      </c>
      <c r="M2136" s="5">
        <f t="shared" si="642"/>
        <v>2023</v>
      </c>
      <c r="N2136" s="96">
        <v>312.5</v>
      </c>
      <c r="O2136" s="6">
        <f t="shared" si="651"/>
        <v>-312.5</v>
      </c>
      <c r="P2136" s="6">
        <f t="shared" si="646"/>
        <v>0</v>
      </c>
      <c r="Q2136" s="7">
        <f t="shared" si="647"/>
        <v>3638982.9500000016</v>
      </c>
      <c r="R2136" s="44" t="str">
        <f>VLOOKUP(F2136,'Set up'!$A$2:$E$55,5,FALSE)</f>
        <v>Chq</v>
      </c>
      <c r="S2136" s="1" t="s">
        <v>2076</v>
      </c>
    </row>
    <row r="2137" spans="1:19" ht="15" customHeight="1" x14ac:dyDescent="0.35">
      <c r="A2137" s="4">
        <v>45191</v>
      </c>
      <c r="B2137" s="5">
        <f t="shared" si="644"/>
        <v>9</v>
      </c>
      <c r="C2137" s="5">
        <f t="shared" si="645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up'!$A$2:$C$55,3,FALSE)</f>
        <v>30</v>
      </c>
      <c r="J2137" s="5">
        <f>VLOOKUP(F2137,'Set up'!$A$2:$D$55,4,FALSE)</f>
        <v>30</v>
      </c>
      <c r="K2137" s="4">
        <f t="shared" si="640"/>
        <v>45221</v>
      </c>
      <c r="L2137" s="5">
        <f t="shared" si="641"/>
        <v>10</v>
      </c>
      <c r="M2137" s="5">
        <f t="shared" si="642"/>
        <v>2023</v>
      </c>
      <c r="N2137" s="96">
        <v>520</v>
      </c>
      <c r="O2137" s="6">
        <f t="shared" si="651"/>
        <v>-520</v>
      </c>
      <c r="P2137" s="6">
        <f t="shared" si="646"/>
        <v>0</v>
      </c>
      <c r="Q2137" s="7">
        <f t="shared" si="647"/>
        <v>3639502.9500000016</v>
      </c>
      <c r="R2137" s="44" t="str">
        <f>VLOOKUP(F2137,'Set up'!$A$2:$E$55,5,FALSE)</f>
        <v>Chq</v>
      </c>
      <c r="S2137" s="1" t="s">
        <v>2077</v>
      </c>
    </row>
    <row r="2138" spans="1:19" ht="15" customHeight="1" x14ac:dyDescent="0.35">
      <c r="A2138" s="4">
        <v>45191</v>
      </c>
      <c r="B2138" s="5">
        <f t="shared" si="644"/>
        <v>9</v>
      </c>
      <c r="C2138" s="5">
        <f t="shared" si="645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up'!$A$2:$C$55,3,FALSE)</f>
        <v>30</v>
      </c>
      <c r="J2138" s="5">
        <f>VLOOKUP(F2138,'Set up'!$A$2:$D$55,4,FALSE)</f>
        <v>30</v>
      </c>
      <c r="K2138" s="4">
        <f t="shared" si="640"/>
        <v>45221</v>
      </c>
      <c r="L2138" s="5">
        <f t="shared" si="641"/>
        <v>10</v>
      </c>
      <c r="M2138" s="5">
        <f t="shared" si="642"/>
        <v>2023</v>
      </c>
      <c r="N2138" s="96">
        <v>930</v>
      </c>
      <c r="O2138" s="6">
        <f t="shared" si="651"/>
        <v>-930</v>
      </c>
      <c r="P2138" s="6">
        <f t="shared" si="646"/>
        <v>0</v>
      </c>
      <c r="Q2138" s="7">
        <f t="shared" si="647"/>
        <v>3640432.9500000016</v>
      </c>
      <c r="R2138" s="44" t="str">
        <f>VLOOKUP(F2138,'Set up'!$A$2:$E$55,5,FALSE)</f>
        <v>Chq</v>
      </c>
      <c r="S2138" s="1" t="s">
        <v>2078</v>
      </c>
    </row>
    <row r="2139" spans="1:19" ht="15" customHeight="1" x14ac:dyDescent="0.35">
      <c r="A2139" s="4">
        <v>45191</v>
      </c>
      <c r="B2139" s="5">
        <f t="shared" si="644"/>
        <v>9</v>
      </c>
      <c r="C2139" s="5">
        <f t="shared" si="645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up'!$A$2:$C$55,3,FALSE)</f>
        <v>30</v>
      </c>
      <c r="J2139" s="5">
        <f>VLOOKUP(F2139,'Set up'!$A$2:$D$55,4,FALSE)</f>
        <v>30</v>
      </c>
      <c r="K2139" s="4">
        <f t="shared" si="640"/>
        <v>45221</v>
      </c>
      <c r="L2139" s="5">
        <f t="shared" si="641"/>
        <v>10</v>
      </c>
      <c r="M2139" s="5">
        <f t="shared" si="642"/>
        <v>2023</v>
      </c>
      <c r="N2139" s="96">
        <v>190</v>
      </c>
      <c r="O2139" s="6">
        <f t="shared" si="651"/>
        <v>-190</v>
      </c>
      <c r="P2139" s="6">
        <f t="shared" si="646"/>
        <v>0</v>
      </c>
      <c r="Q2139" s="7">
        <f t="shared" si="647"/>
        <v>3640622.9500000016</v>
      </c>
      <c r="R2139" s="44" t="str">
        <f>VLOOKUP(F2139,'Set up'!$A$2:$E$55,5,FALSE)</f>
        <v>Chq</v>
      </c>
      <c r="S2139" s="1" t="s">
        <v>2079</v>
      </c>
    </row>
    <row r="2140" spans="1:19" ht="15" customHeight="1" x14ac:dyDescent="0.35">
      <c r="A2140" s="4" t="s">
        <v>1916</v>
      </c>
      <c r="B2140" s="5">
        <f t="shared" ref="B2140:B2154" si="652">MONTH(A2140)</f>
        <v>9</v>
      </c>
      <c r="C2140" s="5">
        <f t="shared" ref="C2140:C2154" si="653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up'!$A$2:$C$55,3,FALSE)</f>
        <v>Cash</v>
      </c>
      <c r="J2140" s="5">
        <f>VLOOKUP(F2140,'Set up'!$A$2:$D$55,4,FALSE)</f>
        <v>0</v>
      </c>
      <c r="K2140" s="4">
        <f t="shared" si="640"/>
        <v>45191</v>
      </c>
      <c r="L2140" s="5">
        <f t="shared" si="641"/>
        <v>9</v>
      </c>
      <c r="M2140" s="5">
        <f t="shared" si="642"/>
        <v>2023</v>
      </c>
      <c r="N2140" s="96">
        <v>3388</v>
      </c>
      <c r="O2140" s="6">
        <f t="shared" ref="O2140:O2146" si="654">-N2140</f>
        <v>-3388</v>
      </c>
      <c r="P2140" s="6">
        <f t="shared" ref="P2140:P2154" si="655">SUM(N2140+O2140)</f>
        <v>0</v>
      </c>
      <c r="Q2140" s="7">
        <f t="shared" ref="Q2140:Q2154" si="656">SUM(Q2139+N2140)</f>
        <v>3644010.9500000016</v>
      </c>
      <c r="R2140" s="44" t="str">
        <f>VLOOKUP(F2140,'Set up'!$A$2:$E$55,5,FALSE)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652"/>
        <v>9</v>
      </c>
      <c r="C2141" s="5">
        <f t="shared" si="653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up'!$A$2:$C$55,3,FALSE)</f>
        <v>Cash</v>
      </c>
      <c r="J2141" s="5">
        <f>VLOOKUP(F2141,'Set up'!$A$2:$D$55,4,FALSE)</f>
        <v>0</v>
      </c>
      <c r="K2141" s="4">
        <f t="shared" si="640"/>
        <v>45191</v>
      </c>
      <c r="L2141" s="5">
        <f t="shared" si="641"/>
        <v>9</v>
      </c>
      <c r="M2141" s="5">
        <f t="shared" si="642"/>
        <v>2023</v>
      </c>
      <c r="N2141" s="96">
        <v>936</v>
      </c>
      <c r="O2141" s="6">
        <f t="shared" si="654"/>
        <v>-936</v>
      </c>
      <c r="P2141" s="6">
        <f t="shared" si="655"/>
        <v>0</v>
      </c>
      <c r="Q2141" s="7">
        <f t="shared" si="656"/>
        <v>3644946.9500000016</v>
      </c>
      <c r="R2141" s="44" t="str">
        <f>VLOOKUP(F2141,'Set up'!$A$2:$E$55,5,FALSE)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652"/>
        <v>9</v>
      </c>
      <c r="C2142" s="5">
        <f t="shared" si="653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up'!$A$2:$C$55,3,FALSE)</f>
        <v>Cash</v>
      </c>
      <c r="J2142" s="5">
        <f>VLOOKUP(F2142,'Set up'!$A$2:$D$55,4,FALSE)</f>
        <v>0</v>
      </c>
      <c r="K2142" s="4">
        <f t="shared" si="640"/>
        <v>45191</v>
      </c>
      <c r="L2142" s="5">
        <f t="shared" si="641"/>
        <v>9</v>
      </c>
      <c r="M2142" s="5">
        <f t="shared" si="642"/>
        <v>2023</v>
      </c>
      <c r="N2142" s="96">
        <v>322.5</v>
      </c>
      <c r="O2142" s="6">
        <f t="shared" si="654"/>
        <v>-322.5</v>
      </c>
      <c r="P2142" s="6">
        <f t="shared" si="655"/>
        <v>0</v>
      </c>
      <c r="Q2142" s="7">
        <f t="shared" si="656"/>
        <v>3645269.4500000016</v>
      </c>
      <c r="R2142" s="44" t="str">
        <f>VLOOKUP(F2142,'Set up'!$A$2:$E$55,5,FALSE)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652"/>
        <v>9</v>
      </c>
      <c r="C2143" s="5">
        <f t="shared" si="653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up'!$A$2:$C$55,3,FALSE)</f>
        <v>Cash</v>
      </c>
      <c r="J2143" s="5">
        <f>VLOOKUP(F2143,'Set up'!$A$2:$D$55,4,FALSE)</f>
        <v>0</v>
      </c>
      <c r="K2143" s="4">
        <f t="shared" si="640"/>
        <v>45191</v>
      </c>
      <c r="L2143" s="5">
        <f t="shared" si="641"/>
        <v>9</v>
      </c>
      <c r="M2143" s="5">
        <f t="shared" si="642"/>
        <v>2023</v>
      </c>
      <c r="N2143" s="96">
        <v>160</v>
      </c>
      <c r="O2143" s="6">
        <f t="shared" si="654"/>
        <v>-160</v>
      </c>
      <c r="P2143" s="6">
        <f t="shared" si="655"/>
        <v>0</v>
      </c>
      <c r="Q2143" s="7">
        <f t="shared" si="656"/>
        <v>3645429.4500000016</v>
      </c>
      <c r="R2143" s="44" t="str">
        <f>VLOOKUP(F2143,'Set up'!$A$2:$E$55,5,FALSE)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652"/>
        <v>9</v>
      </c>
      <c r="C2144" s="5">
        <f t="shared" si="653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up'!$A$2:$C$55,3,FALSE)</f>
        <v>Cash</v>
      </c>
      <c r="J2144" s="5">
        <f>VLOOKUP(F2144,'Set up'!$A$2:$D$55,4,FALSE)</f>
        <v>0</v>
      </c>
      <c r="K2144" s="4">
        <f t="shared" si="640"/>
        <v>45191</v>
      </c>
      <c r="L2144" s="5">
        <f t="shared" si="641"/>
        <v>9</v>
      </c>
      <c r="M2144" s="5">
        <f t="shared" si="642"/>
        <v>2023</v>
      </c>
      <c r="N2144" s="96">
        <v>165</v>
      </c>
      <c r="O2144" s="6">
        <f t="shared" si="654"/>
        <v>-165</v>
      </c>
      <c r="P2144" s="6">
        <f t="shared" si="655"/>
        <v>0</v>
      </c>
      <c r="Q2144" s="7">
        <f t="shared" si="656"/>
        <v>3645594.4500000016</v>
      </c>
      <c r="R2144" s="44" t="str">
        <f>VLOOKUP(F2144,'Set up'!$A$2:$E$55,5,FALSE)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652"/>
        <v>9</v>
      </c>
      <c r="C2145" s="5">
        <f t="shared" si="653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up'!$A$2:$C$55,3,FALSE)</f>
        <v>Cash</v>
      </c>
      <c r="J2145" s="5">
        <f>VLOOKUP(F2145,'Set up'!$A$2:$D$55,4,FALSE)</f>
        <v>0</v>
      </c>
      <c r="K2145" s="4">
        <f t="shared" si="640"/>
        <v>45191</v>
      </c>
      <c r="L2145" s="5">
        <f t="shared" si="641"/>
        <v>9</v>
      </c>
      <c r="M2145" s="5">
        <f t="shared" si="642"/>
        <v>2023</v>
      </c>
      <c r="N2145" s="96">
        <v>105</v>
      </c>
      <c r="O2145" s="6">
        <f t="shared" si="654"/>
        <v>-105</v>
      </c>
      <c r="P2145" s="6">
        <f t="shared" si="655"/>
        <v>0</v>
      </c>
      <c r="Q2145" s="7">
        <f t="shared" si="656"/>
        <v>3645699.4500000016</v>
      </c>
      <c r="R2145" s="44" t="str">
        <f>VLOOKUP(F2145,'Set up'!$A$2:$E$55,5,FALSE)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652"/>
        <v>9</v>
      </c>
      <c r="C2146" s="5">
        <f t="shared" si="653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up'!$A$2:$C$55,3,FALSE)</f>
        <v>Cash</v>
      </c>
      <c r="J2146" s="5">
        <f>VLOOKUP(F2146,'Set up'!$A$2:$D$55,4,FALSE)</f>
        <v>0</v>
      </c>
      <c r="K2146" s="4">
        <f t="shared" si="640"/>
        <v>45191</v>
      </c>
      <c r="L2146" s="5">
        <f t="shared" si="641"/>
        <v>9</v>
      </c>
      <c r="M2146" s="5">
        <f t="shared" si="642"/>
        <v>2023</v>
      </c>
      <c r="N2146" s="96">
        <v>187.5</v>
      </c>
      <c r="O2146" s="6">
        <f t="shared" si="654"/>
        <v>-187.5</v>
      </c>
      <c r="P2146" s="6">
        <f t="shared" si="655"/>
        <v>0</v>
      </c>
      <c r="Q2146" s="7">
        <f t="shared" si="656"/>
        <v>3645886.9500000016</v>
      </c>
      <c r="R2146" s="44" t="str">
        <f>VLOOKUP(F2146,'Set up'!$A$2:$E$55,5,FALSE)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652"/>
        <v>9</v>
      </c>
      <c r="C2147" s="5">
        <f t="shared" si="653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up'!$A$2:$C$55,3,FALSE)</f>
        <v>Cash</v>
      </c>
      <c r="J2147" s="5">
        <f>VLOOKUP(F2147,'Set up'!$A$2:$D$55,4,FALSE)</f>
        <v>0</v>
      </c>
      <c r="K2147" s="4">
        <f t="shared" si="640"/>
        <v>45192</v>
      </c>
      <c r="L2147" s="5">
        <f t="shared" si="641"/>
        <v>9</v>
      </c>
      <c r="M2147" s="5">
        <f t="shared" si="642"/>
        <v>2023</v>
      </c>
      <c r="N2147" s="96">
        <v>1738</v>
      </c>
      <c r="O2147" s="6">
        <f>-330.5-1400</f>
        <v>-1730.5</v>
      </c>
      <c r="P2147" s="6">
        <f t="shared" si="655"/>
        <v>7.5</v>
      </c>
      <c r="Q2147" s="7">
        <f t="shared" si="656"/>
        <v>3647624.9500000016</v>
      </c>
      <c r="R2147" s="44" t="str">
        <f>VLOOKUP(F2147,'Set up'!$A$2:$E$55,5,FALSE)</f>
        <v>Trsf</v>
      </c>
      <c r="S2147" s="1" t="s">
        <v>2807</v>
      </c>
    </row>
    <row r="2148" spans="1:19" ht="15" customHeight="1" x14ac:dyDescent="0.35">
      <c r="A2148" s="4">
        <v>45192</v>
      </c>
      <c r="B2148" s="5">
        <f t="shared" si="652"/>
        <v>9</v>
      </c>
      <c r="C2148" s="5">
        <f t="shared" si="653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up'!$A$2:$C$55,3,FALSE)</f>
        <v>Cash</v>
      </c>
      <c r="J2148" s="5">
        <f>VLOOKUP(F2148,'Set up'!$A$2:$D$55,4,FALSE)</f>
        <v>0</v>
      </c>
      <c r="K2148" s="4">
        <f t="shared" si="640"/>
        <v>45192</v>
      </c>
      <c r="L2148" s="5">
        <f t="shared" si="641"/>
        <v>9</v>
      </c>
      <c r="M2148" s="5">
        <f t="shared" si="642"/>
        <v>2023</v>
      </c>
      <c r="N2148" s="96">
        <v>390</v>
      </c>
      <c r="P2148" s="6">
        <f t="shared" si="655"/>
        <v>390</v>
      </c>
      <c r="Q2148" s="7">
        <f t="shared" si="656"/>
        <v>3648014.9500000016</v>
      </c>
      <c r="R2148" s="44" t="str">
        <f>VLOOKUP(F2148,'Set up'!$A$2:$E$55,5,FALSE)</f>
        <v>Trsf</v>
      </c>
    </row>
    <row r="2149" spans="1:19" ht="15" customHeight="1" x14ac:dyDescent="0.35">
      <c r="A2149" s="4">
        <v>45195</v>
      </c>
      <c r="B2149" s="5">
        <f t="shared" si="652"/>
        <v>9</v>
      </c>
      <c r="C2149" s="5">
        <f t="shared" si="653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up'!$A$2:$C$55,3,FALSE)</f>
        <v>Cash</v>
      </c>
      <c r="J2149" s="5">
        <f>VLOOKUP(F2149,'Set up'!$A$2:$D$55,4,FALSE)</f>
        <v>0</v>
      </c>
      <c r="K2149" s="4">
        <f t="shared" si="640"/>
        <v>45195</v>
      </c>
      <c r="L2149" s="5">
        <f t="shared" si="641"/>
        <v>9</v>
      </c>
      <c r="M2149" s="5">
        <f t="shared" si="642"/>
        <v>2023</v>
      </c>
      <c r="N2149" s="96">
        <v>390</v>
      </c>
      <c r="O2149" s="6">
        <f t="shared" ref="O2149:O2150" si="657">-N2149</f>
        <v>-390</v>
      </c>
      <c r="P2149" s="6">
        <f t="shared" si="655"/>
        <v>0</v>
      </c>
      <c r="Q2149" s="7">
        <f t="shared" si="656"/>
        <v>3648404.9500000016</v>
      </c>
      <c r="R2149" s="44" t="str">
        <f>VLOOKUP(F2149,'Set up'!$A$2:$E$55,5,FALSE)</f>
        <v>Trsf</v>
      </c>
      <c r="S2149" s="1" t="s">
        <v>2484</v>
      </c>
    </row>
    <row r="2150" spans="1:19" ht="15" customHeight="1" x14ac:dyDescent="0.35">
      <c r="A2150" s="4">
        <v>45195</v>
      </c>
      <c r="B2150" s="5">
        <f t="shared" si="652"/>
        <v>9</v>
      </c>
      <c r="C2150" s="5">
        <f t="shared" si="653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up'!$A$2:$C$55,3,FALSE)</f>
        <v>Cash</v>
      </c>
      <c r="J2150" s="5">
        <f>VLOOKUP(F2150,'Set up'!$A$2:$D$55,4,FALSE)</f>
        <v>0</v>
      </c>
      <c r="K2150" s="4">
        <f t="shared" si="640"/>
        <v>45195</v>
      </c>
      <c r="L2150" s="5">
        <f t="shared" si="641"/>
        <v>9</v>
      </c>
      <c r="M2150" s="5">
        <f t="shared" si="642"/>
        <v>2023</v>
      </c>
      <c r="N2150" s="96">
        <v>219</v>
      </c>
      <c r="O2150" s="6">
        <f t="shared" si="657"/>
        <v>-219</v>
      </c>
      <c r="P2150" s="6">
        <f t="shared" si="655"/>
        <v>0</v>
      </c>
      <c r="Q2150" s="7">
        <f t="shared" si="656"/>
        <v>3648623.9500000016</v>
      </c>
      <c r="R2150" s="44" t="str">
        <f>VLOOKUP(F2150,'Set up'!$A$2:$E$55,5,FALSE)</f>
        <v>Trsf</v>
      </c>
      <c r="S2150" s="1" t="s">
        <v>2485</v>
      </c>
    </row>
    <row r="2151" spans="1:19" ht="15" customHeight="1" x14ac:dyDescent="0.35">
      <c r="A2151" s="4">
        <v>45195</v>
      </c>
      <c r="B2151" s="5">
        <f t="shared" si="652"/>
        <v>9</v>
      </c>
      <c r="C2151" s="5">
        <f t="shared" si="653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up'!$A$2:$C$55,3,FALSE)</f>
        <v>Cash</v>
      </c>
      <c r="J2151" s="5">
        <f>VLOOKUP(F2151,'Set up'!$A$2:$D$55,4,FALSE)</f>
        <v>0</v>
      </c>
      <c r="K2151" s="4">
        <f t="shared" si="640"/>
        <v>45195</v>
      </c>
      <c r="L2151" s="5">
        <f t="shared" si="641"/>
        <v>9</v>
      </c>
      <c r="M2151" s="5">
        <f t="shared" si="642"/>
        <v>2023</v>
      </c>
      <c r="N2151" s="96">
        <v>531</v>
      </c>
      <c r="O2151" s="6">
        <f>-117.7-413.3</f>
        <v>-531</v>
      </c>
      <c r="P2151" s="6">
        <f t="shared" si="655"/>
        <v>0</v>
      </c>
      <c r="Q2151" s="7">
        <f t="shared" si="656"/>
        <v>3649154.9500000016</v>
      </c>
      <c r="R2151" s="44" t="str">
        <f>VLOOKUP(F2151,'Set up'!$A$2:$E$55,5,FALSE)</f>
        <v>Trsf</v>
      </c>
      <c r="S2151" s="1" t="s">
        <v>2486</v>
      </c>
    </row>
    <row r="2152" spans="1:19" ht="15" customHeight="1" x14ac:dyDescent="0.35">
      <c r="A2152" s="4">
        <v>45195</v>
      </c>
      <c r="B2152" s="5">
        <f t="shared" si="652"/>
        <v>9</v>
      </c>
      <c r="C2152" s="5">
        <f t="shared" si="653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up'!$A$2:$C$55,3,FALSE)</f>
        <v>Cash</v>
      </c>
      <c r="J2152" s="5">
        <f>VLOOKUP(F2152,'Set up'!$A$2:$D$55,4,FALSE)</f>
        <v>0</v>
      </c>
      <c r="K2152" s="4">
        <f t="shared" si="640"/>
        <v>45195</v>
      </c>
      <c r="L2152" s="5">
        <f t="shared" si="641"/>
        <v>9</v>
      </c>
      <c r="M2152" s="5">
        <f t="shared" si="642"/>
        <v>2023</v>
      </c>
      <c r="N2152" s="96">
        <v>95</v>
      </c>
      <c r="O2152" s="6">
        <f t="shared" ref="O2152" si="658">-N2152</f>
        <v>-95</v>
      </c>
      <c r="P2152" s="6">
        <f t="shared" si="655"/>
        <v>0</v>
      </c>
      <c r="Q2152" s="7">
        <f t="shared" si="656"/>
        <v>3649249.9500000016</v>
      </c>
      <c r="R2152" s="44" t="str">
        <f>VLOOKUP(F2152,'Set up'!$A$2:$E$55,5,FALSE)</f>
        <v>Trsf</v>
      </c>
      <c r="S2152" s="1" t="s">
        <v>2487</v>
      </c>
    </row>
    <row r="2153" spans="1:19" ht="15" customHeight="1" x14ac:dyDescent="0.35">
      <c r="A2153" s="4">
        <v>45195</v>
      </c>
      <c r="B2153" s="5">
        <f t="shared" si="652"/>
        <v>9</v>
      </c>
      <c r="C2153" s="5">
        <f t="shared" si="653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up'!$A$2:$C$55,3,FALSE)</f>
        <v>Cash</v>
      </c>
      <c r="J2153" s="5">
        <f>VLOOKUP(F2153,'Set up'!$A$2:$D$55,4,FALSE)</f>
        <v>0</v>
      </c>
      <c r="K2153" s="4">
        <f t="shared" si="640"/>
        <v>45195</v>
      </c>
      <c r="L2153" s="5">
        <f t="shared" si="641"/>
        <v>9</v>
      </c>
      <c r="M2153" s="5">
        <f t="shared" si="642"/>
        <v>2023</v>
      </c>
      <c r="N2153" s="96">
        <v>420</v>
      </c>
      <c r="P2153" s="6">
        <f t="shared" si="655"/>
        <v>420</v>
      </c>
      <c r="Q2153" s="7">
        <f t="shared" si="656"/>
        <v>3649669.9500000016</v>
      </c>
      <c r="R2153" s="44" t="str">
        <f>VLOOKUP(F2153,'Set up'!$A$2:$E$55,5,FALSE)</f>
        <v>Trsf</v>
      </c>
    </row>
    <row r="2154" spans="1:19" ht="15" customHeight="1" x14ac:dyDescent="0.35">
      <c r="A2154" s="4">
        <v>45195</v>
      </c>
      <c r="B2154" s="5">
        <f t="shared" si="652"/>
        <v>9</v>
      </c>
      <c r="C2154" s="5">
        <f t="shared" si="653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up'!$A$2:$C$55,3,FALSE)</f>
        <v>Cash</v>
      </c>
      <c r="J2154" s="5">
        <f>VLOOKUP(F2154,'Set up'!$A$2:$D$55,4,FALSE)</f>
        <v>0</v>
      </c>
      <c r="K2154" s="4">
        <f t="shared" si="640"/>
        <v>45195</v>
      </c>
      <c r="L2154" s="5">
        <f t="shared" si="641"/>
        <v>9</v>
      </c>
      <c r="M2154" s="5">
        <f t="shared" si="642"/>
        <v>2023</v>
      </c>
      <c r="N2154" s="96">
        <v>421.2</v>
      </c>
      <c r="P2154" s="6">
        <f t="shared" si="655"/>
        <v>421.2</v>
      </c>
      <c r="Q2154" s="7">
        <f t="shared" si="656"/>
        <v>3650091.1500000018</v>
      </c>
      <c r="R2154" s="44" t="str">
        <f>VLOOKUP(F2154,'Set up'!$A$2:$E$55,5,FALSE)</f>
        <v>Trsf</v>
      </c>
    </row>
    <row r="2155" spans="1:19" ht="15" customHeight="1" x14ac:dyDescent="0.35">
      <c r="A2155" s="4">
        <v>45195</v>
      </c>
      <c r="B2155" s="5">
        <f t="shared" ref="B2155:B2167" si="659">MONTH(A2155)</f>
        <v>9</v>
      </c>
      <c r="C2155" s="5">
        <f t="shared" ref="C2155:C2167" si="660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up'!$A$2:$C$55,3,FALSE)</f>
        <v>Cash</v>
      </c>
      <c r="J2155" s="5">
        <f>VLOOKUP(F2155,'Set up'!$A$2:$D$55,4,FALSE)</f>
        <v>0</v>
      </c>
      <c r="K2155" s="4">
        <f t="shared" si="640"/>
        <v>45195</v>
      </c>
      <c r="L2155" s="5">
        <f t="shared" si="641"/>
        <v>9</v>
      </c>
      <c r="M2155" s="5">
        <f t="shared" si="642"/>
        <v>2023</v>
      </c>
      <c r="N2155" s="96">
        <v>250</v>
      </c>
      <c r="P2155" s="6">
        <f t="shared" ref="P2155:P2167" si="661">SUM(N2155+O2155)</f>
        <v>250</v>
      </c>
      <c r="Q2155" s="7">
        <f t="shared" ref="Q2155:Q2167" si="662">SUM(Q2154+N2155)</f>
        <v>3650341.1500000018</v>
      </c>
      <c r="R2155" s="44" t="str">
        <f>VLOOKUP(F2155,'Set up'!$A$2:$E$55,5,FALSE)</f>
        <v>Trsf</v>
      </c>
    </row>
    <row r="2156" spans="1:19" ht="15" customHeight="1" x14ac:dyDescent="0.35">
      <c r="A2156" s="4">
        <v>45195</v>
      </c>
      <c r="B2156" s="5">
        <f t="shared" si="659"/>
        <v>9</v>
      </c>
      <c r="C2156" s="5">
        <f t="shared" si="660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up'!$A$2:$C$55,3,FALSE)</f>
        <v>Cash</v>
      </c>
      <c r="J2156" s="5">
        <f>VLOOKUP(F2156,'Set up'!$A$2:$D$55,4,FALSE)</f>
        <v>0</v>
      </c>
      <c r="K2156" s="4">
        <f t="shared" si="640"/>
        <v>45195</v>
      </c>
      <c r="L2156" s="5">
        <f t="shared" si="641"/>
        <v>9</v>
      </c>
      <c r="M2156" s="5">
        <f t="shared" si="642"/>
        <v>2023</v>
      </c>
      <c r="N2156" s="96">
        <v>105</v>
      </c>
      <c r="P2156" s="6">
        <f t="shared" si="661"/>
        <v>105</v>
      </c>
      <c r="Q2156" s="7">
        <f t="shared" si="662"/>
        <v>3650446.1500000018</v>
      </c>
      <c r="R2156" s="44" t="str">
        <f>VLOOKUP(F2156,'Set up'!$A$2:$E$55,5,FALSE)</f>
        <v>Trsf</v>
      </c>
    </row>
    <row r="2157" spans="1:19" ht="15" customHeight="1" x14ac:dyDescent="0.35">
      <c r="A2157" s="4">
        <v>45196</v>
      </c>
      <c r="B2157" s="5">
        <f t="shared" si="659"/>
        <v>9</v>
      </c>
      <c r="C2157" s="5">
        <f t="shared" si="660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up'!$A$2:$C$55,3,FALSE)</f>
        <v>Cash</v>
      </c>
      <c r="J2157" s="5">
        <f>VLOOKUP(F2157,'Set up'!$A$2:$D$55,4,FALSE)</f>
        <v>0</v>
      </c>
      <c r="K2157" s="4">
        <f t="shared" si="640"/>
        <v>45196</v>
      </c>
      <c r="L2157" s="5">
        <f t="shared" si="641"/>
        <v>9</v>
      </c>
      <c r="M2157" s="5">
        <f t="shared" si="642"/>
        <v>2023</v>
      </c>
      <c r="N2157" s="96">
        <v>500</v>
      </c>
      <c r="O2157" s="6">
        <f>-N2157</f>
        <v>-500</v>
      </c>
      <c r="P2157" s="6">
        <f t="shared" si="661"/>
        <v>0</v>
      </c>
      <c r="Q2157" s="7">
        <f t="shared" si="662"/>
        <v>3650946.1500000018</v>
      </c>
      <c r="R2157" s="44" t="str">
        <f>VLOOKUP(F2157,'Set up'!$A$2:$E$55,5,FALSE)</f>
        <v>Trsf</v>
      </c>
      <c r="S2157" s="1" t="s">
        <v>2669</v>
      </c>
    </row>
    <row r="2158" spans="1:19" ht="15" customHeight="1" x14ac:dyDescent="0.35">
      <c r="A2158" s="4">
        <v>45196</v>
      </c>
      <c r="B2158" s="5">
        <f t="shared" si="659"/>
        <v>9</v>
      </c>
      <c r="C2158" s="5">
        <f t="shared" si="660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up'!$A$2:$C$55,3,FALSE)</f>
        <v>Cash</v>
      </c>
      <c r="J2158" s="5">
        <f>VLOOKUP(F2158,'Set up'!$A$2:$D$55,4,FALSE)</f>
        <v>0</v>
      </c>
      <c r="K2158" s="4">
        <f t="shared" si="640"/>
        <v>45196</v>
      </c>
      <c r="L2158" s="5">
        <f t="shared" si="641"/>
        <v>9</v>
      </c>
      <c r="M2158" s="5">
        <f t="shared" si="642"/>
        <v>2023</v>
      </c>
      <c r="N2158" s="96">
        <v>12848</v>
      </c>
      <c r="O2158" s="6">
        <f>-4852.2-7995.8</f>
        <v>-12848</v>
      </c>
      <c r="P2158" s="6">
        <f t="shared" si="661"/>
        <v>0</v>
      </c>
      <c r="Q2158" s="7">
        <f t="shared" si="662"/>
        <v>3663794.1500000018</v>
      </c>
      <c r="R2158" s="44" t="str">
        <f>VLOOKUP(F2158,'Set up'!$A$2:$E$55,5,FALSE)</f>
        <v>Trsf</v>
      </c>
      <c r="S2158" s="1" t="s">
        <v>2670</v>
      </c>
    </row>
    <row r="2159" spans="1:19" ht="15" customHeight="1" x14ac:dyDescent="0.35">
      <c r="A2159" s="4">
        <v>45196</v>
      </c>
      <c r="B2159" s="5">
        <f t="shared" si="659"/>
        <v>9</v>
      </c>
      <c r="C2159" s="5">
        <f t="shared" si="660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up'!$A$2:$C$55,3,FALSE)</f>
        <v>Cash</v>
      </c>
      <c r="J2159" s="5">
        <f>VLOOKUP(F2159,'Set up'!$A$2:$D$55,4,FALSE)</f>
        <v>0</v>
      </c>
      <c r="K2159" s="4">
        <f t="shared" si="640"/>
        <v>45196</v>
      </c>
      <c r="L2159" s="5">
        <f t="shared" si="641"/>
        <v>9</v>
      </c>
      <c r="M2159" s="5">
        <f t="shared" si="642"/>
        <v>2023</v>
      </c>
      <c r="N2159" s="96">
        <v>4536</v>
      </c>
      <c r="O2159" s="6">
        <f>-N2159</f>
        <v>-4536</v>
      </c>
      <c r="P2159" s="6">
        <f t="shared" si="661"/>
        <v>0</v>
      </c>
      <c r="Q2159" s="7">
        <f t="shared" si="662"/>
        <v>3668330.1500000018</v>
      </c>
      <c r="R2159" s="44" t="str">
        <f>VLOOKUP(F2159,'Set up'!$A$2:$E$55,5,FALSE)</f>
        <v>Trsf</v>
      </c>
      <c r="S2159" s="1" t="s">
        <v>2671</v>
      </c>
    </row>
    <row r="2160" spans="1:19" ht="15" customHeight="1" x14ac:dyDescent="0.35">
      <c r="A2160" s="4">
        <v>45196</v>
      </c>
      <c r="B2160" s="5">
        <f t="shared" si="659"/>
        <v>9</v>
      </c>
      <c r="C2160" s="5">
        <f t="shared" si="660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up'!$A$2:$C$55,3,FALSE)</f>
        <v>Cash</v>
      </c>
      <c r="J2160" s="5">
        <f>VLOOKUP(F2160,'Set up'!$A$2:$D$55,4,FALSE)</f>
        <v>0</v>
      </c>
      <c r="K2160" s="4">
        <f t="shared" si="640"/>
        <v>45196</v>
      </c>
      <c r="L2160" s="5">
        <f t="shared" si="641"/>
        <v>9</v>
      </c>
      <c r="M2160" s="5">
        <f t="shared" si="642"/>
        <v>2023</v>
      </c>
      <c r="N2160" s="96">
        <v>2808</v>
      </c>
      <c r="O2160" s="6">
        <f>-N2160</f>
        <v>-2808</v>
      </c>
      <c r="P2160" s="6">
        <f t="shared" si="661"/>
        <v>0</v>
      </c>
      <c r="Q2160" s="7">
        <f t="shared" si="662"/>
        <v>3671138.1500000018</v>
      </c>
      <c r="R2160" s="44" t="str">
        <f>VLOOKUP(F2160,'Set up'!$A$2:$E$55,5,FALSE)</f>
        <v>Trsf</v>
      </c>
      <c r="S2160" s="1" t="s">
        <v>2672</v>
      </c>
    </row>
    <row r="2161" spans="1:19" ht="15" customHeight="1" x14ac:dyDescent="0.35">
      <c r="A2161" s="4">
        <v>45196</v>
      </c>
      <c r="B2161" s="5">
        <f t="shared" si="659"/>
        <v>9</v>
      </c>
      <c r="C2161" s="5">
        <f t="shared" si="660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up'!$A$2:$C$55,3,FALSE)</f>
        <v>Cash</v>
      </c>
      <c r="J2161" s="5">
        <f>VLOOKUP(F2161,'Set up'!$A$2:$D$55,4,FALSE)</f>
        <v>0</v>
      </c>
      <c r="K2161" s="4">
        <f t="shared" si="640"/>
        <v>45196</v>
      </c>
      <c r="L2161" s="5">
        <f t="shared" si="641"/>
        <v>9</v>
      </c>
      <c r="M2161" s="5">
        <f t="shared" si="642"/>
        <v>2023</v>
      </c>
      <c r="N2161" s="96">
        <v>1000</v>
      </c>
      <c r="O2161" s="6">
        <f>-N2161</f>
        <v>-1000</v>
      </c>
      <c r="P2161" s="6">
        <f t="shared" si="661"/>
        <v>0</v>
      </c>
      <c r="Q2161" s="7">
        <f t="shared" si="662"/>
        <v>3672138.1500000018</v>
      </c>
      <c r="R2161" s="44" t="str">
        <f>VLOOKUP(F2161,'Set up'!$A$2:$E$55,5,FALSE)</f>
        <v>Trsf</v>
      </c>
      <c r="S2161" s="1" t="s">
        <v>2673</v>
      </c>
    </row>
    <row r="2162" spans="1:19" ht="15" customHeight="1" x14ac:dyDescent="0.35">
      <c r="A2162" s="4">
        <v>45196</v>
      </c>
      <c r="B2162" s="5">
        <f t="shared" si="659"/>
        <v>9</v>
      </c>
      <c r="C2162" s="5">
        <f t="shared" si="660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up'!$A$2:$C$55,3,FALSE)</f>
        <v>Cash</v>
      </c>
      <c r="J2162" s="5">
        <f>VLOOKUP(F2162,'Set up'!$A$2:$D$55,4,FALSE)</f>
        <v>0</v>
      </c>
      <c r="K2162" s="4">
        <f t="shared" si="640"/>
        <v>45196</v>
      </c>
      <c r="L2162" s="5">
        <f t="shared" si="641"/>
        <v>9</v>
      </c>
      <c r="M2162" s="5">
        <f t="shared" si="642"/>
        <v>2023</v>
      </c>
      <c r="N2162" s="96">
        <v>380</v>
      </c>
      <c r="O2162" s="6">
        <f>-N2162</f>
        <v>-380</v>
      </c>
      <c r="P2162" s="6">
        <f t="shared" si="661"/>
        <v>0</v>
      </c>
      <c r="Q2162" s="7">
        <f t="shared" si="662"/>
        <v>3672518.1500000018</v>
      </c>
      <c r="R2162" s="44" t="str">
        <f>VLOOKUP(F2162,'Set up'!$A$2:$E$55,5,FALSE)</f>
        <v>Trsf</v>
      </c>
      <c r="S2162" s="1" t="s">
        <v>2674</v>
      </c>
    </row>
    <row r="2163" spans="1:19" ht="15" customHeight="1" x14ac:dyDescent="0.35">
      <c r="A2163" s="4">
        <v>45198</v>
      </c>
      <c r="B2163" s="5">
        <f t="shared" si="659"/>
        <v>9</v>
      </c>
      <c r="C2163" s="5">
        <f t="shared" si="660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up'!$A$2:$C$55,3,FALSE)</f>
        <v>Cash</v>
      </c>
      <c r="J2163" s="5">
        <f>VLOOKUP(F2163,'Set up'!$A$2:$D$55,4,FALSE)</f>
        <v>0</v>
      </c>
      <c r="K2163" s="4">
        <f t="shared" si="640"/>
        <v>45198</v>
      </c>
      <c r="L2163" s="5">
        <f t="shared" si="641"/>
        <v>9</v>
      </c>
      <c r="M2163" s="5">
        <f t="shared" si="642"/>
        <v>2023</v>
      </c>
      <c r="N2163" s="96">
        <v>250</v>
      </c>
      <c r="O2163" s="6">
        <f t="shared" ref="O2163" si="663">-N2163</f>
        <v>-250</v>
      </c>
      <c r="P2163" s="6">
        <f t="shared" si="661"/>
        <v>0</v>
      </c>
      <c r="Q2163" s="7">
        <f t="shared" si="662"/>
        <v>3672768.1500000018</v>
      </c>
      <c r="R2163" s="44" t="str">
        <f>VLOOKUP(F2163,'Set up'!$A$2:$E$55,5,FALSE)</f>
        <v>Trsf</v>
      </c>
      <c r="S2163" s="1" t="s">
        <v>2488</v>
      </c>
    </row>
    <row r="2164" spans="1:19" ht="15" customHeight="1" x14ac:dyDescent="0.35">
      <c r="A2164" s="4">
        <v>45199</v>
      </c>
      <c r="B2164" s="5">
        <f t="shared" si="659"/>
        <v>9</v>
      </c>
      <c r="C2164" s="5">
        <f t="shared" si="660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up'!$A$2:$C$55,3,FALSE)</f>
        <v>Cash</v>
      </c>
      <c r="J2164" s="5">
        <f>VLOOKUP(F2164,'Set up'!$A$2:$D$55,4,FALSE)</f>
        <v>0</v>
      </c>
      <c r="K2164" s="4">
        <f t="shared" si="640"/>
        <v>45199</v>
      </c>
      <c r="L2164" s="5">
        <f t="shared" si="641"/>
        <v>9</v>
      </c>
      <c r="M2164" s="5">
        <f t="shared" si="642"/>
        <v>2023</v>
      </c>
      <c r="N2164" s="96">
        <v>312.5</v>
      </c>
      <c r="O2164" s="6">
        <f>-N2164</f>
        <v>-312.5</v>
      </c>
      <c r="P2164" s="6">
        <f t="shared" si="661"/>
        <v>0</v>
      </c>
      <c r="Q2164" s="7">
        <f t="shared" si="662"/>
        <v>3673080.6500000018</v>
      </c>
      <c r="R2164" s="44" t="str">
        <f>VLOOKUP(F2164,'Set up'!$A$2:$E$55,5,FALSE)</f>
        <v>Trsf</v>
      </c>
      <c r="S2164" s="1" t="s">
        <v>2675</v>
      </c>
    </row>
    <row r="2165" spans="1:19" ht="15" customHeight="1" x14ac:dyDescent="0.35">
      <c r="A2165" s="4">
        <v>45199</v>
      </c>
      <c r="B2165" s="5">
        <f t="shared" si="659"/>
        <v>9</v>
      </c>
      <c r="C2165" s="5">
        <f t="shared" si="660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up'!$A$2:$C$55,3,FALSE)</f>
        <v>Cash</v>
      </c>
      <c r="J2165" s="5">
        <f>VLOOKUP(F2165,'Set up'!$A$2:$D$55,4,FALSE)</f>
        <v>0</v>
      </c>
      <c r="K2165" s="4">
        <f t="shared" si="640"/>
        <v>45199</v>
      </c>
      <c r="L2165" s="5">
        <f t="shared" si="641"/>
        <v>9</v>
      </c>
      <c r="M2165" s="5">
        <f t="shared" si="642"/>
        <v>2023</v>
      </c>
      <c r="N2165" s="96">
        <v>8030</v>
      </c>
      <c r="O2165" s="6">
        <f>-4567.7-3462.3</f>
        <v>-8030</v>
      </c>
      <c r="P2165" s="6">
        <f t="shared" si="661"/>
        <v>0</v>
      </c>
      <c r="Q2165" s="7">
        <f t="shared" si="662"/>
        <v>3681110.6500000018</v>
      </c>
      <c r="R2165" s="44" t="str">
        <f>VLOOKUP(F2165,'Set up'!$A$2:$E$55,5,FALSE)</f>
        <v>Trsf</v>
      </c>
      <c r="S2165" s="1" t="s">
        <v>2676</v>
      </c>
    </row>
    <row r="2166" spans="1:19" ht="15" customHeight="1" x14ac:dyDescent="0.35">
      <c r="A2166" s="4">
        <v>45199</v>
      </c>
      <c r="B2166" s="5">
        <f t="shared" si="659"/>
        <v>9</v>
      </c>
      <c r="C2166" s="5">
        <f t="shared" si="660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up'!$A$2:$C$55,3,FALSE)</f>
        <v>Cash</v>
      </c>
      <c r="J2166" s="5">
        <f>VLOOKUP(F2166,'Set up'!$A$2:$D$55,4,FALSE)</f>
        <v>0</v>
      </c>
      <c r="K2166" s="4">
        <f t="shared" si="640"/>
        <v>45199</v>
      </c>
      <c r="L2166" s="5">
        <f t="shared" si="641"/>
        <v>9</v>
      </c>
      <c r="M2166" s="5">
        <f t="shared" si="642"/>
        <v>2023</v>
      </c>
      <c r="N2166" s="96">
        <v>2835</v>
      </c>
      <c r="O2166" s="6">
        <f>-N2166</f>
        <v>-2835</v>
      </c>
      <c r="P2166" s="6">
        <f t="shared" si="661"/>
        <v>0</v>
      </c>
      <c r="Q2166" s="7">
        <f t="shared" si="662"/>
        <v>3683945.6500000018</v>
      </c>
      <c r="R2166" s="44" t="str">
        <f>VLOOKUP(F2166,'Set up'!$A$2:$E$55,5,FALSE)</f>
        <v>Trsf</v>
      </c>
      <c r="S2166" s="1" t="s">
        <v>2677</v>
      </c>
    </row>
    <row r="2167" spans="1:19" ht="15" customHeight="1" x14ac:dyDescent="0.35">
      <c r="A2167" s="4">
        <v>45199</v>
      </c>
      <c r="B2167" s="5">
        <f t="shared" si="659"/>
        <v>9</v>
      </c>
      <c r="C2167" s="5">
        <f t="shared" si="660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up'!$A$2:$C$55,3,FALSE)</f>
        <v>Cash</v>
      </c>
      <c r="J2167" s="5">
        <f>VLOOKUP(F2167,'Set up'!$A$2:$D$55,4,FALSE)</f>
        <v>0</v>
      </c>
      <c r="K2167" s="4">
        <f t="shared" si="640"/>
        <v>45199</v>
      </c>
      <c r="L2167" s="5">
        <f t="shared" si="641"/>
        <v>9</v>
      </c>
      <c r="M2167" s="5">
        <f t="shared" si="642"/>
        <v>2023</v>
      </c>
      <c r="N2167" s="96">
        <v>1872</v>
      </c>
      <c r="O2167" s="6">
        <f>-N2167</f>
        <v>-1872</v>
      </c>
      <c r="P2167" s="6">
        <f t="shared" si="661"/>
        <v>0</v>
      </c>
      <c r="Q2167" s="7">
        <f t="shared" si="662"/>
        <v>3685817.6500000018</v>
      </c>
      <c r="R2167" s="44" t="str">
        <f>VLOOKUP(F2167,'Set up'!$A$2:$E$55,5,FALSE)</f>
        <v>Trsf</v>
      </c>
      <c r="S2167" s="1" t="s">
        <v>2678</v>
      </c>
    </row>
    <row r="2168" spans="1:19" ht="15" customHeight="1" x14ac:dyDescent="0.35">
      <c r="A2168" s="4">
        <v>45199</v>
      </c>
      <c r="B2168" s="5">
        <f t="shared" ref="B2168:B2170" si="664">MONTH(A2168)</f>
        <v>9</v>
      </c>
      <c r="C2168" s="5">
        <f t="shared" ref="C2168:C2170" si="665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up'!$A$2:$C$55,3,FALSE)</f>
        <v>Cash</v>
      </c>
      <c r="J2168" s="5">
        <f>VLOOKUP(F2168,'Set up'!$A$2:$D$55,4,FALSE)</f>
        <v>0</v>
      </c>
      <c r="K2168" s="4">
        <f t="shared" si="640"/>
        <v>45199</v>
      </c>
      <c r="L2168" s="5">
        <f t="shared" si="641"/>
        <v>9</v>
      </c>
      <c r="M2168" s="5">
        <f t="shared" si="642"/>
        <v>2023</v>
      </c>
      <c r="N2168" s="96">
        <v>1000</v>
      </c>
      <c r="O2168" s="6">
        <f>-N2168</f>
        <v>-1000</v>
      </c>
      <c r="P2168" s="6">
        <f t="shared" ref="P2168:P2228" si="666">SUM(N2168+O2168)</f>
        <v>0</v>
      </c>
      <c r="Q2168" s="7">
        <f t="shared" ref="Q2168:Q2169" si="667">SUM(Q2167+N2168)</f>
        <v>3686817.6500000018</v>
      </c>
      <c r="R2168" s="44" t="str">
        <f>VLOOKUP(F2168,'Set up'!$A$2:$E$55,5,FALSE)</f>
        <v>Trsf</v>
      </c>
      <c r="S2168" s="1" t="s">
        <v>2679</v>
      </c>
    </row>
    <row r="2169" spans="1:19" ht="15" customHeight="1" x14ac:dyDescent="0.35">
      <c r="A2169" s="4">
        <v>45199</v>
      </c>
      <c r="B2169" s="5">
        <f t="shared" si="664"/>
        <v>9</v>
      </c>
      <c r="C2169" s="5">
        <f t="shared" si="665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up'!$A$2:$C$55,3,FALSE)</f>
        <v>Cash</v>
      </c>
      <c r="J2169" s="5">
        <f>VLOOKUP(F2169,'Set up'!$A$2:$D$55,4,FALSE)</f>
        <v>0</v>
      </c>
      <c r="K2169" s="4">
        <f t="shared" si="640"/>
        <v>45199</v>
      </c>
      <c r="L2169" s="5">
        <f t="shared" si="641"/>
        <v>9</v>
      </c>
      <c r="M2169" s="5">
        <f t="shared" si="642"/>
        <v>2023</v>
      </c>
      <c r="N2169" s="96">
        <v>380</v>
      </c>
      <c r="O2169" s="6">
        <f>-N2169</f>
        <v>-380</v>
      </c>
      <c r="P2169" s="6">
        <f t="shared" si="666"/>
        <v>0</v>
      </c>
      <c r="Q2169" s="7">
        <f t="shared" si="667"/>
        <v>3687197.6500000018</v>
      </c>
      <c r="R2169" s="44" t="str">
        <f>VLOOKUP(F2169,'Set up'!$A$2:$E$55,5,FALSE)</f>
        <v>Trsf</v>
      </c>
      <c r="S2169" s="1" t="s">
        <v>2680</v>
      </c>
    </row>
    <row r="2170" spans="1:19" ht="15" customHeight="1" x14ac:dyDescent="0.35">
      <c r="A2170" s="4">
        <v>45201</v>
      </c>
      <c r="B2170" s="5">
        <f t="shared" si="664"/>
        <v>10</v>
      </c>
      <c r="C2170" s="5">
        <f t="shared" si="665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up'!$A$2:$C$55,3,FALSE)</f>
        <v>Cash</v>
      </c>
      <c r="J2170" s="5">
        <f>VLOOKUP(F2170,'Set up'!$A$2:$D$55,4,FALSE)</f>
        <v>0</v>
      </c>
      <c r="K2170" s="4">
        <f t="shared" si="640"/>
        <v>45201</v>
      </c>
      <c r="L2170" s="5">
        <f t="shared" si="641"/>
        <v>10</v>
      </c>
      <c r="M2170" s="5">
        <f t="shared" si="642"/>
        <v>2023</v>
      </c>
      <c r="N2170" s="96">
        <v>3388</v>
      </c>
      <c r="O2170" s="6">
        <f t="shared" ref="O2170:O2178" si="668">-N2170</f>
        <v>-3388</v>
      </c>
      <c r="P2170" s="6">
        <f t="shared" si="666"/>
        <v>0</v>
      </c>
      <c r="Q2170" s="7">
        <f t="shared" ref="Q2170:Q2214" si="669">SUM(Q2169+N2170)</f>
        <v>3690585.6500000018</v>
      </c>
      <c r="R2170" s="44" t="str">
        <f>VLOOKUP(F2170,'Set up'!$A$2:$E$55,5,FALSE)</f>
        <v>Cash</v>
      </c>
      <c r="S2170" s="1" t="s">
        <v>2085</v>
      </c>
    </row>
    <row r="2171" spans="1:19" ht="15" customHeight="1" x14ac:dyDescent="0.35">
      <c r="A2171" s="4">
        <v>45201</v>
      </c>
      <c r="B2171" s="5">
        <f t="shared" ref="B2171:B2214" si="670">MONTH(A2171)</f>
        <v>10</v>
      </c>
      <c r="C2171" s="5">
        <f t="shared" ref="C2171:C2214" si="671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up'!$A$2:$C$55,3,FALSE)</f>
        <v>Cash</v>
      </c>
      <c r="J2171" s="5">
        <f>VLOOKUP(F2171,'Set up'!$A$2:$D$55,4,FALSE)</f>
        <v>0</v>
      </c>
      <c r="K2171" s="4">
        <f t="shared" si="640"/>
        <v>45201</v>
      </c>
      <c r="L2171" s="5">
        <f t="shared" si="641"/>
        <v>10</v>
      </c>
      <c r="M2171" s="5">
        <f t="shared" si="642"/>
        <v>2023</v>
      </c>
      <c r="N2171" s="96">
        <v>702</v>
      </c>
      <c r="O2171" s="6">
        <f t="shared" si="668"/>
        <v>-702</v>
      </c>
      <c r="P2171" s="6">
        <f t="shared" si="666"/>
        <v>0</v>
      </c>
      <c r="Q2171" s="7">
        <f t="shared" si="669"/>
        <v>3691287.6500000018</v>
      </c>
      <c r="R2171" s="44" t="str">
        <f>VLOOKUP(F2171,'Set up'!$A$2:$E$55,5,FALSE)</f>
        <v>Cash</v>
      </c>
      <c r="S2171" s="1" t="s">
        <v>2085</v>
      </c>
    </row>
    <row r="2172" spans="1:19" ht="15" customHeight="1" x14ac:dyDescent="0.35">
      <c r="A2172" s="4">
        <v>45201</v>
      </c>
      <c r="B2172" s="5">
        <f t="shared" si="670"/>
        <v>10</v>
      </c>
      <c r="C2172" s="5">
        <f t="shared" si="671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up'!$A$2:$C$55,3,FALSE)</f>
        <v>Cash</v>
      </c>
      <c r="J2172" s="5">
        <f>VLOOKUP(F2172,'Set up'!$A$2:$D$55,4,FALSE)</f>
        <v>0</v>
      </c>
      <c r="K2172" s="4">
        <f t="shared" si="640"/>
        <v>45201</v>
      </c>
      <c r="L2172" s="5">
        <f t="shared" si="641"/>
        <v>10</v>
      </c>
      <c r="M2172" s="5">
        <f t="shared" si="642"/>
        <v>2023</v>
      </c>
      <c r="N2172" s="96">
        <v>516</v>
      </c>
      <c r="O2172" s="6">
        <f t="shared" si="668"/>
        <v>-516</v>
      </c>
      <c r="P2172" s="6">
        <f t="shared" si="666"/>
        <v>0</v>
      </c>
      <c r="Q2172" s="7">
        <f t="shared" si="669"/>
        <v>3691803.6500000018</v>
      </c>
      <c r="R2172" s="44" t="str">
        <f>VLOOKUP(F2172,'Set up'!$A$2:$E$55,5,FALSE)</f>
        <v>Cash</v>
      </c>
      <c r="S2172" s="1" t="s">
        <v>2085</v>
      </c>
    </row>
    <row r="2173" spans="1:19" ht="15" customHeight="1" x14ac:dyDescent="0.35">
      <c r="A2173" s="4">
        <v>45201</v>
      </c>
      <c r="B2173" s="5">
        <f t="shared" si="670"/>
        <v>10</v>
      </c>
      <c r="C2173" s="5">
        <f t="shared" si="671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up'!$A$2:$C$55,3,FALSE)</f>
        <v>Cash</v>
      </c>
      <c r="J2173" s="5">
        <f>VLOOKUP(F2173,'Set up'!$A$2:$D$55,4,FALSE)</f>
        <v>0</v>
      </c>
      <c r="K2173" s="4">
        <f t="shared" si="640"/>
        <v>45201</v>
      </c>
      <c r="L2173" s="5">
        <f t="shared" si="641"/>
        <v>10</v>
      </c>
      <c r="M2173" s="5">
        <f t="shared" si="642"/>
        <v>2023</v>
      </c>
      <c r="N2173" s="96">
        <v>320</v>
      </c>
      <c r="O2173" s="6">
        <f t="shared" si="668"/>
        <v>-320</v>
      </c>
      <c r="P2173" s="6">
        <f t="shared" si="666"/>
        <v>0</v>
      </c>
      <c r="Q2173" s="7">
        <f t="shared" si="669"/>
        <v>3692123.6500000018</v>
      </c>
      <c r="R2173" s="44" t="str">
        <f>VLOOKUP(F2173,'Set up'!$A$2:$E$55,5,FALSE)</f>
        <v>Cash</v>
      </c>
      <c r="S2173" s="1" t="s">
        <v>2085</v>
      </c>
    </row>
    <row r="2174" spans="1:19" ht="15" customHeight="1" x14ac:dyDescent="0.35">
      <c r="A2174" s="4">
        <v>45201</v>
      </c>
      <c r="B2174" s="5">
        <f t="shared" si="670"/>
        <v>10</v>
      </c>
      <c r="C2174" s="5">
        <f t="shared" si="671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up'!$A$2:$C$55,3,FALSE)</f>
        <v>Cash</v>
      </c>
      <c r="J2174" s="5">
        <f>VLOOKUP(F2174,'Set up'!$A$2:$D$55,4,FALSE)</f>
        <v>0</v>
      </c>
      <c r="K2174" s="4">
        <f t="shared" si="640"/>
        <v>45201</v>
      </c>
      <c r="L2174" s="5">
        <f t="shared" si="641"/>
        <v>10</v>
      </c>
      <c r="M2174" s="5">
        <f t="shared" si="642"/>
        <v>2023</v>
      </c>
      <c r="N2174" s="96">
        <v>165</v>
      </c>
      <c r="O2174" s="6">
        <f t="shared" si="668"/>
        <v>-165</v>
      </c>
      <c r="P2174" s="6">
        <f t="shared" si="666"/>
        <v>0</v>
      </c>
      <c r="Q2174" s="7">
        <f t="shared" si="669"/>
        <v>3692288.6500000018</v>
      </c>
      <c r="R2174" s="44" t="str">
        <f>VLOOKUP(F2174,'Set up'!$A$2:$E$55,5,FALSE)</f>
        <v>Cash</v>
      </c>
      <c r="S2174" s="1" t="s">
        <v>2085</v>
      </c>
    </row>
    <row r="2175" spans="1:19" ht="15" customHeight="1" x14ac:dyDescent="0.35">
      <c r="A2175" s="4">
        <v>45201</v>
      </c>
      <c r="B2175" s="5">
        <f t="shared" si="670"/>
        <v>10</v>
      </c>
      <c r="C2175" s="5">
        <f t="shared" si="671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up'!$A$2:$C$55,3,FALSE)</f>
        <v>Cash</v>
      </c>
      <c r="J2175" s="5">
        <f>VLOOKUP(F2175,'Set up'!$A$2:$D$55,4,FALSE)</f>
        <v>0</v>
      </c>
      <c r="K2175" s="4">
        <f t="shared" si="640"/>
        <v>45201</v>
      </c>
      <c r="L2175" s="5">
        <f t="shared" si="641"/>
        <v>10</v>
      </c>
      <c r="M2175" s="5">
        <f t="shared" si="642"/>
        <v>2023</v>
      </c>
      <c r="N2175" s="96">
        <v>105</v>
      </c>
      <c r="O2175" s="6">
        <f t="shared" si="668"/>
        <v>-105</v>
      </c>
      <c r="P2175" s="6">
        <f t="shared" si="666"/>
        <v>0</v>
      </c>
      <c r="Q2175" s="7">
        <f t="shared" si="669"/>
        <v>3692393.6500000018</v>
      </c>
      <c r="R2175" s="44" t="str">
        <f>VLOOKUP(F2175,'Set up'!$A$2:$E$55,5,FALSE)</f>
        <v>Cash</v>
      </c>
      <c r="S2175" s="1" t="s">
        <v>2085</v>
      </c>
    </row>
    <row r="2176" spans="1:19" ht="15" customHeight="1" x14ac:dyDescent="0.35">
      <c r="A2176" s="4">
        <v>45201</v>
      </c>
      <c r="B2176" s="5">
        <f t="shared" si="670"/>
        <v>10</v>
      </c>
      <c r="C2176" s="5">
        <f t="shared" si="671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up'!$A$2:$C$55,3,FALSE)</f>
        <v>Cash</v>
      </c>
      <c r="J2176" s="5">
        <f>VLOOKUP(F2176,'Set up'!$A$2:$D$55,4,FALSE)</f>
        <v>0</v>
      </c>
      <c r="K2176" s="4">
        <f t="shared" si="640"/>
        <v>45201</v>
      </c>
      <c r="L2176" s="5">
        <f t="shared" si="641"/>
        <v>10</v>
      </c>
      <c r="M2176" s="5">
        <f t="shared" si="642"/>
        <v>2023</v>
      </c>
      <c r="N2176" s="96">
        <v>62.5</v>
      </c>
      <c r="O2176" s="6">
        <f t="shared" si="668"/>
        <v>-62.5</v>
      </c>
      <c r="P2176" s="6">
        <f t="shared" si="666"/>
        <v>0</v>
      </c>
      <c r="Q2176" s="7">
        <f t="shared" si="669"/>
        <v>3692456.1500000018</v>
      </c>
      <c r="R2176" s="44" t="str">
        <f>VLOOKUP(F2176,'Set up'!$A$2:$E$55,5,FALSE)</f>
        <v>Cash</v>
      </c>
      <c r="S2176" s="1" t="s">
        <v>2085</v>
      </c>
    </row>
    <row r="2177" spans="1:19" ht="15" customHeight="1" x14ac:dyDescent="0.35">
      <c r="A2177" s="4">
        <v>45202</v>
      </c>
      <c r="B2177" s="5">
        <f t="shared" si="670"/>
        <v>10</v>
      </c>
      <c r="C2177" s="5">
        <f t="shared" si="671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up'!$A$2:$C$55,3,FALSE)</f>
        <v>Cash</v>
      </c>
      <c r="J2177" s="5">
        <f>VLOOKUP(F2177,'Set up'!$A$2:$D$55,4,FALSE)</f>
        <v>0</v>
      </c>
      <c r="K2177" s="4">
        <f t="shared" si="640"/>
        <v>45202</v>
      </c>
      <c r="L2177" s="5">
        <f t="shared" si="641"/>
        <v>10</v>
      </c>
      <c r="M2177" s="5">
        <f t="shared" si="642"/>
        <v>2023</v>
      </c>
      <c r="N2177" s="96">
        <v>580</v>
      </c>
      <c r="O2177" s="6">
        <f t="shared" si="668"/>
        <v>-580</v>
      </c>
      <c r="P2177" s="6">
        <f t="shared" si="666"/>
        <v>0</v>
      </c>
      <c r="Q2177" s="7">
        <f t="shared" si="669"/>
        <v>3693036.1500000018</v>
      </c>
      <c r="R2177" s="44" t="str">
        <f>VLOOKUP(F2177,'Set up'!$A$2:$E$55,5,FALSE)</f>
        <v>Chq</v>
      </c>
      <c r="S2177" s="1" t="s">
        <v>2090</v>
      </c>
    </row>
    <row r="2178" spans="1:19" ht="15" customHeight="1" x14ac:dyDescent="0.35">
      <c r="A2178" s="4">
        <v>45202</v>
      </c>
      <c r="B2178" s="5">
        <f t="shared" si="670"/>
        <v>10</v>
      </c>
      <c r="C2178" s="5">
        <f t="shared" si="671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up'!$A$2:$C$55,3,FALSE)</f>
        <v>Cash</v>
      </c>
      <c r="J2178" s="5">
        <f>VLOOKUP(F2178,'Set up'!$A$2:$D$55,4,FALSE)</f>
        <v>0</v>
      </c>
      <c r="K2178" s="4">
        <f t="shared" si="640"/>
        <v>45202</v>
      </c>
      <c r="L2178" s="5">
        <f t="shared" si="641"/>
        <v>10</v>
      </c>
      <c r="M2178" s="5">
        <f t="shared" si="642"/>
        <v>2023</v>
      </c>
      <c r="N2178" s="96">
        <v>1032</v>
      </c>
      <c r="O2178" s="6">
        <f t="shared" si="668"/>
        <v>-1032</v>
      </c>
      <c r="P2178" s="6">
        <f t="shared" si="666"/>
        <v>0</v>
      </c>
      <c r="Q2178" s="7">
        <f t="shared" si="669"/>
        <v>3694068.1500000018</v>
      </c>
      <c r="R2178" s="44" t="str">
        <f>VLOOKUP(F2178,'Set up'!$A$2:$E$55,5,FALSE)</f>
        <v>Chq</v>
      </c>
      <c r="S2178" s="1" t="s">
        <v>2090</v>
      </c>
    </row>
    <row r="2179" spans="1:19" ht="15" customHeight="1" x14ac:dyDescent="0.35">
      <c r="A2179" s="4">
        <v>45202</v>
      </c>
      <c r="B2179" s="5">
        <f t="shared" si="670"/>
        <v>10</v>
      </c>
      <c r="C2179" s="5">
        <f t="shared" si="671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up'!$A$2:$C$55,3,FALSE)</f>
        <v>Cash</v>
      </c>
      <c r="J2179" s="5">
        <f>VLOOKUP(F2179,'Set up'!$A$2:$D$55,4,FALSE)</f>
        <v>0</v>
      </c>
      <c r="K2179" s="4">
        <f t="shared" ref="K2179:K2242" si="672">A2179+J2179</f>
        <v>45202</v>
      </c>
      <c r="L2179" s="5">
        <f t="shared" ref="L2179:L2242" si="673">MONTH(K2179)</f>
        <v>10</v>
      </c>
      <c r="M2179" s="5">
        <f t="shared" ref="M2179:M2242" si="674">YEAR(K2179)</f>
        <v>2023</v>
      </c>
      <c r="N2179" s="96">
        <v>1804</v>
      </c>
      <c r="P2179" s="6">
        <f t="shared" si="666"/>
        <v>1804</v>
      </c>
      <c r="Q2179" s="7">
        <f t="shared" si="669"/>
        <v>3695872.1500000018</v>
      </c>
      <c r="R2179" s="44" t="str">
        <f>VLOOKUP(F2179,'Set up'!$A$2:$E$55,5,FALSE)</f>
        <v>Trsf</v>
      </c>
    </row>
    <row r="2180" spans="1:19" ht="15" customHeight="1" x14ac:dyDescent="0.35">
      <c r="A2180" s="4">
        <v>45202</v>
      </c>
      <c r="B2180" s="5">
        <f t="shared" si="670"/>
        <v>10</v>
      </c>
      <c r="C2180" s="5">
        <f t="shared" si="671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up'!$A$2:$C$55,3,FALSE)</f>
        <v>Cash</v>
      </c>
      <c r="J2180" s="5">
        <f>VLOOKUP(F2180,'Set up'!$A$2:$D$55,4,FALSE)</f>
        <v>0</v>
      </c>
      <c r="K2180" s="4">
        <f t="shared" si="672"/>
        <v>45202</v>
      </c>
      <c r="L2180" s="5">
        <f t="shared" si="673"/>
        <v>10</v>
      </c>
      <c r="M2180" s="5">
        <f t="shared" si="674"/>
        <v>2023</v>
      </c>
      <c r="N2180" s="96">
        <v>390</v>
      </c>
      <c r="P2180" s="6">
        <f t="shared" si="666"/>
        <v>390</v>
      </c>
      <c r="Q2180" s="7">
        <f t="shared" si="669"/>
        <v>3696262.1500000018</v>
      </c>
      <c r="R2180" s="44" t="str">
        <f>VLOOKUP(F2180,'Set up'!$A$2:$E$55,5,FALSE)</f>
        <v>Trsf</v>
      </c>
    </row>
    <row r="2181" spans="1:19" ht="15" customHeight="1" x14ac:dyDescent="0.35">
      <c r="A2181" s="4">
        <v>45202</v>
      </c>
      <c r="B2181" s="5">
        <f t="shared" si="670"/>
        <v>10</v>
      </c>
      <c r="C2181" s="5">
        <f t="shared" si="671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up'!$A$2:$C$55,3,FALSE)</f>
        <v>Cash</v>
      </c>
      <c r="J2181" s="5">
        <f>VLOOKUP(F2181,'Set up'!$A$2:$D$55,4,FALSE)</f>
        <v>0</v>
      </c>
      <c r="K2181" s="4">
        <f t="shared" si="672"/>
        <v>45202</v>
      </c>
      <c r="L2181" s="5">
        <f t="shared" si="673"/>
        <v>10</v>
      </c>
      <c r="M2181" s="5">
        <f t="shared" si="674"/>
        <v>2023</v>
      </c>
      <c r="N2181" s="96">
        <v>421.2</v>
      </c>
      <c r="P2181" s="6">
        <f t="shared" si="666"/>
        <v>421.2</v>
      </c>
      <c r="Q2181" s="7">
        <f t="shared" si="669"/>
        <v>3696683.350000002</v>
      </c>
      <c r="R2181" s="44" t="str">
        <f>VLOOKUP(F2181,'Set up'!$A$2:$E$55,5,FALSE)</f>
        <v>Trsf</v>
      </c>
    </row>
    <row r="2182" spans="1:19" ht="15" customHeight="1" x14ac:dyDescent="0.35">
      <c r="A2182" s="4">
        <v>45203</v>
      </c>
      <c r="B2182" s="5">
        <f t="shared" si="670"/>
        <v>10</v>
      </c>
      <c r="C2182" s="5">
        <f t="shared" si="671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up'!$A$2:$C$55,3,FALSE)</f>
        <v>Cash</v>
      </c>
      <c r="J2182" s="5">
        <f>VLOOKUP(F2182,'Set up'!$A$2:$D$55,4,FALSE)</f>
        <v>0</v>
      </c>
      <c r="K2182" s="4">
        <f t="shared" si="672"/>
        <v>45203</v>
      </c>
      <c r="L2182" s="5">
        <f t="shared" si="673"/>
        <v>10</v>
      </c>
      <c r="M2182" s="5">
        <f t="shared" si="674"/>
        <v>2023</v>
      </c>
      <c r="N2182" s="96">
        <v>1738</v>
      </c>
      <c r="O2182" s="6">
        <f t="shared" ref="O2182:O2184" si="675">-N2182</f>
        <v>-1738</v>
      </c>
      <c r="P2182" s="6">
        <f t="shared" si="666"/>
        <v>0</v>
      </c>
      <c r="Q2182" s="7">
        <f t="shared" si="669"/>
        <v>3698421.350000002</v>
      </c>
      <c r="R2182" s="44" t="str">
        <f>VLOOKUP(F2182,'Set up'!$A$2:$E$55,5,FALSE)</f>
        <v>PD Chq</v>
      </c>
      <c r="S2182" s="1" t="s">
        <v>2531</v>
      </c>
    </row>
    <row r="2183" spans="1:19" ht="15" customHeight="1" x14ac:dyDescent="0.35">
      <c r="A2183" s="4">
        <v>45203</v>
      </c>
      <c r="B2183" s="5">
        <f t="shared" si="670"/>
        <v>10</v>
      </c>
      <c r="C2183" s="5">
        <f t="shared" si="671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up'!$A$2:$C$55,3,FALSE)</f>
        <v>Cash</v>
      </c>
      <c r="J2183" s="5">
        <f>VLOOKUP(F2183,'Set up'!$A$2:$D$55,4,FALSE)</f>
        <v>0</v>
      </c>
      <c r="K2183" s="4">
        <f t="shared" si="672"/>
        <v>45203</v>
      </c>
      <c r="L2183" s="5">
        <f t="shared" si="673"/>
        <v>10</v>
      </c>
      <c r="M2183" s="5">
        <f t="shared" si="674"/>
        <v>2023</v>
      </c>
      <c r="N2183" s="96">
        <v>702</v>
      </c>
      <c r="O2183" s="6">
        <f t="shared" si="675"/>
        <v>-702</v>
      </c>
      <c r="P2183" s="6">
        <f t="shared" si="666"/>
        <v>0</v>
      </c>
      <c r="Q2183" s="7">
        <f t="shared" si="669"/>
        <v>3699123.350000002</v>
      </c>
      <c r="R2183" s="44" t="str">
        <f>VLOOKUP(F2183,'Set up'!$A$2:$E$55,5,FALSE)</f>
        <v>PD Chq</v>
      </c>
      <c r="S2183" s="1" t="s">
        <v>2531</v>
      </c>
    </row>
    <row r="2184" spans="1:19" ht="15" customHeight="1" x14ac:dyDescent="0.35">
      <c r="A2184" s="4">
        <v>45203</v>
      </c>
      <c r="B2184" s="5">
        <f t="shared" si="670"/>
        <v>10</v>
      </c>
      <c r="C2184" s="5">
        <f t="shared" si="671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up'!$A$2:$C$55,3,FALSE)</f>
        <v>Cash</v>
      </c>
      <c r="J2184" s="5">
        <f>VLOOKUP(F2184,'Set up'!$A$2:$D$55,4,FALSE)</f>
        <v>0</v>
      </c>
      <c r="K2184" s="4">
        <f t="shared" si="672"/>
        <v>45203</v>
      </c>
      <c r="L2184" s="5">
        <f t="shared" si="673"/>
        <v>10</v>
      </c>
      <c r="M2184" s="5">
        <f t="shared" si="674"/>
        <v>2023</v>
      </c>
      <c r="N2184" s="96">
        <v>95</v>
      </c>
      <c r="O2184" s="6">
        <f t="shared" si="675"/>
        <v>-95</v>
      </c>
      <c r="P2184" s="6">
        <f t="shared" si="666"/>
        <v>0</v>
      </c>
      <c r="Q2184" s="7">
        <f t="shared" si="669"/>
        <v>3699218.350000002</v>
      </c>
      <c r="R2184" s="44" t="str">
        <f>VLOOKUP(F2184,'Set up'!$A$2:$E$55,5,FALSE)</f>
        <v>PD Chq</v>
      </c>
      <c r="S2184" s="1" t="s">
        <v>2531</v>
      </c>
    </row>
    <row r="2185" spans="1:19" ht="15" customHeight="1" x14ac:dyDescent="0.35">
      <c r="A2185" s="4" t="s">
        <v>1996</v>
      </c>
      <c r="B2185" s="5">
        <f t="shared" si="670"/>
        <v>10</v>
      </c>
      <c r="C2185" s="5">
        <f t="shared" si="671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up'!$A$2:$C$55,3,FALSE)</f>
        <v>Cash</v>
      </c>
      <c r="J2185" s="5">
        <f>VLOOKUP(F2185,'Set up'!$A$2:$D$55,4,FALSE)</f>
        <v>0</v>
      </c>
      <c r="K2185" s="4">
        <f t="shared" si="672"/>
        <v>45204</v>
      </c>
      <c r="L2185" s="5">
        <f t="shared" si="673"/>
        <v>10</v>
      </c>
      <c r="M2185" s="5">
        <f t="shared" si="674"/>
        <v>2023</v>
      </c>
      <c r="N2185" s="96">
        <v>125</v>
      </c>
      <c r="O2185" s="6">
        <f>-N2185</f>
        <v>-125</v>
      </c>
      <c r="P2185" s="6">
        <f t="shared" si="666"/>
        <v>0</v>
      </c>
      <c r="Q2185" s="7">
        <f t="shared" si="669"/>
        <v>3699343.350000002</v>
      </c>
      <c r="R2185" s="44" t="str">
        <f>VLOOKUP(F2185,'Set up'!$A$2:$E$55,5,FALSE)</f>
        <v>Trsf</v>
      </c>
      <c r="S2185" s="1" t="s">
        <v>2681</v>
      </c>
    </row>
    <row r="2186" spans="1:19" ht="15" customHeight="1" x14ac:dyDescent="0.35">
      <c r="A2186" s="4" t="s">
        <v>1996</v>
      </c>
      <c r="B2186" s="5">
        <f t="shared" si="670"/>
        <v>10</v>
      </c>
      <c r="C2186" s="5">
        <f t="shared" si="671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up'!$A$2:$C$55,3,FALSE)</f>
        <v>Cash</v>
      </c>
      <c r="J2186" s="5">
        <f>VLOOKUP(F2186,'Set up'!$A$2:$D$55,4,FALSE)</f>
        <v>0</v>
      </c>
      <c r="K2186" s="4">
        <f t="shared" si="672"/>
        <v>45204</v>
      </c>
      <c r="L2186" s="5">
        <f t="shared" si="673"/>
        <v>10</v>
      </c>
      <c r="M2186" s="5">
        <f t="shared" si="674"/>
        <v>2023</v>
      </c>
      <c r="N2186" s="96">
        <v>3256</v>
      </c>
      <c r="O2186" s="6">
        <f>-N2186</f>
        <v>-3256</v>
      </c>
      <c r="P2186" s="6">
        <f t="shared" si="666"/>
        <v>0</v>
      </c>
      <c r="Q2186" s="7">
        <f t="shared" si="669"/>
        <v>3702599.350000002</v>
      </c>
      <c r="R2186" s="44" t="str">
        <f>VLOOKUP(F2186,'Set up'!$A$2:$E$55,5,FALSE)</f>
        <v>Trsf</v>
      </c>
      <c r="S2186" s="1" t="s">
        <v>2682</v>
      </c>
    </row>
    <row r="2187" spans="1:19" ht="15" customHeight="1" x14ac:dyDescent="0.35">
      <c r="A2187" s="4" t="s">
        <v>1996</v>
      </c>
      <c r="B2187" s="5">
        <f t="shared" si="670"/>
        <v>10</v>
      </c>
      <c r="C2187" s="5">
        <f t="shared" si="671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up'!$A$2:$C$55,3,FALSE)</f>
        <v>Cash</v>
      </c>
      <c r="J2187" s="5">
        <f>VLOOKUP(F2187,'Set up'!$A$2:$D$55,4,FALSE)</f>
        <v>0</v>
      </c>
      <c r="K2187" s="4">
        <f t="shared" si="672"/>
        <v>45204</v>
      </c>
      <c r="L2187" s="5">
        <f t="shared" si="673"/>
        <v>10</v>
      </c>
      <c r="M2187" s="5">
        <f t="shared" si="674"/>
        <v>2023</v>
      </c>
      <c r="N2187" s="96">
        <v>1080</v>
      </c>
      <c r="O2187" s="6">
        <f>-N2187</f>
        <v>-1080</v>
      </c>
      <c r="P2187" s="6">
        <f t="shared" si="666"/>
        <v>0</v>
      </c>
      <c r="Q2187" s="7">
        <f t="shared" si="669"/>
        <v>3703679.350000002</v>
      </c>
      <c r="R2187" s="44" t="str">
        <f>VLOOKUP(F2187,'Set up'!$A$2:$E$55,5,FALSE)</f>
        <v>Trsf</v>
      </c>
      <c r="S2187" s="1" t="s">
        <v>2683</v>
      </c>
    </row>
    <row r="2188" spans="1:19" ht="15" customHeight="1" x14ac:dyDescent="0.35">
      <c r="A2188" s="4" t="s">
        <v>1996</v>
      </c>
      <c r="B2188" s="5">
        <f t="shared" si="670"/>
        <v>10</v>
      </c>
      <c r="C2188" s="5">
        <f t="shared" si="671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up'!$A$2:$C$55,3,FALSE)</f>
        <v>Cash</v>
      </c>
      <c r="J2188" s="5">
        <f>VLOOKUP(F2188,'Set up'!$A$2:$D$55,4,FALSE)</f>
        <v>0</v>
      </c>
      <c r="K2188" s="4">
        <f t="shared" si="672"/>
        <v>45204</v>
      </c>
      <c r="L2188" s="5">
        <f t="shared" si="673"/>
        <v>10</v>
      </c>
      <c r="M2188" s="5">
        <f t="shared" si="674"/>
        <v>2023</v>
      </c>
      <c r="N2188" s="96">
        <v>702</v>
      </c>
      <c r="O2188" s="6">
        <f>-N2188</f>
        <v>-702</v>
      </c>
      <c r="P2188" s="6">
        <f t="shared" si="666"/>
        <v>0</v>
      </c>
      <c r="Q2188" s="7">
        <f t="shared" si="669"/>
        <v>3704381.350000002</v>
      </c>
      <c r="R2188" s="44" t="str">
        <f>VLOOKUP(F2188,'Set up'!$A$2:$E$55,5,FALSE)</f>
        <v>Trsf</v>
      </c>
      <c r="S2188" s="1" t="s">
        <v>2684</v>
      </c>
    </row>
    <row r="2189" spans="1:19" ht="15" customHeight="1" x14ac:dyDescent="0.35">
      <c r="A2189" s="4" t="s">
        <v>1996</v>
      </c>
      <c r="B2189" s="5">
        <f t="shared" si="670"/>
        <v>10</v>
      </c>
      <c r="C2189" s="5">
        <f t="shared" si="671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up'!$A$2:$C$55,3,FALSE)</f>
        <v>Cash</v>
      </c>
      <c r="J2189" s="5">
        <f>VLOOKUP(F2189,'Set up'!$A$2:$D$55,4,FALSE)</f>
        <v>0</v>
      </c>
      <c r="K2189" s="4">
        <f t="shared" si="672"/>
        <v>45204</v>
      </c>
      <c r="L2189" s="5">
        <f t="shared" si="673"/>
        <v>10</v>
      </c>
      <c r="M2189" s="5">
        <f t="shared" si="674"/>
        <v>2023</v>
      </c>
      <c r="N2189" s="96">
        <v>1000</v>
      </c>
      <c r="O2189" s="6">
        <f>-N2189</f>
        <v>-1000</v>
      </c>
      <c r="P2189" s="6">
        <f t="shared" si="666"/>
        <v>0</v>
      </c>
      <c r="Q2189" s="7">
        <f t="shared" si="669"/>
        <v>3705381.350000002</v>
      </c>
      <c r="R2189" s="44" t="str">
        <f>VLOOKUP(F2189,'Set up'!$A$2:$E$55,5,FALSE)</f>
        <v>Trsf</v>
      </c>
      <c r="S2189" s="1" t="s">
        <v>2679</v>
      </c>
    </row>
    <row r="2190" spans="1:19" ht="15" customHeight="1" x14ac:dyDescent="0.35">
      <c r="A2190" s="4">
        <v>45205</v>
      </c>
      <c r="B2190" s="5">
        <f t="shared" si="670"/>
        <v>10</v>
      </c>
      <c r="C2190" s="5">
        <f t="shared" si="671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up'!$A$2:$C$55,3,FALSE)</f>
        <v>Cash</v>
      </c>
      <c r="J2190" s="5">
        <f>VLOOKUP(F2190,'Set up'!$A$2:$D$55,4,FALSE)</f>
        <v>0</v>
      </c>
      <c r="K2190" s="4">
        <f t="shared" si="672"/>
        <v>45205</v>
      </c>
      <c r="L2190" s="5">
        <f t="shared" si="673"/>
        <v>10</v>
      </c>
      <c r="M2190" s="5">
        <f t="shared" si="674"/>
        <v>2023</v>
      </c>
      <c r="N2190" s="96">
        <v>3600</v>
      </c>
      <c r="P2190" s="6">
        <f t="shared" si="666"/>
        <v>3600</v>
      </c>
      <c r="Q2190" s="7">
        <f t="shared" si="669"/>
        <v>3708981.350000002</v>
      </c>
      <c r="R2190" s="44" t="str">
        <f>VLOOKUP(F2190,'Set up'!$A$2:$E$55,5,FALSE)</f>
        <v>Trsf</v>
      </c>
    </row>
    <row r="2191" spans="1:19" ht="15" customHeight="1" x14ac:dyDescent="0.35">
      <c r="A2191" s="4">
        <v>45205</v>
      </c>
      <c r="B2191" s="5">
        <f t="shared" si="670"/>
        <v>10</v>
      </c>
      <c r="C2191" s="5">
        <f t="shared" si="671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up'!$A$2:$C$55,3,FALSE)</f>
        <v>Cash</v>
      </c>
      <c r="J2191" s="5">
        <f>VLOOKUP(F2191,'Set up'!$A$2:$D$55,4,FALSE)</f>
        <v>0</v>
      </c>
      <c r="K2191" s="4">
        <f t="shared" si="672"/>
        <v>45205</v>
      </c>
      <c r="L2191" s="5">
        <f t="shared" si="673"/>
        <v>10</v>
      </c>
      <c r="M2191" s="5">
        <f t="shared" si="674"/>
        <v>2023</v>
      </c>
      <c r="N2191" s="96">
        <v>468</v>
      </c>
      <c r="P2191" s="6">
        <f t="shared" si="666"/>
        <v>468</v>
      </c>
      <c r="Q2191" s="7">
        <f t="shared" si="669"/>
        <v>3709449.350000002</v>
      </c>
      <c r="R2191" s="44" t="str">
        <f>VLOOKUP(F2191,'Set up'!$A$2:$E$55,5,FALSE)</f>
        <v>Trsf</v>
      </c>
    </row>
    <row r="2192" spans="1:19" ht="15" customHeight="1" x14ac:dyDescent="0.35">
      <c r="A2192" s="4">
        <v>45205</v>
      </c>
      <c r="B2192" s="5">
        <f t="shared" si="670"/>
        <v>10</v>
      </c>
      <c r="C2192" s="5">
        <f t="shared" si="671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up'!$A$2:$C$55,3,FALSE)</f>
        <v>120</v>
      </c>
      <c r="J2192" s="5">
        <f>VLOOKUP(F2192,'Set up'!$A$2:$D$55,4,FALSE)</f>
        <v>120</v>
      </c>
      <c r="K2192" s="4">
        <f t="shared" si="672"/>
        <v>45325</v>
      </c>
      <c r="L2192" s="5">
        <f t="shared" si="673"/>
        <v>2</v>
      </c>
      <c r="M2192" s="5">
        <f t="shared" si="674"/>
        <v>2024</v>
      </c>
      <c r="N2192" s="96">
        <v>9636</v>
      </c>
      <c r="O2192" s="6">
        <f t="shared" ref="O2192:O2196" si="676">-N2192</f>
        <v>-9636</v>
      </c>
      <c r="P2192" s="6">
        <f t="shared" si="666"/>
        <v>0</v>
      </c>
      <c r="Q2192" s="7">
        <f t="shared" si="669"/>
        <v>3719085.350000002</v>
      </c>
      <c r="R2192" s="44" t="str">
        <f>VLOOKUP(F2192,'Set up'!$A$2:$E$55,5,FALSE)</f>
        <v>Trsf</v>
      </c>
      <c r="S2192" s="1" t="s">
        <v>2563</v>
      </c>
    </row>
    <row r="2193" spans="1:19" ht="15" customHeight="1" x14ac:dyDescent="0.35">
      <c r="A2193" s="4">
        <v>45205</v>
      </c>
      <c r="B2193" s="5">
        <f t="shared" si="670"/>
        <v>10</v>
      </c>
      <c r="C2193" s="5">
        <f t="shared" si="671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up'!$A$2:$C$55,3,FALSE)</f>
        <v>120</v>
      </c>
      <c r="J2193" s="5">
        <f>VLOOKUP(F2193,'Set up'!$A$2:$D$55,4,FALSE)</f>
        <v>120</v>
      </c>
      <c r="K2193" s="4">
        <f t="shared" si="672"/>
        <v>45325</v>
      </c>
      <c r="L2193" s="5">
        <f t="shared" si="673"/>
        <v>2</v>
      </c>
      <c r="M2193" s="5">
        <f t="shared" si="674"/>
        <v>2024</v>
      </c>
      <c r="N2193" s="96">
        <v>900</v>
      </c>
      <c r="O2193" s="6">
        <f t="shared" si="676"/>
        <v>-900</v>
      </c>
      <c r="P2193" s="6">
        <f t="shared" si="666"/>
        <v>0</v>
      </c>
      <c r="Q2193" s="7">
        <f t="shared" si="669"/>
        <v>3719985.350000002</v>
      </c>
      <c r="R2193" s="44" t="str">
        <f>VLOOKUP(F2193,'Set up'!$A$2:$E$55,5,FALSE)</f>
        <v>Trsf</v>
      </c>
      <c r="S2193" s="1" t="s">
        <v>2563</v>
      </c>
    </row>
    <row r="2194" spans="1:19" ht="15" customHeight="1" x14ac:dyDescent="0.35">
      <c r="A2194" s="4">
        <v>45205</v>
      </c>
      <c r="B2194" s="5">
        <f t="shared" si="670"/>
        <v>10</v>
      </c>
      <c r="C2194" s="5">
        <f t="shared" si="671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up'!$A$2:$C$55,3,FALSE)</f>
        <v>120</v>
      </c>
      <c r="J2194" s="5">
        <f>VLOOKUP(F2194,'Set up'!$A$2:$D$55,4,FALSE)</f>
        <v>120</v>
      </c>
      <c r="K2194" s="4">
        <f t="shared" si="672"/>
        <v>45325</v>
      </c>
      <c r="L2194" s="5">
        <f t="shared" si="673"/>
        <v>2</v>
      </c>
      <c r="M2194" s="5">
        <f t="shared" si="674"/>
        <v>2024</v>
      </c>
      <c r="N2194" s="96">
        <v>575</v>
      </c>
      <c r="O2194" s="6">
        <f t="shared" si="676"/>
        <v>-575</v>
      </c>
      <c r="P2194" s="6">
        <f t="shared" si="666"/>
        <v>0</v>
      </c>
      <c r="Q2194" s="7">
        <f t="shared" si="669"/>
        <v>3720560.350000002</v>
      </c>
      <c r="R2194" s="44" t="str">
        <f>VLOOKUP(F2194,'Set up'!$A$2:$E$55,5,FALSE)</f>
        <v>Trsf</v>
      </c>
      <c r="S2194" s="1" t="s">
        <v>2563</v>
      </c>
    </row>
    <row r="2195" spans="1:19" ht="15" customHeight="1" x14ac:dyDescent="0.35">
      <c r="A2195" s="4">
        <v>45205</v>
      </c>
      <c r="B2195" s="5">
        <f t="shared" si="670"/>
        <v>10</v>
      </c>
      <c r="C2195" s="5">
        <f t="shared" si="671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up'!$A$2:$C$55,3,FALSE)</f>
        <v>120</v>
      </c>
      <c r="J2195" s="5">
        <f>VLOOKUP(F2195,'Set up'!$A$2:$D$55,4,FALSE)</f>
        <v>120</v>
      </c>
      <c r="K2195" s="4">
        <f t="shared" si="672"/>
        <v>45325</v>
      </c>
      <c r="L2195" s="5">
        <f t="shared" si="673"/>
        <v>2</v>
      </c>
      <c r="M2195" s="5">
        <f t="shared" si="674"/>
        <v>2024</v>
      </c>
      <c r="N2195" s="96">
        <v>420</v>
      </c>
      <c r="O2195" s="6">
        <f t="shared" si="676"/>
        <v>-420</v>
      </c>
      <c r="P2195" s="6">
        <f t="shared" si="666"/>
        <v>0</v>
      </c>
      <c r="Q2195" s="7">
        <f t="shared" si="669"/>
        <v>3720980.350000002</v>
      </c>
      <c r="R2195" s="44" t="str">
        <f>VLOOKUP(F2195,'Set up'!$A$2:$E$55,5,FALSE)</f>
        <v>Trsf</v>
      </c>
      <c r="S2195" s="1" t="s">
        <v>2563</v>
      </c>
    </row>
    <row r="2196" spans="1:19" ht="15" customHeight="1" x14ac:dyDescent="0.35">
      <c r="A2196" s="4">
        <v>45205</v>
      </c>
      <c r="B2196" s="5">
        <f t="shared" si="670"/>
        <v>10</v>
      </c>
      <c r="C2196" s="5">
        <f t="shared" si="671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up'!$A$2:$C$55,3,FALSE)</f>
        <v>120</v>
      </c>
      <c r="J2196" s="5">
        <f>VLOOKUP(F2196,'Set up'!$A$2:$D$55,4,FALSE)</f>
        <v>120</v>
      </c>
      <c r="K2196" s="4">
        <f t="shared" si="672"/>
        <v>45325</v>
      </c>
      <c r="L2196" s="5">
        <f t="shared" si="673"/>
        <v>2</v>
      </c>
      <c r="M2196" s="5">
        <f t="shared" si="674"/>
        <v>2024</v>
      </c>
      <c r="N2196" s="96">
        <v>238</v>
      </c>
      <c r="O2196" s="6">
        <f t="shared" si="676"/>
        <v>-238</v>
      </c>
      <c r="P2196" s="6">
        <f t="shared" si="666"/>
        <v>0</v>
      </c>
      <c r="Q2196" s="7">
        <f t="shared" si="669"/>
        <v>3721218.350000002</v>
      </c>
      <c r="R2196" s="44" t="str">
        <f>VLOOKUP(F2196,'Set up'!$A$2:$E$55,5,FALSE)</f>
        <v>Trsf</v>
      </c>
      <c r="S2196" s="1" t="s">
        <v>2563</v>
      </c>
    </row>
    <row r="2197" spans="1:19" ht="15" customHeight="1" x14ac:dyDescent="0.35">
      <c r="A2197" s="4">
        <v>45205</v>
      </c>
      <c r="B2197" s="5">
        <f t="shared" si="670"/>
        <v>10</v>
      </c>
      <c r="C2197" s="5">
        <f t="shared" si="671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up'!$A$2:$C$55,3,FALSE)</f>
        <v>Cash</v>
      </c>
      <c r="J2197" s="5">
        <f>VLOOKUP(F2197,'Set up'!$A$2:$D$55,4,FALSE)</f>
        <v>0</v>
      </c>
      <c r="K2197" s="4">
        <f t="shared" si="672"/>
        <v>45205</v>
      </c>
      <c r="L2197" s="5">
        <f t="shared" si="673"/>
        <v>10</v>
      </c>
      <c r="M2197" s="5">
        <f t="shared" si="674"/>
        <v>2023</v>
      </c>
      <c r="N2197" s="96">
        <v>250</v>
      </c>
      <c r="O2197" s="6">
        <f>-N2197</f>
        <v>-250</v>
      </c>
      <c r="P2197" s="6">
        <f t="shared" si="666"/>
        <v>0</v>
      </c>
      <c r="Q2197" s="7">
        <f t="shared" si="669"/>
        <v>3721468.350000002</v>
      </c>
      <c r="R2197" s="44" t="str">
        <f>VLOOKUP(F2197,'Set up'!$A$2:$E$55,5,FALSE)</f>
        <v>Trsf</v>
      </c>
      <c r="S2197" s="1" t="s">
        <v>2685</v>
      </c>
    </row>
    <row r="2198" spans="1:19" ht="15" customHeight="1" x14ac:dyDescent="0.35">
      <c r="A2198" s="4">
        <v>45205</v>
      </c>
      <c r="B2198" s="5">
        <f t="shared" si="670"/>
        <v>10</v>
      </c>
      <c r="C2198" s="5">
        <f t="shared" si="671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up'!$A$2:$C$55,3,FALSE)</f>
        <v>Cash</v>
      </c>
      <c r="J2198" s="5">
        <f>VLOOKUP(F2198,'Set up'!$A$2:$D$55,4,FALSE)</f>
        <v>0</v>
      </c>
      <c r="K2198" s="4">
        <f t="shared" si="672"/>
        <v>45205</v>
      </c>
      <c r="L2198" s="5">
        <f t="shared" si="673"/>
        <v>10</v>
      </c>
      <c r="M2198" s="5">
        <f t="shared" si="674"/>
        <v>2023</v>
      </c>
      <c r="N2198" s="96">
        <v>360</v>
      </c>
      <c r="O2198" s="6">
        <f>-N2198</f>
        <v>-360</v>
      </c>
      <c r="P2198" s="6">
        <f t="shared" si="666"/>
        <v>0</v>
      </c>
      <c r="Q2198" s="7">
        <f t="shared" si="669"/>
        <v>3721828.350000002</v>
      </c>
      <c r="R2198" s="44" t="str">
        <f>VLOOKUP(F2198,'Set up'!$A$2:$E$55,5,FALSE)</f>
        <v>Trsf</v>
      </c>
      <c r="S2198" s="1" t="s">
        <v>2686</v>
      </c>
    </row>
    <row r="2199" spans="1:19" ht="15" customHeight="1" x14ac:dyDescent="0.35">
      <c r="A2199" s="4">
        <v>45206</v>
      </c>
      <c r="B2199" s="5">
        <f t="shared" si="670"/>
        <v>10</v>
      </c>
      <c r="C2199" s="5">
        <f t="shared" si="671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up'!$A$2:$C$55,3,FALSE)</f>
        <v>Cash</v>
      </c>
      <c r="J2199" s="5">
        <f>VLOOKUP(F2199,'Set up'!$A$2:$D$55,4,FALSE)</f>
        <v>0</v>
      </c>
      <c r="K2199" s="4">
        <f t="shared" si="672"/>
        <v>45206</v>
      </c>
      <c r="L2199" s="5">
        <f t="shared" si="673"/>
        <v>10</v>
      </c>
      <c r="M2199" s="5">
        <f t="shared" si="674"/>
        <v>2023</v>
      </c>
      <c r="N2199" s="96">
        <v>3476</v>
      </c>
      <c r="O2199" s="6">
        <f>-N2199</f>
        <v>-3476</v>
      </c>
      <c r="P2199" s="6">
        <f t="shared" si="666"/>
        <v>0</v>
      </c>
      <c r="Q2199" s="7">
        <f t="shared" si="669"/>
        <v>3725304.350000002</v>
      </c>
      <c r="R2199" s="44" t="str">
        <f>VLOOKUP(F2199,'Set up'!$A$2:$E$55,5,FALSE)</f>
        <v>Chq</v>
      </c>
      <c r="S2199" s="1" t="s">
        <v>2320</v>
      </c>
    </row>
    <row r="2200" spans="1:19" ht="15" customHeight="1" x14ac:dyDescent="0.35">
      <c r="A2200" s="4">
        <v>45206</v>
      </c>
      <c r="B2200" s="5">
        <f t="shared" si="670"/>
        <v>10</v>
      </c>
      <c r="C2200" s="5">
        <f t="shared" si="671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up'!$A$2:$C$55,3,FALSE)</f>
        <v>Cash</v>
      </c>
      <c r="J2200" s="5">
        <f>VLOOKUP(F2200,'Set up'!$A$2:$D$55,4,FALSE)</f>
        <v>0</v>
      </c>
      <c r="K2200" s="4">
        <f t="shared" si="672"/>
        <v>45206</v>
      </c>
      <c r="L2200" s="5">
        <f t="shared" si="673"/>
        <v>10</v>
      </c>
      <c r="M2200" s="5">
        <f t="shared" si="674"/>
        <v>2023</v>
      </c>
      <c r="N2200" s="96">
        <v>702</v>
      </c>
      <c r="O2200" s="6">
        <f>-N2200</f>
        <v>-702</v>
      </c>
      <c r="P2200" s="6">
        <f t="shared" si="666"/>
        <v>0</v>
      </c>
      <c r="Q2200" s="7">
        <f t="shared" si="669"/>
        <v>3726006.350000002</v>
      </c>
      <c r="R2200" s="44" t="str">
        <f>VLOOKUP(F2200,'Set up'!$A$2:$E$55,5,FALSE)</f>
        <v>Chq</v>
      </c>
      <c r="S2200" s="1" t="s">
        <v>2319</v>
      </c>
    </row>
    <row r="2201" spans="1:19" ht="15" customHeight="1" x14ac:dyDescent="0.35">
      <c r="A2201" s="4">
        <v>45206</v>
      </c>
      <c r="B2201" s="5">
        <f t="shared" si="670"/>
        <v>10</v>
      </c>
      <c r="C2201" s="5">
        <f t="shared" si="671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up'!$A$2:$C$55,3,FALSE)</f>
        <v>Cash</v>
      </c>
      <c r="J2201" s="5">
        <f>VLOOKUP(F2201,'Set up'!$A$2:$D$55,4,FALSE)</f>
        <v>0</v>
      </c>
      <c r="K2201" s="4">
        <f t="shared" si="672"/>
        <v>45206</v>
      </c>
      <c r="L2201" s="5">
        <f t="shared" si="673"/>
        <v>10</v>
      </c>
      <c r="M2201" s="5">
        <f t="shared" si="674"/>
        <v>2023</v>
      </c>
      <c r="N2201" s="96">
        <v>421.2</v>
      </c>
      <c r="O2201" s="6">
        <f>-421</f>
        <v>-421</v>
      </c>
      <c r="P2201" s="6">
        <f t="shared" si="666"/>
        <v>0.19999999999998863</v>
      </c>
      <c r="Q2201" s="7">
        <f t="shared" si="669"/>
        <v>3726427.5500000021</v>
      </c>
      <c r="R2201" s="44" t="str">
        <f>VLOOKUP(F2201,'Set up'!$A$2:$E$55,5,FALSE)</f>
        <v>Chq</v>
      </c>
      <c r="S2201" s="1" t="s">
        <v>2321</v>
      </c>
    </row>
    <row r="2202" spans="1:19" ht="15" customHeight="1" x14ac:dyDescent="0.35">
      <c r="A2202" s="4">
        <v>45206</v>
      </c>
      <c r="B2202" s="5">
        <f t="shared" si="670"/>
        <v>10</v>
      </c>
      <c r="C2202" s="5">
        <f t="shared" si="671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up'!$A$2:$C$55,3,FALSE)</f>
        <v>Cash</v>
      </c>
      <c r="J2202" s="5">
        <f>VLOOKUP(F2202,'Set up'!$A$2:$D$55,4,FALSE)</f>
        <v>0</v>
      </c>
      <c r="K2202" s="4">
        <f t="shared" si="672"/>
        <v>45206</v>
      </c>
      <c r="L2202" s="5">
        <f t="shared" si="673"/>
        <v>10</v>
      </c>
      <c r="M2202" s="5">
        <f t="shared" si="674"/>
        <v>2023</v>
      </c>
      <c r="N2202" s="96">
        <v>210</v>
      </c>
      <c r="O2202" s="6">
        <f>-N2202</f>
        <v>-210</v>
      </c>
      <c r="P2202" s="6">
        <f t="shared" si="666"/>
        <v>0</v>
      </c>
      <c r="Q2202" s="7">
        <f t="shared" si="669"/>
        <v>3726637.5500000021</v>
      </c>
      <c r="R2202" s="44" t="str">
        <f>VLOOKUP(F2202,'Set up'!$A$2:$E$55,5,FALSE)</f>
        <v>Chq</v>
      </c>
      <c r="S2202" s="1" t="s">
        <v>2319</v>
      </c>
    </row>
    <row r="2203" spans="1:19" ht="15" customHeight="1" x14ac:dyDescent="0.35">
      <c r="A2203" s="4">
        <v>45206</v>
      </c>
      <c r="B2203" s="5">
        <f t="shared" si="670"/>
        <v>10</v>
      </c>
      <c r="C2203" s="5">
        <f t="shared" si="671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up'!$A$2:$C$55,3,FALSE)</f>
        <v>Cash</v>
      </c>
      <c r="J2203" s="5">
        <f>VLOOKUP(F2203,'Set up'!$A$2:$D$55,4,FALSE)</f>
        <v>0</v>
      </c>
      <c r="K2203" s="4">
        <f t="shared" si="672"/>
        <v>45206</v>
      </c>
      <c r="L2203" s="5">
        <f t="shared" si="673"/>
        <v>10</v>
      </c>
      <c r="M2203" s="5">
        <f t="shared" si="674"/>
        <v>2023</v>
      </c>
      <c r="N2203" s="96">
        <v>258</v>
      </c>
      <c r="O2203" s="6">
        <f>-N2203</f>
        <v>-258</v>
      </c>
      <c r="P2203" s="6">
        <f t="shared" si="666"/>
        <v>0</v>
      </c>
      <c r="Q2203" s="7">
        <f t="shared" si="669"/>
        <v>3726895.5500000021</v>
      </c>
      <c r="R2203" s="44" t="str">
        <f>VLOOKUP(F2203,'Set up'!$A$2:$E$55,5,FALSE)</f>
        <v>Chq</v>
      </c>
      <c r="S2203" s="1" t="s">
        <v>2319</v>
      </c>
    </row>
    <row r="2204" spans="1:19" ht="15" customHeight="1" x14ac:dyDescent="0.35">
      <c r="A2204" s="4">
        <v>45211</v>
      </c>
      <c r="B2204" s="5">
        <f t="shared" si="670"/>
        <v>10</v>
      </c>
      <c r="C2204" s="5">
        <f t="shared" si="671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up'!$A$2:$C$55,3,FALSE)</f>
        <v>Cash</v>
      </c>
      <c r="J2204" s="5">
        <f>VLOOKUP(F2204,'Set up'!$A$2:$D$55,4,FALSE)</f>
        <v>0</v>
      </c>
      <c r="K2204" s="4">
        <f t="shared" si="672"/>
        <v>45211</v>
      </c>
      <c r="L2204" s="5">
        <f t="shared" si="673"/>
        <v>10</v>
      </c>
      <c r="M2204" s="5">
        <f t="shared" si="674"/>
        <v>2023</v>
      </c>
      <c r="N2204" s="96">
        <v>125</v>
      </c>
      <c r="O2204" s="6">
        <f>-N2204</f>
        <v>-125</v>
      </c>
      <c r="P2204" s="6">
        <f t="shared" si="666"/>
        <v>0</v>
      </c>
      <c r="Q2204" s="7">
        <f t="shared" si="669"/>
        <v>3727020.5500000021</v>
      </c>
      <c r="R2204" s="44" t="str">
        <f>VLOOKUP(F2204,'Set up'!$A$2:$E$55,5,FALSE)</f>
        <v>Trsf</v>
      </c>
      <c r="S2204" s="1" t="s">
        <v>2681</v>
      </c>
    </row>
    <row r="2205" spans="1:19" ht="15" customHeight="1" x14ac:dyDescent="0.35">
      <c r="A2205" s="4">
        <v>45211</v>
      </c>
      <c r="B2205" s="5">
        <f t="shared" si="670"/>
        <v>10</v>
      </c>
      <c r="C2205" s="5">
        <f t="shared" si="671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up'!$A$2:$C$55,3,FALSE)</f>
        <v>Cash</v>
      </c>
      <c r="J2205" s="5">
        <f>VLOOKUP(F2205,'Set up'!$A$2:$D$55,4,FALSE)</f>
        <v>0</v>
      </c>
      <c r="K2205" s="4">
        <f t="shared" si="672"/>
        <v>45211</v>
      </c>
      <c r="L2205" s="5">
        <f t="shared" si="673"/>
        <v>10</v>
      </c>
      <c r="M2205" s="5">
        <f t="shared" si="674"/>
        <v>2023</v>
      </c>
      <c r="N2205" s="96">
        <v>900</v>
      </c>
      <c r="O2205" s="6">
        <f>-N2205</f>
        <v>-900</v>
      </c>
      <c r="P2205" s="6">
        <f t="shared" si="666"/>
        <v>0</v>
      </c>
      <c r="Q2205" s="7">
        <f t="shared" si="669"/>
        <v>3727920.5500000021</v>
      </c>
      <c r="R2205" s="44" t="str">
        <f>VLOOKUP(F2205,'Set up'!$A$2:$E$55,5,FALSE)</f>
        <v>Trsf</v>
      </c>
      <c r="S2205" s="1" t="s">
        <v>2687</v>
      </c>
    </row>
    <row r="2206" spans="1:19" ht="15" customHeight="1" x14ac:dyDescent="0.35">
      <c r="A2206" s="4">
        <v>45209</v>
      </c>
      <c r="B2206" s="5">
        <f t="shared" si="670"/>
        <v>10</v>
      </c>
      <c r="C2206" s="5">
        <f t="shared" si="671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up'!$A$2:$C$55,3,FALSE)</f>
        <v>Cash</v>
      </c>
      <c r="J2206" s="5">
        <f>VLOOKUP(F2206,'Set up'!$A$2:$D$55,4,FALSE)</f>
        <v>0</v>
      </c>
      <c r="K2206" s="4">
        <f t="shared" si="672"/>
        <v>45209</v>
      </c>
      <c r="L2206" s="5">
        <f t="shared" si="673"/>
        <v>10</v>
      </c>
      <c r="M2206" s="5">
        <f t="shared" si="674"/>
        <v>2023</v>
      </c>
      <c r="N2206" s="96">
        <v>234</v>
      </c>
      <c r="P2206" s="6">
        <f t="shared" si="666"/>
        <v>234</v>
      </c>
      <c r="Q2206" s="7">
        <f t="shared" si="669"/>
        <v>3728154.5500000021</v>
      </c>
      <c r="R2206" s="44" t="str">
        <f>VLOOKUP(F2206,'Set up'!$A$2:$E$55,5,FALSE)</f>
        <v>Trsf</v>
      </c>
    </row>
    <row r="2207" spans="1:19" ht="15" customHeight="1" x14ac:dyDescent="0.35">
      <c r="A2207" s="4">
        <v>45209</v>
      </c>
      <c r="B2207" s="5">
        <f t="shared" si="670"/>
        <v>10</v>
      </c>
      <c r="C2207" s="5">
        <f t="shared" si="671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up'!$A$2:$C$55,3,FALSE)</f>
        <v>Cash</v>
      </c>
      <c r="J2207" s="5">
        <f>VLOOKUP(F2207,'Set up'!$A$2:$D$55,4,FALSE)</f>
        <v>0</v>
      </c>
      <c r="K2207" s="4">
        <f t="shared" si="672"/>
        <v>45209</v>
      </c>
      <c r="L2207" s="5">
        <f t="shared" si="673"/>
        <v>10</v>
      </c>
      <c r="M2207" s="5">
        <f t="shared" si="674"/>
        <v>2023</v>
      </c>
      <c r="N2207" s="96">
        <v>110</v>
      </c>
      <c r="P2207" s="6">
        <f t="shared" si="666"/>
        <v>110</v>
      </c>
      <c r="Q2207" s="7">
        <f t="shared" si="669"/>
        <v>3728264.5500000021</v>
      </c>
      <c r="R2207" s="44" t="str">
        <f>VLOOKUP(F2207,'Set up'!$A$2:$E$55,5,FALSE)</f>
        <v>Trsf</v>
      </c>
    </row>
    <row r="2208" spans="1:19" ht="15" customHeight="1" x14ac:dyDescent="0.35">
      <c r="A2208" s="4" t="s">
        <v>2005</v>
      </c>
      <c r="B2208" s="5">
        <f t="shared" si="670"/>
        <v>10</v>
      </c>
      <c r="C2208" s="5">
        <f t="shared" si="671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up'!$A$2:$C$55,3,FALSE)</f>
        <v>Cash</v>
      </c>
      <c r="J2208" s="5">
        <f>VLOOKUP(F2208,'Set up'!$A$2:$D$55,4,FALSE)</f>
        <v>0</v>
      </c>
      <c r="K2208" s="4">
        <f t="shared" si="672"/>
        <v>45210</v>
      </c>
      <c r="L2208" s="5">
        <f t="shared" si="673"/>
        <v>10</v>
      </c>
      <c r="M2208" s="5">
        <f t="shared" si="674"/>
        <v>2023</v>
      </c>
      <c r="N2208" s="96">
        <v>1694</v>
      </c>
      <c r="O2208" s="6">
        <f t="shared" ref="O2208:O2212" si="677">-N2208</f>
        <v>-1694</v>
      </c>
      <c r="P2208" s="6">
        <f t="shared" si="666"/>
        <v>0</v>
      </c>
      <c r="Q2208" s="7">
        <f t="shared" si="669"/>
        <v>3729958.5500000021</v>
      </c>
      <c r="R2208" s="44" t="str">
        <f>VLOOKUP(F2208,'Set up'!$A$2:$E$55,5,FALSE)</f>
        <v>Cash</v>
      </c>
      <c r="S2208" s="1" t="s">
        <v>2148</v>
      </c>
    </row>
    <row r="2209" spans="1:19" ht="15" customHeight="1" x14ac:dyDescent="0.35">
      <c r="A2209" s="4" t="s">
        <v>2005</v>
      </c>
      <c r="B2209" s="5">
        <f t="shared" si="670"/>
        <v>10</v>
      </c>
      <c r="C2209" s="5">
        <f t="shared" si="671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up'!$A$2:$C$55,3,FALSE)</f>
        <v>Cash</v>
      </c>
      <c r="J2209" s="5">
        <f>VLOOKUP(F2209,'Set up'!$A$2:$D$55,4,FALSE)</f>
        <v>0</v>
      </c>
      <c r="K2209" s="4">
        <f t="shared" si="672"/>
        <v>45210</v>
      </c>
      <c r="L2209" s="5">
        <f t="shared" si="673"/>
        <v>10</v>
      </c>
      <c r="M2209" s="5">
        <f t="shared" si="674"/>
        <v>2023</v>
      </c>
      <c r="N2209" s="96">
        <v>702</v>
      </c>
      <c r="O2209" s="6">
        <f t="shared" si="677"/>
        <v>-702</v>
      </c>
      <c r="P2209" s="6">
        <f t="shared" si="666"/>
        <v>0</v>
      </c>
      <c r="Q2209" s="7">
        <f t="shared" si="669"/>
        <v>3730660.5500000021</v>
      </c>
      <c r="R2209" s="44" t="str">
        <f>VLOOKUP(F2209,'Set up'!$A$2:$E$55,5,FALSE)</f>
        <v>Cash</v>
      </c>
      <c r="S2209" s="1" t="s">
        <v>2148</v>
      </c>
    </row>
    <row r="2210" spans="1:19" ht="15" customHeight="1" x14ac:dyDescent="0.35">
      <c r="A2210" s="4" t="s">
        <v>2005</v>
      </c>
      <c r="B2210" s="5">
        <f t="shared" si="670"/>
        <v>10</v>
      </c>
      <c r="C2210" s="5">
        <f t="shared" si="671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up'!$A$2:$C$55,3,FALSE)</f>
        <v>Cash</v>
      </c>
      <c r="J2210" s="5">
        <f>VLOOKUP(F2210,'Set up'!$A$2:$D$55,4,FALSE)</f>
        <v>0</v>
      </c>
      <c r="K2210" s="4">
        <f t="shared" si="672"/>
        <v>45210</v>
      </c>
      <c r="L2210" s="5">
        <f t="shared" si="673"/>
        <v>10</v>
      </c>
      <c r="M2210" s="5">
        <f t="shared" si="674"/>
        <v>2023</v>
      </c>
      <c r="N2210" s="96">
        <v>258</v>
      </c>
      <c r="O2210" s="6">
        <f t="shared" si="677"/>
        <v>-258</v>
      </c>
      <c r="P2210" s="6">
        <f t="shared" si="666"/>
        <v>0</v>
      </c>
      <c r="Q2210" s="7">
        <f t="shared" si="669"/>
        <v>3730918.5500000021</v>
      </c>
      <c r="R2210" s="44" t="str">
        <f>VLOOKUP(F2210,'Set up'!$A$2:$E$55,5,FALSE)</f>
        <v>Cash</v>
      </c>
      <c r="S2210" s="1" t="s">
        <v>2148</v>
      </c>
    </row>
    <row r="2211" spans="1:19" ht="15" customHeight="1" x14ac:dyDescent="0.35">
      <c r="A2211" s="4" t="s">
        <v>2005</v>
      </c>
      <c r="B2211" s="5">
        <f t="shared" si="670"/>
        <v>10</v>
      </c>
      <c r="C2211" s="5">
        <f t="shared" si="671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up'!$A$2:$C$55,3,FALSE)</f>
        <v>Cash</v>
      </c>
      <c r="J2211" s="5">
        <f>VLOOKUP(F2211,'Set up'!$A$2:$D$55,4,FALSE)</f>
        <v>0</v>
      </c>
      <c r="K2211" s="4">
        <f t="shared" si="672"/>
        <v>45210</v>
      </c>
      <c r="L2211" s="5">
        <f t="shared" si="673"/>
        <v>10</v>
      </c>
      <c r="M2211" s="5">
        <f t="shared" si="674"/>
        <v>2023</v>
      </c>
      <c r="N2211" s="96">
        <v>105</v>
      </c>
      <c r="O2211" s="6">
        <f t="shared" si="677"/>
        <v>-105</v>
      </c>
      <c r="P2211" s="6">
        <f t="shared" si="666"/>
        <v>0</v>
      </c>
      <c r="Q2211" s="7">
        <f t="shared" si="669"/>
        <v>3731023.5500000021</v>
      </c>
      <c r="R2211" s="44" t="str">
        <f>VLOOKUP(F2211,'Set up'!$A$2:$E$55,5,FALSE)</f>
        <v>Cash</v>
      </c>
      <c r="S2211" s="1" t="s">
        <v>2148</v>
      </c>
    </row>
    <row r="2212" spans="1:19" ht="15" customHeight="1" x14ac:dyDescent="0.35">
      <c r="A2212" s="4" t="s">
        <v>2005</v>
      </c>
      <c r="B2212" s="5">
        <f t="shared" si="670"/>
        <v>10</v>
      </c>
      <c r="C2212" s="5">
        <f t="shared" si="671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up'!$A$2:$C$55,3,FALSE)</f>
        <v>Cash</v>
      </c>
      <c r="J2212" s="5">
        <f>VLOOKUP(F2212,'Set up'!$A$2:$D$55,4,FALSE)</f>
        <v>0</v>
      </c>
      <c r="K2212" s="4">
        <f t="shared" si="672"/>
        <v>45210</v>
      </c>
      <c r="L2212" s="5">
        <f t="shared" si="673"/>
        <v>10</v>
      </c>
      <c r="M2212" s="5">
        <f t="shared" si="674"/>
        <v>2023</v>
      </c>
      <c r="N2212" s="96">
        <v>150</v>
      </c>
      <c r="O2212" s="6">
        <f t="shared" si="677"/>
        <v>-150</v>
      </c>
      <c r="P2212" s="6">
        <f t="shared" si="666"/>
        <v>0</v>
      </c>
      <c r="Q2212" s="7">
        <f t="shared" si="669"/>
        <v>3731173.5500000021</v>
      </c>
      <c r="R2212" s="44" t="str">
        <f>VLOOKUP(F2212,'Set up'!$A$2:$E$55,5,FALSE)</f>
        <v>Cash</v>
      </c>
      <c r="S2212" s="1" t="s">
        <v>2148</v>
      </c>
    </row>
    <row r="2213" spans="1:19" ht="15" customHeight="1" x14ac:dyDescent="0.35">
      <c r="A2213" s="4" t="s">
        <v>2005</v>
      </c>
      <c r="B2213" s="5">
        <f t="shared" si="670"/>
        <v>10</v>
      </c>
      <c r="C2213" s="5">
        <f t="shared" si="671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up'!$A$2:$C$55,3,FALSE)</f>
        <v>Cash</v>
      </c>
      <c r="J2213" s="5">
        <f>VLOOKUP(F2213,'Set up'!$A$2:$D$55,4,FALSE)</f>
        <v>0</v>
      </c>
      <c r="K2213" s="4">
        <f t="shared" si="672"/>
        <v>45210</v>
      </c>
      <c r="L2213" s="5">
        <f t="shared" si="673"/>
        <v>10</v>
      </c>
      <c r="M2213" s="5">
        <f t="shared" si="674"/>
        <v>2023</v>
      </c>
      <c r="N2213" s="96">
        <v>1732.5</v>
      </c>
      <c r="O2213" s="6">
        <f>-241.7-1000-490.8</f>
        <v>-1732.5</v>
      </c>
      <c r="P2213" s="6">
        <f t="shared" si="666"/>
        <v>0</v>
      </c>
      <c r="Q2213" s="7">
        <f t="shared" si="669"/>
        <v>3732906.0500000021</v>
      </c>
      <c r="R2213" s="44" t="str">
        <f>VLOOKUP(F2213,'Set up'!$A$2:$E$55,5,FALSE)</f>
        <v>Trsf</v>
      </c>
      <c r="S2213" s="1" t="s">
        <v>2701</v>
      </c>
    </row>
    <row r="2214" spans="1:19" ht="15" customHeight="1" x14ac:dyDescent="0.35">
      <c r="A2214" s="4" t="s">
        <v>2005</v>
      </c>
      <c r="B2214" s="5">
        <f t="shared" si="670"/>
        <v>10</v>
      </c>
      <c r="C2214" s="5">
        <f t="shared" si="671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up'!$A$2:$C$55,3,FALSE)</f>
        <v>Cash</v>
      </c>
      <c r="J2214" s="5">
        <f>VLOOKUP(F2214,'Set up'!$A$2:$D$55,4,FALSE)</f>
        <v>0</v>
      </c>
      <c r="K2214" s="4">
        <f t="shared" si="672"/>
        <v>45210</v>
      </c>
      <c r="L2214" s="5">
        <f t="shared" si="673"/>
        <v>10</v>
      </c>
      <c r="M2214" s="5">
        <f t="shared" si="674"/>
        <v>2023</v>
      </c>
      <c r="N2214" s="96">
        <v>312.5</v>
      </c>
      <c r="O2214" s="6">
        <f t="shared" ref="O2214" si="678">-N2214</f>
        <v>-312.5</v>
      </c>
      <c r="P2214" s="6">
        <f t="shared" si="666"/>
        <v>0</v>
      </c>
      <c r="Q2214" s="7">
        <f t="shared" si="669"/>
        <v>3733218.5500000021</v>
      </c>
      <c r="R2214" s="44" t="str">
        <f>VLOOKUP(F2214,'Set up'!$A$2:$E$55,5,FALSE)</f>
        <v>Trsf</v>
      </c>
      <c r="S2214" s="1" t="s">
        <v>2702</v>
      </c>
    </row>
    <row r="2215" spans="1:19" ht="15" customHeight="1" x14ac:dyDescent="0.35">
      <c r="A2215" s="4" t="s">
        <v>2010</v>
      </c>
      <c r="B2215" s="5">
        <f t="shared" ref="B2215:B2228" si="679">MONTH(A2215)</f>
        <v>10</v>
      </c>
      <c r="C2215" s="5">
        <f t="shared" ref="C2215:C2228" si="680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up'!$A$2:$C$55,3,FALSE)</f>
        <v>60</v>
      </c>
      <c r="J2215" s="5">
        <f>VLOOKUP(F2215,'Set up'!$A$2:$D$55,4,FALSE)</f>
        <v>60</v>
      </c>
      <c r="K2215" s="4">
        <f t="shared" si="672"/>
        <v>45273</v>
      </c>
      <c r="L2215" s="5">
        <f t="shared" si="673"/>
        <v>12</v>
      </c>
      <c r="M2215" s="5">
        <f t="shared" si="674"/>
        <v>2023</v>
      </c>
      <c r="N2215" s="96">
        <v>594</v>
      </c>
      <c r="O2215" s="6">
        <f t="shared" ref="O2215:O2217" si="681">-N2215</f>
        <v>-594</v>
      </c>
      <c r="P2215" s="6">
        <f t="shared" si="666"/>
        <v>0</v>
      </c>
      <c r="Q2215" s="7">
        <f t="shared" ref="Q2215:Q2228" si="682">SUM(Q2214+N2215)</f>
        <v>3733812.5500000021</v>
      </c>
      <c r="R2215" s="44" t="str">
        <f>VLOOKUP(F2215,'Set up'!$A$2:$E$55,5,FALSE)</f>
        <v>Chq</v>
      </c>
      <c r="S2215" s="1" t="s">
        <v>2491</v>
      </c>
    </row>
    <row r="2216" spans="1:19" ht="15" customHeight="1" x14ac:dyDescent="0.35">
      <c r="A2216" s="4" t="s">
        <v>2010</v>
      </c>
      <c r="B2216" s="5">
        <f t="shared" si="679"/>
        <v>10</v>
      </c>
      <c r="C2216" s="5">
        <f t="shared" si="680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up'!$A$2:$C$55,3,FALSE)</f>
        <v>60</v>
      </c>
      <c r="J2216" s="5">
        <f>VLOOKUP(F2216,'Set up'!$A$2:$D$55,4,FALSE)</f>
        <v>60</v>
      </c>
      <c r="K2216" s="4">
        <f t="shared" si="672"/>
        <v>45273</v>
      </c>
      <c r="L2216" s="5">
        <f t="shared" si="673"/>
        <v>12</v>
      </c>
      <c r="M2216" s="5">
        <f t="shared" si="674"/>
        <v>2023</v>
      </c>
      <c r="N2216" s="96">
        <v>594</v>
      </c>
      <c r="O2216" s="6">
        <f t="shared" si="681"/>
        <v>-594</v>
      </c>
      <c r="P2216" s="6">
        <f t="shared" si="666"/>
        <v>0</v>
      </c>
      <c r="Q2216" s="7">
        <f t="shared" si="682"/>
        <v>3734406.5500000021</v>
      </c>
      <c r="R2216" s="44" t="str">
        <f>VLOOKUP(F2216,'Set up'!$A$2:$E$55,5,FALSE)</f>
        <v>Chq</v>
      </c>
      <c r="S2216" s="1" t="s">
        <v>2491</v>
      </c>
    </row>
    <row r="2217" spans="1:19" ht="15" customHeight="1" x14ac:dyDescent="0.35">
      <c r="A2217" s="4" t="s">
        <v>2010</v>
      </c>
      <c r="B2217" s="5">
        <f t="shared" si="679"/>
        <v>10</v>
      </c>
      <c r="C2217" s="5">
        <f t="shared" si="680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up'!$A$2:$C$55,3,FALSE)</f>
        <v>60</v>
      </c>
      <c r="J2217" s="5">
        <f>VLOOKUP(F2217,'Set up'!$A$2:$D$55,4,FALSE)</f>
        <v>60</v>
      </c>
      <c r="K2217" s="4">
        <f t="shared" si="672"/>
        <v>45273</v>
      </c>
      <c r="L2217" s="5">
        <f t="shared" si="673"/>
        <v>12</v>
      </c>
      <c r="M2217" s="5">
        <f t="shared" si="674"/>
        <v>2023</v>
      </c>
      <c r="N2217" s="96">
        <v>440</v>
      </c>
      <c r="O2217" s="6">
        <f t="shared" si="681"/>
        <v>-440</v>
      </c>
      <c r="P2217" s="6">
        <f t="shared" si="666"/>
        <v>0</v>
      </c>
      <c r="Q2217" s="7">
        <f t="shared" si="682"/>
        <v>3734846.5500000021</v>
      </c>
      <c r="R2217" s="44" t="str">
        <f>VLOOKUP(F2217,'Set up'!$A$2:$E$55,5,FALSE)</f>
        <v>Chq</v>
      </c>
      <c r="S2217" s="1" t="s">
        <v>2491</v>
      </c>
    </row>
    <row r="2218" spans="1:19" ht="15" customHeight="1" x14ac:dyDescent="0.35">
      <c r="A2218" s="4" t="s">
        <v>2010</v>
      </c>
      <c r="B2218" s="5">
        <f t="shared" si="679"/>
        <v>10</v>
      </c>
      <c r="C2218" s="5">
        <f t="shared" si="680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up'!$A$2:$C$55,3,FALSE)</f>
        <v>Cash</v>
      </c>
      <c r="J2218" s="5">
        <f>VLOOKUP(F2218,'Set up'!$A$2:$D$55,4,FALSE)</f>
        <v>0</v>
      </c>
      <c r="K2218" s="4">
        <f t="shared" si="672"/>
        <v>45213</v>
      </c>
      <c r="L2218" s="5">
        <f t="shared" si="673"/>
        <v>10</v>
      </c>
      <c r="M2218" s="5">
        <f t="shared" si="674"/>
        <v>2023</v>
      </c>
      <c r="N2218" s="96">
        <v>1738</v>
      </c>
      <c r="P2218" s="6">
        <f t="shared" si="666"/>
        <v>1738</v>
      </c>
      <c r="Q2218" s="7">
        <f t="shared" si="682"/>
        <v>3736584.5500000021</v>
      </c>
      <c r="R2218" s="44" t="str">
        <f>VLOOKUP(F2218,'Set up'!$A$2:$E$55,5,FALSE)</f>
        <v>Trsf</v>
      </c>
    </row>
    <row r="2219" spans="1:19" ht="15" customHeight="1" x14ac:dyDescent="0.35">
      <c r="A2219" s="4" t="s">
        <v>2010</v>
      </c>
      <c r="B2219" s="5">
        <f t="shared" si="679"/>
        <v>10</v>
      </c>
      <c r="C2219" s="5">
        <f t="shared" si="680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up'!$A$2:$C$55,3,FALSE)</f>
        <v>Cash</v>
      </c>
      <c r="J2219" s="5">
        <f>VLOOKUP(F2219,'Set up'!$A$2:$D$55,4,FALSE)</f>
        <v>0</v>
      </c>
      <c r="K2219" s="4">
        <f t="shared" si="672"/>
        <v>45213</v>
      </c>
      <c r="L2219" s="5">
        <f t="shared" si="673"/>
        <v>10</v>
      </c>
      <c r="M2219" s="5">
        <f t="shared" si="674"/>
        <v>2023</v>
      </c>
      <c r="N2219" s="96">
        <v>1738</v>
      </c>
      <c r="P2219" s="6">
        <f t="shared" si="666"/>
        <v>1738</v>
      </c>
      <c r="Q2219" s="7">
        <f t="shared" si="682"/>
        <v>3738322.5500000021</v>
      </c>
      <c r="R2219" s="44" t="str">
        <f>VLOOKUP(F2219,'Set up'!$A$2:$E$55,5,FALSE)</f>
        <v>Trsf</v>
      </c>
    </row>
    <row r="2220" spans="1:19" ht="15" customHeight="1" x14ac:dyDescent="0.35">
      <c r="A2220" s="4">
        <v>45216</v>
      </c>
      <c r="B2220" s="5">
        <f t="shared" si="679"/>
        <v>10</v>
      </c>
      <c r="C2220" s="5">
        <f t="shared" si="680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up'!$A$2:$C$55,3,FALSE)</f>
        <v>Cash</v>
      </c>
      <c r="J2220" s="5">
        <f>VLOOKUP(F2220,'Set up'!$A$2:$D$55,4,FALSE)</f>
        <v>0</v>
      </c>
      <c r="K2220" s="4">
        <f t="shared" si="672"/>
        <v>45216</v>
      </c>
      <c r="L2220" s="5">
        <f t="shared" si="673"/>
        <v>10</v>
      </c>
      <c r="M2220" s="5">
        <f t="shared" si="674"/>
        <v>2023</v>
      </c>
      <c r="N2220" s="96">
        <v>312.5</v>
      </c>
      <c r="O2220" s="6">
        <f>-N2220</f>
        <v>-312.5</v>
      </c>
      <c r="P2220" s="6">
        <f t="shared" si="666"/>
        <v>0</v>
      </c>
      <c r="Q2220" s="7">
        <f t="shared" si="682"/>
        <v>3738635.0500000021</v>
      </c>
      <c r="R2220" s="44" t="str">
        <f>VLOOKUP(F2220,'Set up'!$A$2:$E$55,5,FALSE)</f>
        <v>Trsf</v>
      </c>
      <c r="S2220" s="1" t="s">
        <v>2688</v>
      </c>
    </row>
    <row r="2221" spans="1:19" ht="15" customHeight="1" x14ac:dyDescent="0.35">
      <c r="A2221" s="4">
        <v>45216</v>
      </c>
      <c r="B2221" s="5">
        <f t="shared" si="679"/>
        <v>10</v>
      </c>
      <c r="C2221" s="5">
        <f t="shared" si="680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up'!$A$2:$C$55,3,FALSE)</f>
        <v>Cash</v>
      </c>
      <c r="J2221" s="5">
        <f>VLOOKUP(F2221,'Set up'!$A$2:$D$55,4,FALSE)</f>
        <v>0</v>
      </c>
      <c r="K2221" s="4">
        <f t="shared" si="672"/>
        <v>45216</v>
      </c>
      <c r="L2221" s="5">
        <f t="shared" si="673"/>
        <v>10</v>
      </c>
      <c r="M2221" s="5">
        <f t="shared" si="674"/>
        <v>2023</v>
      </c>
      <c r="N2221" s="96">
        <v>8140</v>
      </c>
      <c r="O2221" s="6">
        <f>-1340.2-6799.8</f>
        <v>-8140</v>
      </c>
      <c r="P2221" s="6">
        <f t="shared" si="666"/>
        <v>0</v>
      </c>
      <c r="Q2221" s="7">
        <f t="shared" si="682"/>
        <v>3746775.0500000021</v>
      </c>
      <c r="R2221" s="44" t="str">
        <f>VLOOKUP(F2221,'Set up'!$A$2:$E$55,5,FALSE)</f>
        <v>Trsf</v>
      </c>
      <c r="S2221" s="1" t="s">
        <v>2689</v>
      </c>
    </row>
    <row r="2222" spans="1:19" ht="15" customHeight="1" x14ac:dyDescent="0.35">
      <c r="A2222" s="4">
        <v>45216</v>
      </c>
      <c r="B2222" s="5">
        <f t="shared" si="679"/>
        <v>10</v>
      </c>
      <c r="C2222" s="5">
        <f t="shared" si="680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up'!$A$2:$C$55,3,FALSE)</f>
        <v>Cash</v>
      </c>
      <c r="J2222" s="5">
        <f>VLOOKUP(F2222,'Set up'!$A$2:$D$55,4,FALSE)</f>
        <v>0</v>
      </c>
      <c r="K2222" s="4">
        <f t="shared" si="672"/>
        <v>45216</v>
      </c>
      <c r="L2222" s="5">
        <f t="shared" si="673"/>
        <v>10</v>
      </c>
      <c r="M2222" s="5">
        <f t="shared" si="674"/>
        <v>2023</v>
      </c>
      <c r="N2222" s="96">
        <v>2700</v>
      </c>
      <c r="O2222" s="6">
        <f>-N2222</f>
        <v>-2700</v>
      </c>
      <c r="P2222" s="6">
        <f t="shared" si="666"/>
        <v>0</v>
      </c>
      <c r="Q2222" s="7">
        <f t="shared" si="682"/>
        <v>3749475.0500000021</v>
      </c>
      <c r="R2222" s="44" t="str">
        <f>VLOOKUP(F2222,'Set up'!$A$2:$E$55,5,FALSE)</f>
        <v>Trsf</v>
      </c>
      <c r="S2222" s="1" t="s">
        <v>2690</v>
      </c>
    </row>
    <row r="2223" spans="1:19" ht="15" customHeight="1" x14ac:dyDescent="0.35">
      <c r="A2223" s="4">
        <v>45216</v>
      </c>
      <c r="B2223" s="5">
        <f t="shared" si="679"/>
        <v>10</v>
      </c>
      <c r="C2223" s="5">
        <f t="shared" si="680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up'!$A$2:$C$55,3,FALSE)</f>
        <v>Cash</v>
      </c>
      <c r="J2223" s="5">
        <f>VLOOKUP(F2223,'Set up'!$A$2:$D$55,4,FALSE)</f>
        <v>0</v>
      </c>
      <c r="K2223" s="4">
        <f t="shared" si="672"/>
        <v>45216</v>
      </c>
      <c r="L2223" s="5">
        <f t="shared" si="673"/>
        <v>10</v>
      </c>
      <c r="M2223" s="5">
        <f t="shared" si="674"/>
        <v>2023</v>
      </c>
      <c r="N2223" s="96">
        <v>1638</v>
      </c>
      <c r="O2223" s="6">
        <f>-N2223</f>
        <v>-1638</v>
      </c>
      <c r="P2223" s="6">
        <f t="shared" si="666"/>
        <v>0</v>
      </c>
      <c r="Q2223" s="7">
        <f t="shared" si="682"/>
        <v>3751113.0500000021</v>
      </c>
      <c r="R2223" s="44" t="str">
        <f>VLOOKUP(F2223,'Set up'!$A$2:$E$55,5,FALSE)</f>
        <v>Trsf</v>
      </c>
      <c r="S2223" s="1" t="s">
        <v>2691</v>
      </c>
    </row>
    <row r="2224" spans="1:19" ht="15" customHeight="1" x14ac:dyDescent="0.35">
      <c r="A2224" s="4">
        <v>45216</v>
      </c>
      <c r="B2224" s="5">
        <f t="shared" si="679"/>
        <v>10</v>
      </c>
      <c r="C2224" s="5">
        <f t="shared" si="680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up'!$A$2:$C$55,3,FALSE)</f>
        <v>Cash</v>
      </c>
      <c r="J2224" s="5">
        <f>VLOOKUP(F2224,'Set up'!$A$2:$D$55,4,FALSE)</f>
        <v>0</v>
      </c>
      <c r="K2224" s="4">
        <f t="shared" si="672"/>
        <v>45216</v>
      </c>
      <c r="L2224" s="5">
        <f t="shared" si="673"/>
        <v>10</v>
      </c>
      <c r="M2224" s="5">
        <f t="shared" si="674"/>
        <v>2023</v>
      </c>
      <c r="N2224" s="96">
        <v>1800</v>
      </c>
      <c r="O2224" s="6">
        <f>-N2224</f>
        <v>-1800</v>
      </c>
      <c r="P2224" s="6">
        <f t="shared" si="666"/>
        <v>0</v>
      </c>
      <c r="Q2224" s="7">
        <f t="shared" si="682"/>
        <v>3752913.0500000021</v>
      </c>
      <c r="R2224" s="44" t="str">
        <f>VLOOKUP(F2224,'Set up'!$A$2:$E$55,5,FALSE)</f>
        <v>Trsf</v>
      </c>
      <c r="S2224" s="1" t="s">
        <v>2692</v>
      </c>
    </row>
    <row r="2225" spans="1:19" ht="15" customHeight="1" x14ac:dyDescent="0.35">
      <c r="A2225" s="4">
        <v>45216</v>
      </c>
      <c r="B2225" s="5">
        <f t="shared" si="679"/>
        <v>10</v>
      </c>
      <c r="C2225" s="5">
        <f t="shared" si="680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up'!$A$2:$C$55,3,FALSE)</f>
        <v>Cash</v>
      </c>
      <c r="J2225" s="5">
        <f>VLOOKUP(F2225,'Set up'!$A$2:$D$55,4,FALSE)</f>
        <v>0</v>
      </c>
      <c r="K2225" s="4">
        <f t="shared" si="672"/>
        <v>45216</v>
      </c>
      <c r="L2225" s="5">
        <f t="shared" si="673"/>
        <v>10</v>
      </c>
      <c r="M2225" s="5">
        <f t="shared" si="674"/>
        <v>2023</v>
      </c>
      <c r="N2225" s="96">
        <v>380</v>
      </c>
      <c r="O2225" s="6">
        <f>-N2225</f>
        <v>-380</v>
      </c>
      <c r="P2225" s="6">
        <f t="shared" si="666"/>
        <v>0</v>
      </c>
      <c r="Q2225" s="7">
        <f t="shared" si="682"/>
        <v>3753293.0500000021</v>
      </c>
      <c r="R2225" s="44" t="str">
        <f>VLOOKUP(F2225,'Set up'!$A$2:$E$55,5,FALSE)</f>
        <v>Trsf</v>
      </c>
      <c r="S2225" s="1" t="s">
        <v>2693</v>
      </c>
    </row>
    <row r="2226" spans="1:19" ht="15" customHeight="1" x14ac:dyDescent="0.35">
      <c r="A2226" s="4">
        <v>45218</v>
      </c>
      <c r="B2226" s="5">
        <f t="shared" si="679"/>
        <v>10</v>
      </c>
      <c r="C2226" s="5">
        <f t="shared" si="680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9"/>
      <c r="H2226" s="5">
        <v>2</v>
      </c>
      <c r="I2226" s="5">
        <f>VLOOKUP(F2226,'Set up'!$A$2:$C$55,3,FALSE)</f>
        <v>60</v>
      </c>
      <c r="J2226" s="5">
        <f>VLOOKUP(F2226,'Set up'!$A$2:$D$55,4,FALSE)</f>
        <v>60</v>
      </c>
      <c r="K2226" s="4">
        <f t="shared" si="672"/>
        <v>45278</v>
      </c>
      <c r="L2226" s="5">
        <f t="shared" si="673"/>
        <v>12</v>
      </c>
      <c r="M2226" s="5">
        <f t="shared" si="674"/>
        <v>2023</v>
      </c>
      <c r="N2226" s="96">
        <v>3212</v>
      </c>
      <c r="O2226" s="6">
        <f t="shared" ref="O2226:O2227" si="683">-N2226</f>
        <v>-3212</v>
      </c>
      <c r="P2226" s="6">
        <f t="shared" si="666"/>
        <v>0</v>
      </c>
      <c r="Q2226" s="7">
        <f t="shared" si="682"/>
        <v>3756505.0500000021</v>
      </c>
      <c r="R2226" s="44" t="str">
        <f>VLOOKUP(F2226,'Set up'!$A$2:$E$55,5,FALSE)</f>
        <v>Chq</v>
      </c>
      <c r="S2226" s="1" t="s">
        <v>2491</v>
      </c>
    </row>
    <row r="2227" spans="1:19" ht="15" customHeight="1" x14ac:dyDescent="0.35">
      <c r="A2227" s="4">
        <v>45218</v>
      </c>
      <c r="B2227" s="5">
        <f t="shared" si="679"/>
        <v>10</v>
      </c>
      <c r="C2227" s="5">
        <f t="shared" si="680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9"/>
      <c r="H2227" s="5">
        <v>1</v>
      </c>
      <c r="I2227" s="5">
        <f>VLOOKUP(F2227,'Set up'!$A$2:$C$55,3,FALSE)</f>
        <v>60</v>
      </c>
      <c r="J2227" s="5">
        <f>VLOOKUP(F2227,'Set up'!$A$2:$D$55,4,FALSE)</f>
        <v>60</v>
      </c>
      <c r="K2227" s="4">
        <f t="shared" si="672"/>
        <v>45278</v>
      </c>
      <c r="L2227" s="5">
        <f t="shared" si="673"/>
        <v>12</v>
      </c>
      <c r="M2227" s="5">
        <f t="shared" si="674"/>
        <v>2023</v>
      </c>
      <c r="N2227" s="96">
        <v>1606</v>
      </c>
      <c r="O2227" s="6">
        <f t="shared" si="683"/>
        <v>-1606</v>
      </c>
      <c r="P2227" s="6">
        <f t="shared" si="666"/>
        <v>0</v>
      </c>
      <c r="Q2227" s="7">
        <f t="shared" si="682"/>
        <v>3758111.0500000021</v>
      </c>
      <c r="R2227" s="44" t="str">
        <f>VLOOKUP(F2227,'Set up'!$A$2:$E$55,5,FALSE)</f>
        <v>Chq</v>
      </c>
      <c r="S2227" s="1" t="s">
        <v>2491</v>
      </c>
    </row>
    <row r="2228" spans="1:19" ht="15" customHeight="1" x14ac:dyDescent="0.35">
      <c r="A2228" s="4" t="s">
        <v>2019</v>
      </c>
      <c r="B2228" s="5">
        <f t="shared" si="679"/>
        <v>10</v>
      </c>
      <c r="C2228" s="5">
        <f t="shared" si="680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up'!$A$2:$C$55,3,FALSE)</f>
        <v>Cash</v>
      </c>
      <c r="J2228" s="5">
        <f>VLOOKUP(F2228,'Set up'!$A$2:$D$55,4,FALSE)</f>
        <v>0</v>
      </c>
      <c r="K2228" s="4">
        <f t="shared" si="672"/>
        <v>45219</v>
      </c>
      <c r="L2228" s="5">
        <f t="shared" si="673"/>
        <v>10</v>
      </c>
      <c r="M2228" s="5">
        <f t="shared" si="674"/>
        <v>2023</v>
      </c>
      <c r="N2228" s="96">
        <v>2700</v>
      </c>
      <c r="O2228" s="6">
        <f>-1682.2-1017.8</f>
        <v>-2700</v>
      </c>
      <c r="P2228" s="6">
        <f t="shared" si="666"/>
        <v>0</v>
      </c>
      <c r="Q2228" s="7">
        <f t="shared" si="682"/>
        <v>3760811.0500000021</v>
      </c>
      <c r="R2228" s="44" t="str">
        <f>VLOOKUP(F2228,'Set up'!$A$2:$E$55,5,FALSE)</f>
        <v>Trsf</v>
      </c>
      <c r="S2228" s="1" t="s">
        <v>2694</v>
      </c>
    </row>
    <row r="2229" spans="1:19" ht="15" customHeight="1" x14ac:dyDescent="0.35">
      <c r="A2229" s="4">
        <v>45220</v>
      </c>
      <c r="B2229" s="5">
        <f t="shared" ref="B2229:B2258" si="684">MONTH(A2229)</f>
        <v>10</v>
      </c>
      <c r="C2229" s="5">
        <f t="shared" ref="C2229:C2258" si="685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up'!$A$2:$C$55,3,FALSE)</f>
        <v>#N/A</v>
      </c>
      <c r="J2229" s="5" t="e">
        <f>VLOOKUP(F2229,'Set up'!$A$2:$D$55,4,FALSE)</f>
        <v>#N/A</v>
      </c>
      <c r="K2229" s="4" t="e">
        <f t="shared" si="672"/>
        <v>#N/A</v>
      </c>
      <c r="L2229" s="5" t="e">
        <f t="shared" si="673"/>
        <v>#N/A</v>
      </c>
      <c r="M2229" s="5" t="e">
        <f t="shared" si="674"/>
        <v>#N/A</v>
      </c>
      <c r="N2229" s="96">
        <v>0</v>
      </c>
      <c r="P2229" s="6">
        <f t="shared" ref="P2229:P2258" si="686">SUM(N2229+O2229)</f>
        <v>0</v>
      </c>
      <c r="Q2229" s="7">
        <f t="shared" ref="Q2229:Q2258" si="687">SUM(Q2228+N2229)</f>
        <v>3760811.0500000021</v>
      </c>
      <c r="R2229" s="44" t="e">
        <f>VLOOKUP(F2229,'Set up'!$A$2:$E$55,5,FALSE)</f>
        <v>#N/A</v>
      </c>
    </row>
    <row r="2230" spans="1:19" ht="15" customHeight="1" x14ac:dyDescent="0.35">
      <c r="A2230" s="4">
        <v>45220</v>
      </c>
      <c r="B2230" s="5">
        <f t="shared" si="684"/>
        <v>10</v>
      </c>
      <c r="C2230" s="5">
        <f t="shared" si="685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up'!$A$2:$C$55,3,FALSE)</f>
        <v>#N/A</v>
      </c>
      <c r="J2230" s="5" t="e">
        <f>VLOOKUP(F2230,'Set up'!$A$2:$D$55,4,FALSE)</f>
        <v>#N/A</v>
      </c>
      <c r="K2230" s="4" t="e">
        <f t="shared" si="672"/>
        <v>#N/A</v>
      </c>
      <c r="L2230" s="5" t="e">
        <f t="shared" si="673"/>
        <v>#N/A</v>
      </c>
      <c r="M2230" s="5" t="e">
        <f t="shared" si="674"/>
        <v>#N/A</v>
      </c>
      <c r="N2230" s="96">
        <v>0</v>
      </c>
      <c r="P2230" s="6">
        <f t="shared" si="686"/>
        <v>0</v>
      </c>
      <c r="Q2230" s="7">
        <f t="shared" si="687"/>
        <v>3760811.0500000021</v>
      </c>
      <c r="R2230" s="44" t="e">
        <f>VLOOKUP(F2230,'Set up'!$A$2:$E$55,5,FALSE)</f>
        <v>#N/A</v>
      </c>
    </row>
    <row r="2231" spans="1:19" ht="15" customHeight="1" x14ac:dyDescent="0.35">
      <c r="A2231" s="4">
        <v>45220</v>
      </c>
      <c r="B2231" s="5">
        <f t="shared" si="684"/>
        <v>10</v>
      </c>
      <c r="C2231" s="5">
        <f t="shared" si="685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up'!$A$2:$C$55,3,FALSE)</f>
        <v>#N/A</v>
      </c>
      <c r="J2231" s="5" t="e">
        <f>VLOOKUP(F2231,'Set up'!$A$2:$D$55,4,FALSE)</f>
        <v>#N/A</v>
      </c>
      <c r="K2231" s="4" t="e">
        <f t="shared" si="672"/>
        <v>#N/A</v>
      </c>
      <c r="L2231" s="5" t="e">
        <f t="shared" si="673"/>
        <v>#N/A</v>
      </c>
      <c r="M2231" s="5" t="e">
        <f t="shared" si="674"/>
        <v>#N/A</v>
      </c>
      <c r="N2231" s="96">
        <v>0</v>
      </c>
      <c r="P2231" s="6">
        <f t="shared" si="686"/>
        <v>0</v>
      </c>
      <c r="Q2231" s="7">
        <f t="shared" si="687"/>
        <v>3760811.0500000021</v>
      </c>
      <c r="R2231" s="44" t="e">
        <f>VLOOKUP(F2231,'Set up'!$A$2:$E$55,5,FALSE)</f>
        <v>#N/A</v>
      </c>
    </row>
    <row r="2232" spans="1:19" ht="15" customHeight="1" x14ac:dyDescent="0.35">
      <c r="A2232" s="4">
        <v>45220</v>
      </c>
      <c r="B2232" s="5">
        <f t="shared" si="684"/>
        <v>10</v>
      </c>
      <c r="C2232" s="5">
        <f t="shared" si="685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up'!$A$2:$C$55,3,FALSE)</f>
        <v>#N/A</v>
      </c>
      <c r="J2232" s="5" t="e">
        <f>VLOOKUP(F2232,'Set up'!$A$2:$D$55,4,FALSE)</f>
        <v>#N/A</v>
      </c>
      <c r="K2232" s="4" t="e">
        <f t="shared" si="672"/>
        <v>#N/A</v>
      </c>
      <c r="L2232" s="5" t="e">
        <f t="shared" si="673"/>
        <v>#N/A</v>
      </c>
      <c r="M2232" s="5" t="e">
        <f t="shared" si="674"/>
        <v>#N/A</v>
      </c>
      <c r="N2232" s="96">
        <v>0</v>
      </c>
      <c r="P2232" s="6">
        <f t="shared" si="686"/>
        <v>0</v>
      </c>
      <c r="Q2232" s="7">
        <f t="shared" si="687"/>
        <v>3760811.0500000021</v>
      </c>
      <c r="R2232" s="44" t="e">
        <f>VLOOKUP(F2232,'Set up'!$A$2:$E$55,5,FALSE)</f>
        <v>#N/A</v>
      </c>
    </row>
    <row r="2233" spans="1:19" ht="15" customHeight="1" x14ac:dyDescent="0.35">
      <c r="A2233" s="4">
        <v>45220</v>
      </c>
      <c r="B2233" s="5">
        <f t="shared" si="684"/>
        <v>10</v>
      </c>
      <c r="C2233" s="5">
        <f t="shared" si="685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up'!$A$2:$C$55,3,FALSE)</f>
        <v>#N/A</v>
      </c>
      <c r="J2233" s="5" t="e">
        <f>VLOOKUP(F2233,'Set up'!$A$2:$D$55,4,FALSE)</f>
        <v>#N/A</v>
      </c>
      <c r="K2233" s="4" t="e">
        <f t="shared" si="672"/>
        <v>#N/A</v>
      </c>
      <c r="L2233" s="5" t="e">
        <f t="shared" si="673"/>
        <v>#N/A</v>
      </c>
      <c r="M2233" s="5" t="e">
        <f t="shared" si="674"/>
        <v>#N/A</v>
      </c>
      <c r="N2233" s="96">
        <v>0</v>
      </c>
      <c r="P2233" s="6">
        <f t="shared" si="686"/>
        <v>0</v>
      </c>
      <c r="Q2233" s="7">
        <f t="shared" si="687"/>
        <v>3760811.0500000021</v>
      </c>
      <c r="R2233" s="44" t="e">
        <f>VLOOKUP(F2233,'Set up'!$A$2:$E$55,5,FALSE)</f>
        <v>#N/A</v>
      </c>
    </row>
    <row r="2234" spans="1:19" ht="15" customHeight="1" x14ac:dyDescent="0.35">
      <c r="A2234" s="4">
        <v>45220</v>
      </c>
      <c r="B2234" s="5">
        <f t="shared" si="684"/>
        <v>10</v>
      </c>
      <c r="C2234" s="5">
        <f t="shared" si="685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up'!$A$2:$C$55,3,FALSE)</f>
        <v>#N/A</v>
      </c>
      <c r="J2234" s="5" t="e">
        <f>VLOOKUP(F2234,'Set up'!$A$2:$D$55,4,FALSE)</f>
        <v>#N/A</v>
      </c>
      <c r="K2234" s="4" t="e">
        <f t="shared" si="672"/>
        <v>#N/A</v>
      </c>
      <c r="L2234" s="5" t="e">
        <f t="shared" si="673"/>
        <v>#N/A</v>
      </c>
      <c r="M2234" s="5" t="e">
        <f t="shared" si="674"/>
        <v>#N/A</v>
      </c>
      <c r="N2234" s="96">
        <v>0</v>
      </c>
      <c r="P2234" s="6">
        <f t="shared" si="686"/>
        <v>0</v>
      </c>
      <c r="Q2234" s="7">
        <f t="shared" si="687"/>
        <v>3760811.0500000021</v>
      </c>
      <c r="R2234" s="44" t="e">
        <f>VLOOKUP(F2234,'Set up'!$A$2:$E$55,5,FALSE)</f>
        <v>#N/A</v>
      </c>
    </row>
    <row r="2235" spans="1:19" ht="15" customHeight="1" x14ac:dyDescent="0.35">
      <c r="A2235" s="4">
        <v>45224</v>
      </c>
      <c r="B2235" s="5">
        <f t="shared" si="684"/>
        <v>10</v>
      </c>
      <c r="C2235" s="5">
        <f t="shared" si="685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up'!$A$2:$C$55,3,FALSE)</f>
        <v>Cash</v>
      </c>
      <c r="J2235" s="5">
        <f>VLOOKUP(F2235,'Set up'!$A$2:$D$55,4,FALSE)</f>
        <v>0</v>
      </c>
      <c r="K2235" s="4">
        <f t="shared" si="672"/>
        <v>45224</v>
      </c>
      <c r="L2235" s="5">
        <f t="shared" si="673"/>
        <v>10</v>
      </c>
      <c r="M2235" s="5">
        <f t="shared" si="674"/>
        <v>2023</v>
      </c>
      <c r="N2235" s="96">
        <v>250</v>
      </c>
      <c r="O2235" s="6">
        <f>-N2235</f>
        <v>-250</v>
      </c>
      <c r="P2235" s="6">
        <f t="shared" si="686"/>
        <v>0</v>
      </c>
      <c r="Q2235" s="7">
        <f t="shared" si="687"/>
        <v>3761061.0500000021</v>
      </c>
      <c r="R2235" s="44" t="str">
        <f>VLOOKUP(F2235,'Set up'!$A$2:$E$55,5,FALSE)</f>
        <v>Trsf</v>
      </c>
      <c r="S2235" s="1" t="s">
        <v>2695</v>
      </c>
    </row>
    <row r="2236" spans="1:19" ht="15" customHeight="1" x14ac:dyDescent="0.35">
      <c r="A2236" s="4">
        <v>45224</v>
      </c>
      <c r="B2236" s="5">
        <f t="shared" si="684"/>
        <v>10</v>
      </c>
      <c r="C2236" s="5">
        <f t="shared" si="685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up'!$A$2:$C$55,3,FALSE)</f>
        <v>Cash</v>
      </c>
      <c r="J2236" s="5">
        <f>VLOOKUP(F2236,'Set up'!$A$2:$D$55,4,FALSE)</f>
        <v>0</v>
      </c>
      <c r="K2236" s="4">
        <f t="shared" si="672"/>
        <v>45224</v>
      </c>
      <c r="L2236" s="5">
        <f t="shared" si="673"/>
        <v>10</v>
      </c>
      <c r="M2236" s="5">
        <f t="shared" si="674"/>
        <v>2023</v>
      </c>
      <c r="N2236" s="96">
        <v>6512</v>
      </c>
      <c r="O2236" s="6">
        <f>-232.2-3500-2779.8</f>
        <v>-6512</v>
      </c>
      <c r="P2236" s="6">
        <f t="shared" si="686"/>
        <v>0</v>
      </c>
      <c r="Q2236" s="7">
        <f t="shared" si="687"/>
        <v>3767573.0500000021</v>
      </c>
      <c r="R2236" s="44" t="str">
        <f>VLOOKUP(F2236,'Set up'!$A$2:$E$55,5,FALSE)</f>
        <v>Trsf</v>
      </c>
      <c r="S2236" s="1" t="s">
        <v>2752</v>
      </c>
    </row>
    <row r="2237" spans="1:19" ht="15" customHeight="1" x14ac:dyDescent="0.35">
      <c r="A2237" s="4">
        <v>45224</v>
      </c>
      <c r="B2237" s="5">
        <f t="shared" si="684"/>
        <v>10</v>
      </c>
      <c r="C2237" s="5">
        <f t="shared" si="685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up'!$A$2:$C$55,3,FALSE)</f>
        <v>Cash</v>
      </c>
      <c r="J2237" s="5">
        <f>VLOOKUP(F2237,'Set up'!$A$2:$D$55,4,FALSE)</f>
        <v>0</v>
      </c>
      <c r="K2237" s="4">
        <f t="shared" si="672"/>
        <v>45224</v>
      </c>
      <c r="L2237" s="5">
        <f t="shared" si="673"/>
        <v>10</v>
      </c>
      <c r="M2237" s="5">
        <f t="shared" si="674"/>
        <v>2023</v>
      </c>
      <c r="N2237" s="96">
        <v>1404</v>
      </c>
      <c r="O2237" s="6">
        <f>-N2237</f>
        <v>-1404</v>
      </c>
      <c r="P2237" s="6">
        <f t="shared" si="686"/>
        <v>0</v>
      </c>
      <c r="Q2237" s="7">
        <f t="shared" si="687"/>
        <v>3768977.0500000021</v>
      </c>
      <c r="R2237" s="44" t="str">
        <f>VLOOKUP(F2237,'Set up'!$A$2:$E$55,5,FALSE)</f>
        <v>Trsf</v>
      </c>
      <c r="S2237" s="1" t="s">
        <v>2753</v>
      </c>
    </row>
    <row r="2238" spans="1:19" ht="15" customHeight="1" x14ac:dyDescent="0.35">
      <c r="A2238" s="4">
        <v>45224</v>
      </c>
      <c r="B2238" s="5">
        <f t="shared" si="684"/>
        <v>10</v>
      </c>
      <c r="C2238" s="5">
        <f t="shared" si="685"/>
        <v>2023</v>
      </c>
      <c r="D2238" s="88" t="s">
        <v>2029</v>
      </c>
      <c r="E2238" s="5" t="str">
        <f>VLOOKUP(F2238,'Set up'!$A$2:$C$55,2,FALSE)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up'!$A$2:$C$55,3,FALSE)</f>
        <v>Cash</v>
      </c>
      <c r="J2238" s="5">
        <f>VLOOKUP(F2238,'Set up'!$A$2:$D$55,4,FALSE)</f>
        <v>0</v>
      </c>
      <c r="K2238" s="4">
        <f t="shared" si="672"/>
        <v>45224</v>
      </c>
      <c r="L2238" s="5">
        <f t="shared" si="673"/>
        <v>10</v>
      </c>
      <c r="M2238" s="5">
        <f t="shared" si="674"/>
        <v>2023</v>
      </c>
      <c r="N2238" s="96">
        <v>2530</v>
      </c>
      <c r="O2238" s="6">
        <f t="shared" ref="O2238:O2246" si="688">-N2238</f>
        <v>-2530</v>
      </c>
      <c r="P2238" s="6">
        <f t="shared" si="686"/>
        <v>0</v>
      </c>
      <c r="Q2238" s="7">
        <f t="shared" si="687"/>
        <v>3771507.0500000021</v>
      </c>
      <c r="R2238" s="44" t="str">
        <f>VLOOKUP(F2238,'Set up'!$A$2:$E$55,5,FALSE)</f>
        <v>Cash</v>
      </c>
      <c r="S2238" s="1" t="s">
        <v>2093</v>
      </c>
    </row>
    <row r="2239" spans="1:19" ht="15" customHeight="1" x14ac:dyDescent="0.35">
      <c r="A2239" s="4">
        <v>45224</v>
      </c>
      <c r="B2239" s="5">
        <f t="shared" si="684"/>
        <v>10</v>
      </c>
      <c r="C2239" s="5">
        <f t="shared" si="685"/>
        <v>2023</v>
      </c>
      <c r="D2239" s="88" t="s">
        <v>2029</v>
      </c>
      <c r="E2239" s="5" t="str">
        <f>VLOOKUP(F2239,'Set up'!$A$2:$C$55,2,FALSE)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up'!$A$2:$C$55,3,FALSE)</f>
        <v>Cash</v>
      </c>
      <c r="J2239" s="5">
        <f>VLOOKUP(F2239,'Set up'!$A$2:$D$55,4,FALSE)</f>
        <v>0</v>
      </c>
      <c r="K2239" s="4">
        <f t="shared" si="672"/>
        <v>45224</v>
      </c>
      <c r="L2239" s="5">
        <f t="shared" si="673"/>
        <v>10</v>
      </c>
      <c r="M2239" s="5">
        <f t="shared" si="674"/>
        <v>2023</v>
      </c>
      <c r="N2239" s="96">
        <v>475.2</v>
      </c>
      <c r="O2239" s="6">
        <f t="shared" si="688"/>
        <v>-475.2</v>
      </c>
      <c r="P2239" s="6">
        <f t="shared" si="686"/>
        <v>0</v>
      </c>
      <c r="Q2239" s="7">
        <f t="shared" si="687"/>
        <v>3771982.2500000023</v>
      </c>
      <c r="R2239" s="44" t="str">
        <f>VLOOKUP(F2239,'Set up'!$A$2:$E$55,5,FALSE)</f>
        <v>Cash</v>
      </c>
      <c r="S2239" s="1" t="s">
        <v>2093</v>
      </c>
    </row>
    <row r="2240" spans="1:19" ht="15" customHeight="1" x14ac:dyDescent="0.35">
      <c r="A2240" s="4">
        <v>45224</v>
      </c>
      <c r="B2240" s="5">
        <f t="shared" si="684"/>
        <v>10</v>
      </c>
      <c r="C2240" s="5">
        <f t="shared" si="685"/>
        <v>2023</v>
      </c>
      <c r="D2240" s="88" t="s">
        <v>2029</v>
      </c>
      <c r="E2240" s="5" t="str">
        <f>VLOOKUP(F2240,'Set up'!$A$2:$C$55,2,FALSE)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up'!$A$2:$C$55,3,FALSE)</f>
        <v>Cash</v>
      </c>
      <c r="J2240" s="5">
        <f>VLOOKUP(F2240,'Set up'!$A$2:$D$55,4,FALSE)</f>
        <v>0</v>
      </c>
      <c r="K2240" s="4">
        <f t="shared" si="672"/>
        <v>45224</v>
      </c>
      <c r="L2240" s="5">
        <f t="shared" si="673"/>
        <v>10</v>
      </c>
      <c r="M2240" s="5">
        <f t="shared" si="674"/>
        <v>2023</v>
      </c>
      <c r="N2240" s="96">
        <v>120</v>
      </c>
      <c r="O2240" s="6">
        <f t="shared" si="688"/>
        <v>-120</v>
      </c>
      <c r="P2240" s="6">
        <f t="shared" si="686"/>
        <v>0</v>
      </c>
      <c r="Q2240" s="7">
        <f t="shared" si="687"/>
        <v>3772102.2500000023</v>
      </c>
      <c r="R2240" s="44" t="str">
        <f>VLOOKUP(F2240,'Set up'!$A$2:$E$55,5,FALSE)</f>
        <v>Cash</v>
      </c>
      <c r="S2240" s="1" t="s">
        <v>2093</v>
      </c>
    </row>
    <row r="2241" spans="1:19" ht="15" customHeight="1" x14ac:dyDescent="0.35">
      <c r="A2241" s="4">
        <v>45224</v>
      </c>
      <c r="B2241" s="5">
        <f t="shared" si="684"/>
        <v>10</v>
      </c>
      <c r="C2241" s="5">
        <f t="shared" si="685"/>
        <v>2023</v>
      </c>
      <c r="D2241" s="88" t="s">
        <v>2029</v>
      </c>
      <c r="E2241" s="5" t="str">
        <f>VLOOKUP(F2241,'Set up'!$A$2:$C$55,2,FALSE)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up'!$A$2:$C$55,3,FALSE)</f>
        <v>Cash</v>
      </c>
      <c r="J2241" s="5">
        <f>VLOOKUP(F2241,'Set up'!$A$2:$D$55,4,FALSE)</f>
        <v>0</v>
      </c>
      <c r="K2241" s="4">
        <f t="shared" si="672"/>
        <v>45224</v>
      </c>
      <c r="L2241" s="5">
        <f t="shared" si="673"/>
        <v>10</v>
      </c>
      <c r="M2241" s="5">
        <f t="shared" si="674"/>
        <v>2023</v>
      </c>
      <c r="N2241" s="96">
        <v>310</v>
      </c>
      <c r="O2241" s="6">
        <f t="shared" si="688"/>
        <v>-310</v>
      </c>
      <c r="P2241" s="6">
        <f t="shared" si="686"/>
        <v>0</v>
      </c>
      <c r="Q2241" s="7">
        <f t="shared" si="687"/>
        <v>3772412.2500000023</v>
      </c>
      <c r="R2241" s="44" t="str">
        <f>VLOOKUP(F2241,'Set up'!$A$2:$E$55,5,FALSE)</f>
        <v>Cash</v>
      </c>
      <c r="S2241" s="1" t="s">
        <v>2093</v>
      </c>
    </row>
    <row r="2242" spans="1:19" ht="15" customHeight="1" x14ac:dyDescent="0.35">
      <c r="A2242" s="4">
        <v>45224</v>
      </c>
      <c r="B2242" s="5">
        <f t="shared" si="684"/>
        <v>10</v>
      </c>
      <c r="C2242" s="5">
        <f t="shared" si="685"/>
        <v>2023</v>
      </c>
      <c r="D2242" s="88" t="s">
        <v>2029</v>
      </c>
      <c r="E2242" s="5" t="str">
        <f>VLOOKUP(F2242,'Set up'!$A$2:$C$55,2,FALSE)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up'!$A$2:$C$55,3,FALSE)</f>
        <v>Cash</v>
      </c>
      <c r="J2242" s="5">
        <f>VLOOKUP(F2242,'Set up'!$A$2:$D$55,4,FALSE)</f>
        <v>0</v>
      </c>
      <c r="K2242" s="4">
        <f t="shared" si="672"/>
        <v>45224</v>
      </c>
      <c r="L2242" s="5">
        <f t="shared" si="673"/>
        <v>10</v>
      </c>
      <c r="M2242" s="5">
        <f t="shared" si="674"/>
        <v>2023</v>
      </c>
      <c r="N2242" s="96">
        <v>100</v>
      </c>
      <c r="O2242" s="6">
        <f t="shared" si="688"/>
        <v>-100</v>
      </c>
      <c r="P2242" s="6">
        <f t="shared" si="686"/>
        <v>0</v>
      </c>
      <c r="Q2242" s="7">
        <f t="shared" si="687"/>
        <v>3772512.2500000023</v>
      </c>
      <c r="R2242" s="44" t="str">
        <f>VLOOKUP(F2242,'Set up'!$A$2:$E$55,5,FALSE)</f>
        <v>Cash</v>
      </c>
      <c r="S2242" s="1" t="s">
        <v>2093</v>
      </c>
    </row>
    <row r="2243" spans="1:19" ht="15" customHeight="1" x14ac:dyDescent="0.35">
      <c r="A2243" s="4">
        <v>45224</v>
      </c>
      <c r="B2243" s="5">
        <f t="shared" si="684"/>
        <v>10</v>
      </c>
      <c r="C2243" s="5">
        <f t="shared" si="685"/>
        <v>2023</v>
      </c>
      <c r="D2243" s="88" t="s">
        <v>2030</v>
      </c>
      <c r="E2243" s="5" t="str">
        <f>VLOOKUP(F2243,'Set up'!$A$2:$C$55,2,FALSE)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up'!$A$2:$C$55,3,FALSE)</f>
        <v>Cash</v>
      </c>
      <c r="J2243" s="5">
        <f>VLOOKUP(F2243,'Set up'!$A$2:$D$55,4,FALSE)</f>
        <v>0</v>
      </c>
      <c r="K2243" s="4">
        <f t="shared" ref="K2243:K2306" si="689">A2243+J2243</f>
        <v>45224</v>
      </c>
      <c r="L2243" s="5">
        <f t="shared" ref="L2243:L2306" si="690">MONTH(K2243)</f>
        <v>10</v>
      </c>
      <c r="M2243" s="5">
        <f t="shared" ref="M2243:M2306" si="691">YEAR(K2243)</f>
        <v>2023</v>
      </c>
      <c r="N2243" s="96">
        <v>1738</v>
      </c>
      <c r="O2243" s="6">
        <f t="shared" si="688"/>
        <v>-1738</v>
      </c>
      <c r="P2243" s="6">
        <f t="shared" si="686"/>
        <v>0</v>
      </c>
      <c r="Q2243" s="7">
        <f t="shared" si="687"/>
        <v>3774250.2500000023</v>
      </c>
      <c r="R2243" s="44" t="str">
        <f>VLOOKUP(F2243,'Set up'!$A$2:$E$55,5,FALSE)</f>
        <v>PD Chq</v>
      </c>
      <c r="S2243" s="1" t="s">
        <v>2616</v>
      </c>
    </row>
    <row r="2244" spans="1:19" ht="15" customHeight="1" x14ac:dyDescent="0.35">
      <c r="A2244" s="4">
        <v>45224</v>
      </c>
      <c r="B2244" s="5">
        <f t="shared" si="684"/>
        <v>10</v>
      </c>
      <c r="C2244" s="5">
        <f t="shared" si="685"/>
        <v>2023</v>
      </c>
      <c r="D2244" s="88" t="s">
        <v>2030</v>
      </c>
      <c r="E2244" s="5" t="str">
        <f>VLOOKUP(F2244,'Set up'!$A$2:$C$55,2,FALSE)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up'!$A$2:$C$55,3,FALSE)</f>
        <v>Cash</v>
      </c>
      <c r="J2244" s="5">
        <f>VLOOKUP(F2244,'Set up'!$A$2:$D$55,4,FALSE)</f>
        <v>0</v>
      </c>
      <c r="K2244" s="4">
        <f t="shared" si="689"/>
        <v>45224</v>
      </c>
      <c r="L2244" s="5">
        <f t="shared" si="690"/>
        <v>10</v>
      </c>
      <c r="M2244" s="5">
        <f t="shared" si="691"/>
        <v>2023</v>
      </c>
      <c r="N2244" s="96">
        <v>468</v>
      </c>
      <c r="O2244" s="6">
        <f t="shared" si="688"/>
        <v>-468</v>
      </c>
      <c r="P2244" s="6">
        <f t="shared" si="686"/>
        <v>0</v>
      </c>
      <c r="Q2244" s="7">
        <f t="shared" si="687"/>
        <v>3774718.2500000023</v>
      </c>
      <c r="R2244" s="44" t="str">
        <f>VLOOKUP(F2244,'Set up'!$A$2:$E$55,5,FALSE)</f>
        <v>PD Chq</v>
      </c>
      <c r="S2244" s="1" t="s">
        <v>2616</v>
      </c>
    </row>
    <row r="2245" spans="1:19" ht="15" customHeight="1" x14ac:dyDescent="0.35">
      <c r="A2245" s="4">
        <v>45224</v>
      </c>
      <c r="B2245" s="5">
        <f t="shared" si="684"/>
        <v>10</v>
      </c>
      <c r="C2245" s="5">
        <f t="shared" si="685"/>
        <v>2023</v>
      </c>
      <c r="D2245" s="88" t="s">
        <v>2030</v>
      </c>
      <c r="E2245" s="5" t="str">
        <f>VLOOKUP(F2245,'Set up'!$A$2:$C$55,2,FALSE)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up'!$A$2:$C$55,3,FALSE)</f>
        <v>Cash</v>
      </c>
      <c r="J2245" s="5">
        <f>VLOOKUP(F2245,'Set up'!$A$2:$D$55,4,FALSE)</f>
        <v>0</v>
      </c>
      <c r="K2245" s="4">
        <f t="shared" si="689"/>
        <v>45224</v>
      </c>
      <c r="L2245" s="5">
        <f t="shared" si="690"/>
        <v>10</v>
      </c>
      <c r="M2245" s="5">
        <f t="shared" si="691"/>
        <v>2023</v>
      </c>
      <c r="N2245" s="96">
        <v>95</v>
      </c>
      <c r="O2245" s="6">
        <f t="shared" si="688"/>
        <v>-95</v>
      </c>
      <c r="P2245" s="6">
        <f t="shared" si="686"/>
        <v>0</v>
      </c>
      <c r="Q2245" s="7">
        <f t="shared" si="687"/>
        <v>3774813.2500000023</v>
      </c>
      <c r="R2245" s="44" t="str">
        <f>VLOOKUP(F2245,'Set up'!$A$2:$E$55,5,FALSE)</f>
        <v>PD Chq</v>
      </c>
      <c r="S2245" s="1" t="s">
        <v>2616</v>
      </c>
    </row>
    <row r="2246" spans="1:19" ht="15" customHeight="1" x14ac:dyDescent="0.35">
      <c r="A2246" s="4">
        <v>45224</v>
      </c>
      <c r="B2246" s="5">
        <f t="shared" si="684"/>
        <v>10</v>
      </c>
      <c r="C2246" s="5">
        <f t="shared" si="685"/>
        <v>2023</v>
      </c>
      <c r="D2246" s="88" t="s">
        <v>2030</v>
      </c>
      <c r="E2246" s="5" t="str">
        <f>VLOOKUP(F2246,'Set up'!$A$2:$C$55,2,FALSE)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up'!$A$2:$C$55,3,FALSE)</f>
        <v>Cash</v>
      </c>
      <c r="J2246" s="5">
        <f>VLOOKUP(F2246,'Set up'!$A$2:$D$55,4,FALSE)</f>
        <v>0</v>
      </c>
      <c r="K2246" s="4">
        <f t="shared" si="689"/>
        <v>45224</v>
      </c>
      <c r="L2246" s="5">
        <f t="shared" si="690"/>
        <v>10</v>
      </c>
      <c r="M2246" s="5">
        <f t="shared" si="691"/>
        <v>2023</v>
      </c>
      <c r="N2246" s="96">
        <v>260</v>
      </c>
      <c r="O2246" s="6">
        <f t="shared" si="688"/>
        <v>-260</v>
      </c>
      <c r="P2246" s="6">
        <f t="shared" si="686"/>
        <v>0</v>
      </c>
      <c r="Q2246" s="7">
        <f t="shared" si="687"/>
        <v>3775073.2500000023</v>
      </c>
      <c r="R2246" s="44" t="str">
        <f>VLOOKUP(F2246,'Set up'!$A$2:$E$55,5,FALSE)</f>
        <v>PD Chq</v>
      </c>
      <c r="S2246" s="1" t="s">
        <v>2616</v>
      </c>
    </row>
    <row r="2247" spans="1:19" ht="15" customHeight="1" x14ac:dyDescent="0.35">
      <c r="A2247" s="4">
        <v>45225</v>
      </c>
      <c r="B2247" s="5">
        <f t="shared" si="684"/>
        <v>10</v>
      </c>
      <c r="C2247" s="5">
        <f t="shared" si="685"/>
        <v>2023</v>
      </c>
      <c r="D2247" s="88" t="s">
        <v>2032</v>
      </c>
      <c r="E2247" s="5" t="str">
        <f>VLOOKUP(F2247,'Set up'!$A$2:$C$55,2,FALSE)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up'!$A$2:$C$55,3,FALSE)</f>
        <v>Cash</v>
      </c>
      <c r="J2247" s="5">
        <f>VLOOKUP(F2247,'Set up'!$A$2:$D$55,4,FALSE)</f>
        <v>0</v>
      </c>
      <c r="K2247" s="4">
        <f t="shared" si="689"/>
        <v>45225</v>
      </c>
      <c r="L2247" s="5">
        <f t="shared" si="690"/>
        <v>10</v>
      </c>
      <c r="M2247" s="5">
        <f t="shared" si="691"/>
        <v>2023</v>
      </c>
      <c r="N2247" s="96">
        <v>1738</v>
      </c>
      <c r="P2247" s="6">
        <f t="shared" si="686"/>
        <v>1738</v>
      </c>
      <c r="Q2247" s="7">
        <f t="shared" si="687"/>
        <v>3776811.2500000023</v>
      </c>
      <c r="R2247" s="44" t="str">
        <f>VLOOKUP(F2247,'Set up'!$A$2:$E$55,5,FALSE)</f>
        <v>Trsf</v>
      </c>
    </row>
    <row r="2248" spans="1:19" ht="15" customHeight="1" x14ac:dyDescent="0.35">
      <c r="A2248" s="4">
        <v>45225</v>
      </c>
      <c r="B2248" s="5">
        <f t="shared" si="684"/>
        <v>10</v>
      </c>
      <c r="C2248" s="5">
        <f t="shared" si="685"/>
        <v>2023</v>
      </c>
      <c r="D2248" s="88" t="s">
        <v>2032</v>
      </c>
      <c r="E2248" s="5" t="str">
        <f>VLOOKUP(F2248,'Set up'!$A$2:$C$55,2,FALSE)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up'!$A$2:$C$55,3,FALSE)</f>
        <v>Cash</v>
      </c>
      <c r="J2248" s="5">
        <f>VLOOKUP(F2248,'Set up'!$A$2:$D$55,4,FALSE)</f>
        <v>0</v>
      </c>
      <c r="K2248" s="4">
        <f t="shared" si="689"/>
        <v>45225</v>
      </c>
      <c r="L2248" s="5">
        <f t="shared" si="690"/>
        <v>10</v>
      </c>
      <c r="M2248" s="5">
        <f t="shared" si="691"/>
        <v>2023</v>
      </c>
      <c r="N2248" s="96">
        <v>405</v>
      </c>
      <c r="P2248" s="6">
        <f t="shared" si="686"/>
        <v>405</v>
      </c>
      <c r="Q2248" s="7">
        <f t="shared" si="687"/>
        <v>3777216.2500000023</v>
      </c>
      <c r="R2248" s="44" t="str">
        <f>VLOOKUP(F2248,'Set up'!$A$2:$E$55,5,FALSE)</f>
        <v>Trsf</v>
      </c>
    </row>
    <row r="2249" spans="1:19" ht="15" customHeight="1" x14ac:dyDescent="0.35">
      <c r="A2249" s="4">
        <v>45225</v>
      </c>
      <c r="B2249" s="5">
        <f t="shared" si="684"/>
        <v>10</v>
      </c>
      <c r="C2249" s="5">
        <f t="shared" si="685"/>
        <v>2023</v>
      </c>
      <c r="D2249" s="88" t="s">
        <v>2032</v>
      </c>
      <c r="E2249" s="5" t="str">
        <f>VLOOKUP(F2249,'Set up'!$A$2:$C$55,2,FALSE)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up'!$A$2:$C$55,3,FALSE)</f>
        <v>Cash</v>
      </c>
      <c r="J2249" s="5">
        <f>VLOOKUP(F2249,'Set up'!$A$2:$D$55,4,FALSE)</f>
        <v>0</v>
      </c>
      <c r="K2249" s="4">
        <f t="shared" si="689"/>
        <v>45225</v>
      </c>
      <c r="L2249" s="5">
        <f t="shared" si="690"/>
        <v>10</v>
      </c>
      <c r="M2249" s="5">
        <f t="shared" si="691"/>
        <v>2023</v>
      </c>
      <c r="N2249" s="96">
        <v>187.5</v>
      </c>
      <c r="P2249" s="6">
        <f t="shared" si="686"/>
        <v>187.5</v>
      </c>
      <c r="Q2249" s="7">
        <f t="shared" si="687"/>
        <v>3777403.7500000023</v>
      </c>
      <c r="R2249" s="44" t="str">
        <f>VLOOKUP(F2249,'Set up'!$A$2:$E$55,5,FALSE)</f>
        <v>Trsf</v>
      </c>
    </row>
    <row r="2250" spans="1:19" ht="15" customHeight="1" x14ac:dyDescent="0.35">
      <c r="A2250" s="4">
        <v>45225</v>
      </c>
      <c r="B2250" s="5">
        <f t="shared" si="684"/>
        <v>10</v>
      </c>
      <c r="C2250" s="5">
        <f t="shared" si="685"/>
        <v>2023</v>
      </c>
      <c r="D2250" s="88" t="s">
        <v>2032</v>
      </c>
      <c r="E2250" s="5" t="str">
        <f>VLOOKUP(F2250,'Set up'!$A$2:$C$55,2,FALSE)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up'!$A$2:$C$55,3,FALSE)</f>
        <v>Cash</v>
      </c>
      <c r="J2250" s="5">
        <f>VLOOKUP(F2250,'Set up'!$A$2:$D$55,4,FALSE)</f>
        <v>0</v>
      </c>
      <c r="K2250" s="4">
        <f t="shared" si="689"/>
        <v>45225</v>
      </c>
      <c r="L2250" s="5">
        <f t="shared" si="690"/>
        <v>10</v>
      </c>
      <c r="M2250" s="5">
        <f t="shared" si="691"/>
        <v>2023</v>
      </c>
      <c r="N2250" s="96">
        <v>105</v>
      </c>
      <c r="P2250" s="6">
        <f t="shared" si="686"/>
        <v>105</v>
      </c>
      <c r="Q2250" s="7">
        <f t="shared" si="687"/>
        <v>3777508.7500000023</v>
      </c>
      <c r="R2250" s="44" t="str">
        <f>VLOOKUP(F2250,'Set up'!$A$2:$E$55,5,FALSE)</f>
        <v>Trsf</v>
      </c>
    </row>
    <row r="2251" spans="1:19" ht="15" customHeight="1" x14ac:dyDescent="0.35">
      <c r="A2251" s="4">
        <v>45225</v>
      </c>
      <c r="B2251" s="5">
        <f t="shared" si="684"/>
        <v>10</v>
      </c>
      <c r="C2251" s="5">
        <f t="shared" si="685"/>
        <v>2023</v>
      </c>
      <c r="D2251" s="88" t="s">
        <v>2032</v>
      </c>
      <c r="E2251" s="5" t="str">
        <f>VLOOKUP(F2251,'Set up'!$A$2:$C$55,2,FALSE)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up'!$A$2:$C$55,3,FALSE)</f>
        <v>Cash</v>
      </c>
      <c r="J2251" s="5">
        <f>VLOOKUP(F2251,'Set up'!$A$2:$D$55,4,FALSE)</f>
        <v>0</v>
      </c>
      <c r="K2251" s="4">
        <f t="shared" si="689"/>
        <v>45225</v>
      </c>
      <c r="L2251" s="5">
        <f t="shared" si="690"/>
        <v>10</v>
      </c>
      <c r="M2251" s="5">
        <f t="shared" si="691"/>
        <v>2023</v>
      </c>
      <c r="N2251" s="96">
        <v>100</v>
      </c>
      <c r="P2251" s="6">
        <f t="shared" si="686"/>
        <v>100</v>
      </c>
      <c r="Q2251" s="7">
        <f t="shared" si="687"/>
        <v>3777608.7500000023</v>
      </c>
      <c r="R2251" s="44" t="str">
        <f>VLOOKUP(F2251,'Set up'!$A$2:$E$55,5,FALSE)</f>
        <v>Trsf</v>
      </c>
    </row>
    <row r="2252" spans="1:19" ht="15" customHeight="1" x14ac:dyDescent="0.35">
      <c r="A2252" s="4">
        <v>45225</v>
      </c>
      <c r="B2252" s="5">
        <f t="shared" si="684"/>
        <v>10</v>
      </c>
      <c r="C2252" s="5">
        <f t="shared" si="685"/>
        <v>2023</v>
      </c>
      <c r="D2252" s="88" t="s">
        <v>2033</v>
      </c>
      <c r="E2252" s="5" t="str">
        <f>VLOOKUP(F2252,'Set up'!$A$2:$C$55,2,FALSE)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up'!$A$2:$C$55,3,FALSE)</f>
        <v>Cash</v>
      </c>
      <c r="J2252" s="5">
        <f>VLOOKUP(F2252,'Set up'!$A$2:$D$55,4,FALSE)</f>
        <v>0</v>
      </c>
      <c r="K2252" s="4">
        <f t="shared" si="689"/>
        <v>45225</v>
      </c>
      <c r="L2252" s="5">
        <f t="shared" si="690"/>
        <v>10</v>
      </c>
      <c r="M2252" s="5">
        <f t="shared" si="691"/>
        <v>2023</v>
      </c>
      <c r="N2252" s="96">
        <v>1000</v>
      </c>
      <c r="O2252" s="6">
        <f>-N2252</f>
        <v>-1000</v>
      </c>
      <c r="P2252" s="6">
        <f t="shared" si="686"/>
        <v>0</v>
      </c>
      <c r="Q2252" s="7">
        <f t="shared" si="687"/>
        <v>3778608.7500000023</v>
      </c>
      <c r="R2252" s="44" t="str">
        <f>VLOOKUP(F2252,'Set up'!$A$2:$E$55,5,FALSE)</f>
        <v>Trsf</v>
      </c>
      <c r="S2252" s="1" t="s">
        <v>2754</v>
      </c>
    </row>
    <row r="2253" spans="1:19" ht="15" customHeight="1" x14ac:dyDescent="0.35">
      <c r="A2253" s="4">
        <v>45226</v>
      </c>
      <c r="B2253" s="5">
        <f t="shared" si="684"/>
        <v>10</v>
      </c>
      <c r="C2253" s="5">
        <f t="shared" si="685"/>
        <v>2023</v>
      </c>
      <c r="D2253" s="88" t="s">
        <v>2034</v>
      </c>
      <c r="E2253" s="5" t="str">
        <f>VLOOKUP(F2253,'Set up'!$A$2:$C$55,2,FALSE)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up'!$A$2:$C$55,3,FALSE)</f>
        <v>Cash</v>
      </c>
      <c r="J2253" s="5">
        <f>VLOOKUP(F2253,'Set up'!$A$2:$D$55,4,FALSE)</f>
        <v>0</v>
      </c>
      <c r="K2253" s="4">
        <f t="shared" si="689"/>
        <v>45226</v>
      </c>
      <c r="L2253" s="5">
        <f t="shared" si="690"/>
        <v>10</v>
      </c>
      <c r="M2253" s="5">
        <f t="shared" si="691"/>
        <v>2023</v>
      </c>
      <c r="N2253" s="96">
        <v>258</v>
      </c>
      <c r="P2253" s="6">
        <f t="shared" si="686"/>
        <v>258</v>
      </c>
      <c r="Q2253" s="7">
        <f t="shared" si="687"/>
        <v>3778866.7500000023</v>
      </c>
      <c r="R2253" s="44" t="str">
        <f>VLOOKUP(F2253,'Set up'!$A$2:$E$55,5,FALSE)</f>
        <v>Trsf</v>
      </c>
    </row>
    <row r="2254" spans="1:19" ht="15" customHeight="1" x14ac:dyDescent="0.35">
      <c r="A2254" s="4">
        <v>45226</v>
      </c>
      <c r="B2254" s="5">
        <f t="shared" si="684"/>
        <v>10</v>
      </c>
      <c r="C2254" s="5">
        <f t="shared" si="685"/>
        <v>2023</v>
      </c>
      <c r="D2254" s="88" t="s">
        <v>2034</v>
      </c>
      <c r="E2254" s="5" t="str">
        <f>VLOOKUP(F2254,'Set up'!$A$2:$C$55,2,FALSE)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up'!$A$2:$C$55,3,FALSE)</f>
        <v>Cash</v>
      </c>
      <c r="J2254" s="5">
        <f>VLOOKUP(F2254,'Set up'!$A$2:$D$55,4,FALSE)</f>
        <v>0</v>
      </c>
      <c r="K2254" s="4">
        <f t="shared" si="689"/>
        <v>45226</v>
      </c>
      <c r="L2254" s="5">
        <f t="shared" si="690"/>
        <v>10</v>
      </c>
      <c r="M2254" s="5">
        <f t="shared" si="691"/>
        <v>2023</v>
      </c>
      <c r="N2254" s="96">
        <v>390</v>
      </c>
      <c r="P2254" s="6">
        <f t="shared" si="686"/>
        <v>390</v>
      </c>
      <c r="Q2254" s="7">
        <f t="shared" si="687"/>
        <v>3779256.7500000023</v>
      </c>
      <c r="R2254" s="44" t="str">
        <f>VLOOKUP(F2254,'Set up'!$A$2:$E$55,5,FALSE)</f>
        <v>Trsf</v>
      </c>
    </row>
    <row r="2255" spans="1:19" ht="15" customHeight="1" x14ac:dyDescent="0.35">
      <c r="A2255" s="4">
        <v>45226</v>
      </c>
      <c r="B2255" s="5">
        <f t="shared" si="684"/>
        <v>10</v>
      </c>
      <c r="C2255" s="5">
        <f t="shared" si="685"/>
        <v>2023</v>
      </c>
      <c r="D2255" s="88" t="s">
        <v>2035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up'!$A$2:$C$55,3,FALSE)</f>
        <v>Cash</v>
      </c>
      <c r="J2255" s="5">
        <f>VLOOKUP(F2255,'Set up'!$A$2:$D$55,4,FALSE)</f>
        <v>0</v>
      </c>
      <c r="K2255" s="4">
        <f t="shared" si="689"/>
        <v>45226</v>
      </c>
      <c r="L2255" s="5">
        <f t="shared" si="690"/>
        <v>10</v>
      </c>
      <c r="M2255" s="5">
        <f t="shared" si="691"/>
        <v>2023</v>
      </c>
      <c r="N2255" s="96">
        <v>695</v>
      </c>
      <c r="O2255" s="6">
        <f>-196.7</f>
        <v>-196.7</v>
      </c>
      <c r="P2255" s="6">
        <f t="shared" si="686"/>
        <v>498.3</v>
      </c>
      <c r="Q2255" s="7">
        <f t="shared" si="687"/>
        <v>3779951.7500000023</v>
      </c>
      <c r="R2255" s="44" t="str">
        <f>VLOOKUP(F2255,'Set up'!$A$2:$E$55,5,FALSE)</f>
        <v>Trsf</v>
      </c>
      <c r="S2255" s="1" t="s">
        <v>2703</v>
      </c>
    </row>
    <row r="2256" spans="1:19" ht="15" customHeight="1" x14ac:dyDescent="0.35">
      <c r="A2256" s="4">
        <v>45227</v>
      </c>
      <c r="B2256" s="5">
        <f t="shared" si="684"/>
        <v>10</v>
      </c>
      <c r="C2256" s="5">
        <f t="shared" si="685"/>
        <v>2023</v>
      </c>
      <c r="D2256" s="88" t="s">
        <v>2036</v>
      </c>
      <c r="E2256" s="5" t="str">
        <f>VLOOKUP(F2256,'Set up'!$A$2:$C$55,2,FALSE)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up'!$A$2:$C$55,3,FALSE)</f>
        <v>Cash</v>
      </c>
      <c r="J2256" s="5">
        <f>VLOOKUP(F2256,'Set up'!$A$2:$D$55,4,FALSE)</f>
        <v>0</v>
      </c>
      <c r="K2256" s="4">
        <f t="shared" si="689"/>
        <v>45227</v>
      </c>
      <c r="L2256" s="5">
        <f t="shared" si="690"/>
        <v>10</v>
      </c>
      <c r="M2256" s="5">
        <f t="shared" si="691"/>
        <v>2023</v>
      </c>
      <c r="N2256" s="96">
        <v>187.5</v>
      </c>
      <c r="O2256" s="6">
        <f>-N2256</f>
        <v>-187.5</v>
      </c>
      <c r="P2256" s="6">
        <f t="shared" si="686"/>
        <v>0</v>
      </c>
      <c r="Q2256" s="7">
        <f t="shared" si="687"/>
        <v>3780139.2500000023</v>
      </c>
      <c r="R2256" s="44" t="str">
        <f>VLOOKUP(F2256,'Set up'!$A$2:$E$55,5,FALSE)</f>
        <v>Trsf</v>
      </c>
      <c r="S2256" s="1" t="s">
        <v>2755</v>
      </c>
    </row>
    <row r="2257" spans="1:19" ht="15" customHeight="1" x14ac:dyDescent="0.35">
      <c r="A2257" s="4">
        <v>45227</v>
      </c>
      <c r="B2257" s="5">
        <f t="shared" si="684"/>
        <v>10</v>
      </c>
      <c r="C2257" s="5">
        <f t="shared" si="685"/>
        <v>2023</v>
      </c>
      <c r="D2257" s="88" t="s">
        <v>2037</v>
      </c>
      <c r="E2257" s="5" t="str">
        <f>VLOOKUP(F2257,'Set up'!$A$2:$C$55,2,FALSE)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up'!$A$2:$C$55,3,FALSE)</f>
        <v>Cash</v>
      </c>
      <c r="J2257" s="5">
        <f>VLOOKUP(F2257,'Set up'!$A$2:$D$55,4,FALSE)</f>
        <v>0</v>
      </c>
      <c r="K2257" s="4">
        <f t="shared" si="689"/>
        <v>45227</v>
      </c>
      <c r="L2257" s="5">
        <f t="shared" si="690"/>
        <v>10</v>
      </c>
      <c r="M2257" s="5">
        <f t="shared" si="691"/>
        <v>2023</v>
      </c>
      <c r="N2257" s="96">
        <v>4884</v>
      </c>
      <c r="O2257" s="6">
        <f>-N2257</f>
        <v>-4884</v>
      </c>
      <c r="P2257" s="6">
        <f t="shared" si="686"/>
        <v>0</v>
      </c>
      <c r="Q2257" s="7">
        <f t="shared" si="687"/>
        <v>3785023.2500000023</v>
      </c>
      <c r="R2257" s="44" t="str">
        <f>VLOOKUP(F2257,'Set up'!$A$2:$E$55,5,FALSE)</f>
        <v>Trsf</v>
      </c>
      <c r="S2257" s="1" t="s">
        <v>2756</v>
      </c>
    </row>
    <row r="2258" spans="1:19" ht="15" customHeight="1" x14ac:dyDescent="0.35">
      <c r="A2258" s="4">
        <v>45227</v>
      </c>
      <c r="B2258" s="5">
        <f t="shared" si="684"/>
        <v>10</v>
      </c>
      <c r="C2258" s="5">
        <f t="shared" si="685"/>
        <v>2023</v>
      </c>
      <c r="D2258" s="88" t="s">
        <v>2037</v>
      </c>
      <c r="E2258" s="5" t="str">
        <f>VLOOKUP(F2258,'Set up'!$A$2:$C$55,2,FALSE)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up'!$A$2:$C$55,3,FALSE)</f>
        <v>Cash</v>
      </c>
      <c r="J2258" s="5">
        <f>VLOOKUP(F2258,'Set up'!$A$2:$D$55,4,FALSE)</f>
        <v>0</v>
      </c>
      <c r="K2258" s="4">
        <f t="shared" si="689"/>
        <v>45227</v>
      </c>
      <c r="L2258" s="5">
        <f t="shared" si="690"/>
        <v>10</v>
      </c>
      <c r="M2258" s="5">
        <f t="shared" si="691"/>
        <v>2023</v>
      </c>
      <c r="N2258" s="96">
        <v>1620</v>
      </c>
      <c r="O2258" s="6">
        <f>-N2258</f>
        <v>-1620</v>
      </c>
      <c r="P2258" s="6">
        <f t="shared" si="686"/>
        <v>0</v>
      </c>
      <c r="Q2258" s="7">
        <f t="shared" si="687"/>
        <v>3786643.2500000023</v>
      </c>
      <c r="R2258" s="44" t="str">
        <f>VLOOKUP(F2258,'Set up'!$A$2:$E$55,5,FALSE)</f>
        <v>Trsf</v>
      </c>
      <c r="S2258" s="1" t="s">
        <v>2757</v>
      </c>
    </row>
    <row r="2259" spans="1:19" ht="15" customHeight="1" x14ac:dyDescent="0.35">
      <c r="A2259" s="4">
        <v>45227</v>
      </c>
      <c r="B2259" s="5">
        <f t="shared" ref="B2259:B2260" si="692">MONTH(A2259)</f>
        <v>10</v>
      </c>
      <c r="C2259" s="5">
        <f t="shared" ref="C2259:C2260" si="693">YEAR(A2259)</f>
        <v>2023</v>
      </c>
      <c r="D2259" s="88" t="s">
        <v>2037</v>
      </c>
      <c r="E2259" s="5" t="str">
        <f>VLOOKUP(F2259,'Set up'!$A$2:$C$55,2,FALSE)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up'!$A$2:$C$55,3,FALSE)</f>
        <v>Cash</v>
      </c>
      <c r="J2259" s="5">
        <f>VLOOKUP(F2259,'Set up'!$A$2:$D$55,4,FALSE)</f>
        <v>0</v>
      </c>
      <c r="K2259" s="4">
        <f t="shared" si="689"/>
        <v>45227</v>
      </c>
      <c r="L2259" s="5">
        <f t="shared" si="690"/>
        <v>10</v>
      </c>
      <c r="M2259" s="5">
        <f t="shared" si="691"/>
        <v>2023</v>
      </c>
      <c r="N2259" s="96">
        <v>936</v>
      </c>
      <c r="O2259" s="6">
        <f>-N2259</f>
        <v>-936</v>
      </c>
      <c r="P2259" s="6">
        <f t="shared" ref="P2259:P2322" si="694">SUM(N2259+O2259)</f>
        <v>0</v>
      </c>
      <c r="Q2259" s="7">
        <f t="shared" ref="Q2259:Q2260" si="695">SUM(Q2258+N2259)</f>
        <v>3787579.2500000023</v>
      </c>
      <c r="R2259" s="44" t="str">
        <f>VLOOKUP(F2259,'Set up'!$A$2:$E$55,5,FALSE)</f>
        <v>Trsf</v>
      </c>
      <c r="S2259" s="1" t="s">
        <v>2758</v>
      </c>
    </row>
    <row r="2260" spans="1:19" ht="15" customHeight="1" x14ac:dyDescent="0.35">
      <c r="A2260" s="4">
        <v>45229</v>
      </c>
      <c r="B2260" s="5">
        <f t="shared" si="692"/>
        <v>10</v>
      </c>
      <c r="C2260" s="5">
        <f t="shared" si="693"/>
        <v>2023</v>
      </c>
      <c r="D2260" s="88" t="s">
        <v>2038</v>
      </c>
      <c r="E2260" s="5" t="str">
        <f>VLOOKUP(F2260,'Set up'!$A$2:$C$55,2,FALSE)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up'!$A$2:$C$55,3,FALSE)</f>
        <v>30</v>
      </c>
      <c r="J2260" s="5">
        <f>VLOOKUP(F2260,'Set up'!$A$2:$D$55,4,FALSE)</f>
        <v>30</v>
      </c>
      <c r="K2260" s="4">
        <f t="shared" si="689"/>
        <v>45259</v>
      </c>
      <c r="L2260" s="5">
        <f t="shared" si="690"/>
        <v>11</v>
      </c>
      <c r="M2260" s="5">
        <f t="shared" si="691"/>
        <v>2023</v>
      </c>
      <c r="N2260" s="96">
        <v>8690</v>
      </c>
      <c r="O2260" s="6">
        <f t="shared" ref="O2260:O2268" si="696">-N2260</f>
        <v>-8690</v>
      </c>
      <c r="P2260" s="6">
        <f t="shared" si="694"/>
        <v>0</v>
      </c>
      <c r="Q2260" s="7">
        <f t="shared" si="695"/>
        <v>3796269.2500000023</v>
      </c>
      <c r="R2260" s="44" t="str">
        <f>VLOOKUP(F2260,'Set up'!$A$2:$E$55,5,FALSE)</f>
        <v>Chq</v>
      </c>
      <c r="S2260" s="1" t="s">
        <v>2151</v>
      </c>
    </row>
    <row r="2261" spans="1:19" ht="15" customHeight="1" x14ac:dyDescent="0.35">
      <c r="A2261" s="4">
        <v>45229</v>
      </c>
      <c r="B2261" s="5">
        <f t="shared" ref="B2261:B2268" si="697">MONTH(A2261)</f>
        <v>10</v>
      </c>
      <c r="C2261" s="5">
        <f t="shared" ref="C2261:C2268" si="698">YEAR(A2261)</f>
        <v>2023</v>
      </c>
      <c r="D2261" s="88" t="s">
        <v>2038</v>
      </c>
      <c r="E2261" s="5" t="str">
        <f>VLOOKUP(F2261,'Set up'!$A$2:$C$55,2,FALSE)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up'!$A$2:$C$55,3,FALSE)</f>
        <v>30</v>
      </c>
      <c r="J2261" s="5">
        <f>VLOOKUP(F2261,'Set up'!$A$2:$D$55,4,FALSE)</f>
        <v>30</v>
      </c>
      <c r="K2261" s="4">
        <f t="shared" si="689"/>
        <v>45259</v>
      </c>
      <c r="L2261" s="5">
        <f t="shared" si="690"/>
        <v>11</v>
      </c>
      <c r="M2261" s="5">
        <f t="shared" si="691"/>
        <v>2023</v>
      </c>
      <c r="N2261" s="96">
        <v>2613</v>
      </c>
      <c r="O2261" s="6">
        <f t="shared" si="696"/>
        <v>-2613</v>
      </c>
      <c r="P2261" s="6">
        <f t="shared" si="694"/>
        <v>0</v>
      </c>
      <c r="Q2261" s="7">
        <f t="shared" ref="Q2261:Q2268" si="699">SUM(Q2260+N2261)</f>
        <v>3798882.2500000023</v>
      </c>
      <c r="R2261" s="44" t="str">
        <f>VLOOKUP(F2261,'Set up'!$A$2:$E$55,5,FALSE)</f>
        <v>Chq</v>
      </c>
      <c r="S2261" s="1" t="s">
        <v>2152</v>
      </c>
    </row>
    <row r="2262" spans="1:19" ht="15" customHeight="1" x14ac:dyDescent="0.35">
      <c r="A2262" s="4">
        <v>45229</v>
      </c>
      <c r="B2262" s="5">
        <f t="shared" si="697"/>
        <v>10</v>
      </c>
      <c r="C2262" s="5">
        <f t="shared" si="698"/>
        <v>2023</v>
      </c>
      <c r="D2262" s="88" t="s">
        <v>2038</v>
      </c>
      <c r="E2262" s="5" t="str">
        <f>VLOOKUP(F2262,'Set up'!$A$2:$C$55,2,FALSE)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up'!$A$2:$C$55,3,FALSE)</f>
        <v>30</v>
      </c>
      <c r="J2262" s="5">
        <f>VLOOKUP(F2262,'Set up'!$A$2:$D$55,4,FALSE)</f>
        <v>30</v>
      </c>
      <c r="K2262" s="4">
        <f t="shared" si="689"/>
        <v>45259</v>
      </c>
      <c r="L2262" s="5">
        <f t="shared" si="690"/>
        <v>11</v>
      </c>
      <c r="M2262" s="5">
        <f t="shared" si="691"/>
        <v>2023</v>
      </c>
      <c r="N2262" s="96">
        <v>842.4</v>
      </c>
      <c r="O2262" s="6">
        <f t="shared" si="696"/>
        <v>-842.4</v>
      </c>
      <c r="P2262" s="6">
        <f t="shared" si="694"/>
        <v>0</v>
      </c>
      <c r="Q2262" s="7">
        <f t="shared" si="699"/>
        <v>3799724.6500000022</v>
      </c>
      <c r="R2262" s="44" t="str">
        <f>VLOOKUP(F2262,'Set up'!$A$2:$E$55,5,FALSE)</f>
        <v>Chq</v>
      </c>
      <c r="S2262" s="1" t="s">
        <v>2153</v>
      </c>
    </row>
    <row r="2263" spans="1:19" ht="15" customHeight="1" x14ac:dyDescent="0.35">
      <c r="A2263" s="4">
        <v>45229</v>
      </c>
      <c r="B2263" s="5">
        <f t="shared" si="697"/>
        <v>10</v>
      </c>
      <c r="C2263" s="5">
        <f t="shared" si="698"/>
        <v>2023</v>
      </c>
      <c r="D2263" s="88" t="s">
        <v>2038</v>
      </c>
      <c r="E2263" s="5" t="str">
        <f>VLOOKUP(F2263,'Set up'!$A$2:$C$55,2,FALSE)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up'!$A$2:$C$55,3,FALSE)</f>
        <v>30</v>
      </c>
      <c r="J2263" s="5">
        <f>VLOOKUP(F2263,'Set up'!$A$2:$D$55,4,FALSE)</f>
        <v>30</v>
      </c>
      <c r="K2263" s="4">
        <f t="shared" si="689"/>
        <v>45259</v>
      </c>
      <c r="L2263" s="5">
        <f t="shared" si="690"/>
        <v>11</v>
      </c>
      <c r="M2263" s="5">
        <f t="shared" si="691"/>
        <v>2023</v>
      </c>
      <c r="N2263" s="96">
        <v>288</v>
      </c>
      <c r="O2263" s="6">
        <f t="shared" si="696"/>
        <v>-288</v>
      </c>
      <c r="P2263" s="6">
        <f t="shared" si="694"/>
        <v>0</v>
      </c>
      <c r="Q2263" s="7">
        <f t="shared" si="699"/>
        <v>3800012.6500000022</v>
      </c>
      <c r="R2263" s="44" t="str">
        <f>VLOOKUP(F2263,'Set up'!$A$2:$E$55,5,FALSE)</f>
        <v>Chq</v>
      </c>
      <c r="S2263" s="1" t="s">
        <v>2154</v>
      </c>
    </row>
    <row r="2264" spans="1:19" ht="15" customHeight="1" x14ac:dyDescent="0.35">
      <c r="A2264" s="4">
        <v>45229</v>
      </c>
      <c r="B2264" s="5">
        <f t="shared" si="697"/>
        <v>10</v>
      </c>
      <c r="C2264" s="5">
        <f t="shared" si="698"/>
        <v>2023</v>
      </c>
      <c r="D2264" s="88" t="s">
        <v>2038</v>
      </c>
      <c r="E2264" s="5" t="str">
        <f>VLOOKUP(F2264,'Set up'!$A$2:$C$55,2,FALSE)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up'!$A$2:$C$55,3,FALSE)</f>
        <v>30</v>
      </c>
      <c r="J2264" s="5">
        <f>VLOOKUP(F2264,'Set up'!$A$2:$D$55,4,FALSE)</f>
        <v>30</v>
      </c>
      <c r="K2264" s="4">
        <f t="shared" si="689"/>
        <v>45259</v>
      </c>
      <c r="L2264" s="5">
        <f t="shared" si="690"/>
        <v>11</v>
      </c>
      <c r="M2264" s="5">
        <f t="shared" si="691"/>
        <v>2023</v>
      </c>
      <c r="N2264" s="96">
        <v>625</v>
      </c>
      <c r="O2264" s="6">
        <f t="shared" si="696"/>
        <v>-625</v>
      </c>
      <c r="P2264" s="6">
        <f t="shared" si="694"/>
        <v>0</v>
      </c>
      <c r="Q2264" s="7">
        <f t="shared" si="699"/>
        <v>3800637.6500000022</v>
      </c>
      <c r="R2264" s="44" t="str">
        <f>VLOOKUP(F2264,'Set up'!$A$2:$E$55,5,FALSE)</f>
        <v>Chq</v>
      </c>
      <c r="S2264" s="1" t="s">
        <v>2155</v>
      </c>
    </row>
    <row r="2265" spans="1:19" ht="15" customHeight="1" x14ac:dyDescent="0.35">
      <c r="A2265" s="4">
        <v>45229</v>
      </c>
      <c r="B2265" s="5">
        <f t="shared" si="697"/>
        <v>10</v>
      </c>
      <c r="C2265" s="5">
        <f t="shared" si="698"/>
        <v>2023</v>
      </c>
      <c r="D2265" s="88" t="s">
        <v>2038</v>
      </c>
      <c r="E2265" s="5" t="str">
        <f>VLOOKUP(F2265,'Set up'!$A$2:$C$55,2,FALSE)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up'!$A$2:$C$55,3,FALSE)</f>
        <v>30</v>
      </c>
      <c r="J2265" s="5">
        <f>VLOOKUP(F2265,'Set up'!$A$2:$D$55,4,FALSE)</f>
        <v>30</v>
      </c>
      <c r="K2265" s="4">
        <f t="shared" si="689"/>
        <v>45259</v>
      </c>
      <c r="L2265" s="5">
        <f t="shared" si="690"/>
        <v>11</v>
      </c>
      <c r="M2265" s="5">
        <f t="shared" si="691"/>
        <v>2023</v>
      </c>
      <c r="N2265" s="96">
        <v>260</v>
      </c>
      <c r="O2265" s="6">
        <f t="shared" si="696"/>
        <v>-260</v>
      </c>
      <c r="P2265" s="6">
        <f t="shared" si="694"/>
        <v>0</v>
      </c>
      <c r="Q2265" s="7">
        <f t="shared" si="699"/>
        <v>3800897.6500000022</v>
      </c>
      <c r="R2265" s="44" t="str">
        <f>VLOOKUP(F2265,'Set up'!$A$2:$E$55,5,FALSE)</f>
        <v>Chq</v>
      </c>
      <c r="S2265" s="1" t="s">
        <v>2156</v>
      </c>
    </row>
    <row r="2266" spans="1:19" ht="15" customHeight="1" x14ac:dyDescent="0.35">
      <c r="A2266" s="4">
        <v>45229</v>
      </c>
      <c r="B2266" s="5">
        <f t="shared" si="697"/>
        <v>10</v>
      </c>
      <c r="C2266" s="5">
        <f t="shared" si="698"/>
        <v>2023</v>
      </c>
      <c r="D2266" s="88" t="s">
        <v>2038</v>
      </c>
      <c r="E2266" s="5" t="str">
        <f>VLOOKUP(F2266,'Set up'!$A$2:$C$55,2,FALSE)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up'!$A$2:$C$55,3,FALSE)</f>
        <v>30</v>
      </c>
      <c r="J2266" s="5">
        <f>VLOOKUP(F2266,'Set up'!$A$2:$D$55,4,FALSE)</f>
        <v>30</v>
      </c>
      <c r="K2266" s="4">
        <f t="shared" si="689"/>
        <v>45259</v>
      </c>
      <c r="L2266" s="5">
        <f t="shared" si="690"/>
        <v>11</v>
      </c>
      <c r="M2266" s="5">
        <f t="shared" si="691"/>
        <v>2023</v>
      </c>
      <c r="N2266" s="96">
        <v>285</v>
      </c>
      <c r="O2266" s="6">
        <f t="shared" si="696"/>
        <v>-285</v>
      </c>
      <c r="P2266" s="6">
        <f t="shared" si="694"/>
        <v>0</v>
      </c>
      <c r="Q2266" s="7">
        <f t="shared" si="699"/>
        <v>3801182.6500000022</v>
      </c>
      <c r="R2266" s="44" t="str">
        <f>VLOOKUP(F2266,'Set up'!$A$2:$E$55,5,FALSE)</f>
        <v>Chq</v>
      </c>
      <c r="S2266" s="1" t="s">
        <v>2157</v>
      </c>
    </row>
    <row r="2267" spans="1:19" ht="15" customHeight="1" x14ac:dyDescent="0.35">
      <c r="A2267" s="4">
        <v>45229</v>
      </c>
      <c r="B2267" s="5">
        <f t="shared" si="697"/>
        <v>10</v>
      </c>
      <c r="C2267" s="5">
        <f t="shared" si="698"/>
        <v>2023</v>
      </c>
      <c r="D2267" s="88" t="s">
        <v>2038</v>
      </c>
      <c r="E2267" s="5" t="str">
        <f>VLOOKUP(F2267,'Set up'!$A$2:$C$55,2,FALSE)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up'!$A$2:$C$55,3,FALSE)</f>
        <v>30</v>
      </c>
      <c r="J2267" s="5">
        <f>VLOOKUP(F2267,'Set up'!$A$2:$D$55,4,FALSE)</f>
        <v>30</v>
      </c>
      <c r="K2267" s="4">
        <f t="shared" si="689"/>
        <v>45259</v>
      </c>
      <c r="L2267" s="5">
        <f t="shared" si="690"/>
        <v>11</v>
      </c>
      <c r="M2267" s="5">
        <f t="shared" si="691"/>
        <v>2023</v>
      </c>
      <c r="N2267" s="96">
        <v>930</v>
      </c>
      <c r="O2267" s="6">
        <f t="shared" si="696"/>
        <v>-930</v>
      </c>
      <c r="P2267" s="6">
        <f t="shared" si="694"/>
        <v>0</v>
      </c>
      <c r="Q2267" s="7">
        <f t="shared" si="699"/>
        <v>3802112.6500000022</v>
      </c>
      <c r="R2267" s="44" t="str">
        <f>VLOOKUP(F2267,'Set up'!$A$2:$E$55,5,FALSE)</f>
        <v>Chq</v>
      </c>
      <c r="S2267" s="1" t="s">
        <v>2158</v>
      </c>
    </row>
    <row r="2268" spans="1:19" ht="15" customHeight="1" x14ac:dyDescent="0.35">
      <c r="A2268" s="4">
        <v>45229</v>
      </c>
      <c r="B2268" s="5">
        <f t="shared" si="697"/>
        <v>10</v>
      </c>
      <c r="C2268" s="5">
        <f t="shared" si="698"/>
        <v>2023</v>
      </c>
      <c r="D2268" s="88" t="s">
        <v>2038</v>
      </c>
      <c r="E2268" s="5" t="str">
        <f>VLOOKUP(F2268,'Set up'!$A$2:$C$55,2,FALSE)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up'!$A$2:$C$55,3,FALSE)</f>
        <v>30</v>
      </c>
      <c r="J2268" s="5">
        <f>VLOOKUP(F2268,'Set up'!$A$2:$D$55,4,FALSE)</f>
        <v>30</v>
      </c>
      <c r="K2268" s="4">
        <f t="shared" si="689"/>
        <v>45259</v>
      </c>
      <c r="L2268" s="5">
        <f t="shared" si="690"/>
        <v>11</v>
      </c>
      <c r="M2268" s="5">
        <f t="shared" si="691"/>
        <v>2023</v>
      </c>
      <c r="N2268" s="96">
        <v>930</v>
      </c>
      <c r="O2268" s="6">
        <f t="shared" si="696"/>
        <v>-930</v>
      </c>
      <c r="P2268" s="6">
        <f t="shared" si="694"/>
        <v>0</v>
      </c>
      <c r="Q2268" s="7">
        <f t="shared" si="699"/>
        <v>3803042.6500000022</v>
      </c>
      <c r="R2268" s="44" t="str">
        <f>VLOOKUP(F2268,'Set up'!$A$2:$E$55,5,FALSE)</f>
        <v>Chq</v>
      </c>
      <c r="S2268" s="1" t="s">
        <v>2158</v>
      </c>
    </row>
    <row r="2269" spans="1:19" ht="15" customHeight="1" x14ac:dyDescent="0.35">
      <c r="A2269" s="4">
        <v>45229</v>
      </c>
      <c r="B2269" s="5">
        <f t="shared" ref="B2269" si="700">MONTH(A2269)</f>
        <v>10</v>
      </c>
      <c r="C2269" s="5">
        <f t="shared" ref="C2269" si="701">YEAR(A2269)</f>
        <v>2023</v>
      </c>
      <c r="D2269" s="88" t="s">
        <v>2094</v>
      </c>
      <c r="E2269" s="5" t="str">
        <f>VLOOKUP(F2269,'Set up'!$A$2:$C$55,2,FALSE)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up'!$A$2:$C$55,3,FALSE)</f>
        <v>Cash</v>
      </c>
      <c r="J2269" s="5">
        <f>VLOOKUP(F2269,'Set up'!$A$2:$D$55,4,FALSE)</f>
        <v>0</v>
      </c>
      <c r="K2269" s="4">
        <f t="shared" si="689"/>
        <v>45229</v>
      </c>
      <c r="L2269" s="5">
        <f t="shared" si="690"/>
        <v>10</v>
      </c>
      <c r="M2269" s="5">
        <f t="shared" si="691"/>
        <v>2023</v>
      </c>
      <c r="N2269" s="96">
        <v>1000</v>
      </c>
      <c r="O2269" s="6">
        <f>-N2269</f>
        <v>-1000</v>
      </c>
      <c r="P2269" s="6">
        <f t="shared" si="694"/>
        <v>0</v>
      </c>
      <c r="Q2269" s="7">
        <f t="shared" ref="Q2269:Q2332" si="702">SUM(Q2268+N2269)</f>
        <v>3804042.6500000022</v>
      </c>
      <c r="R2269" s="44" t="str">
        <f>VLOOKUP(F2269,'Set up'!$A$2:$E$55,5,FALSE)</f>
        <v>Trsf</v>
      </c>
      <c r="S2269" s="1" t="s">
        <v>2754</v>
      </c>
    </row>
    <row r="2270" spans="1:19" ht="15" customHeight="1" x14ac:dyDescent="0.35">
      <c r="A2270" s="4">
        <v>45231</v>
      </c>
      <c r="B2270" s="5">
        <f t="shared" ref="B2270:B2333" si="703">MONTH(A2270)</f>
        <v>11</v>
      </c>
      <c r="C2270" s="5">
        <f t="shared" ref="C2270:C2333" si="704">YEAR(A2270)</f>
        <v>2023</v>
      </c>
      <c r="D2270" s="88" t="s">
        <v>2095</v>
      </c>
      <c r="E2270" s="5" t="str">
        <f>VLOOKUP(F2270,'Set up'!$A$2:$C$55,2,FALSE)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up'!$A$2:$C$55,3,FALSE)</f>
        <v>Cash</v>
      </c>
      <c r="J2270" s="5">
        <f>VLOOKUP(F2270,'Set up'!$A$2:$D$55,4,FALSE)</f>
        <v>0</v>
      </c>
      <c r="K2270" s="4">
        <f t="shared" si="689"/>
        <v>45231</v>
      </c>
      <c r="L2270" s="5">
        <f t="shared" si="690"/>
        <v>11</v>
      </c>
      <c r="M2270" s="5">
        <f t="shared" si="691"/>
        <v>2023</v>
      </c>
      <c r="N2270" s="96">
        <v>1826</v>
      </c>
      <c r="O2270" s="6">
        <f t="shared" ref="O2270:O2277" si="705">-N2270</f>
        <v>-1826</v>
      </c>
      <c r="P2270" s="6">
        <f t="shared" si="694"/>
        <v>0</v>
      </c>
      <c r="Q2270" s="7">
        <f t="shared" si="702"/>
        <v>3805868.6500000022</v>
      </c>
      <c r="R2270" s="44" t="str">
        <f>VLOOKUP(F2270,'Set up'!$A$2:$E$55,5,FALSE)</f>
        <v>Chq</v>
      </c>
      <c r="S2270" s="1" t="s">
        <v>2129</v>
      </c>
    </row>
    <row r="2271" spans="1:19" ht="15" customHeight="1" x14ac:dyDescent="0.35">
      <c r="A2271" s="4">
        <v>45231</v>
      </c>
      <c r="B2271" s="5">
        <f t="shared" si="703"/>
        <v>11</v>
      </c>
      <c r="C2271" s="5">
        <f t="shared" si="704"/>
        <v>2023</v>
      </c>
      <c r="D2271" s="88" t="s">
        <v>2095</v>
      </c>
      <c r="E2271" s="5" t="str">
        <f>VLOOKUP(F2271,'Set up'!$A$2:$C$55,2,FALSE)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up'!$A$2:$C$55,3,FALSE)</f>
        <v>Cash</v>
      </c>
      <c r="J2271" s="5">
        <f>VLOOKUP(F2271,'Set up'!$A$2:$D$55,4,FALSE)</f>
        <v>0</v>
      </c>
      <c r="K2271" s="4">
        <f t="shared" si="689"/>
        <v>45231</v>
      </c>
      <c r="L2271" s="5">
        <f t="shared" si="690"/>
        <v>11</v>
      </c>
      <c r="M2271" s="5">
        <f t="shared" si="691"/>
        <v>2023</v>
      </c>
      <c r="N2271" s="96">
        <v>853.2</v>
      </c>
      <c r="O2271" s="6">
        <f t="shared" si="705"/>
        <v>-853.2</v>
      </c>
      <c r="P2271" s="6">
        <f t="shared" si="694"/>
        <v>0</v>
      </c>
      <c r="Q2271" s="7">
        <f t="shared" si="702"/>
        <v>3806721.8500000024</v>
      </c>
      <c r="R2271" s="44" t="str">
        <f>VLOOKUP(F2271,'Set up'!$A$2:$E$55,5,FALSE)</f>
        <v>Chq</v>
      </c>
      <c r="S2271" s="1" t="s">
        <v>2129</v>
      </c>
    </row>
    <row r="2272" spans="1:19" ht="15" customHeight="1" x14ac:dyDescent="0.35">
      <c r="A2272" s="4">
        <v>45231</v>
      </c>
      <c r="B2272" s="5">
        <f t="shared" si="703"/>
        <v>11</v>
      </c>
      <c r="C2272" s="5">
        <f t="shared" si="704"/>
        <v>2023</v>
      </c>
      <c r="D2272" s="88" t="s">
        <v>2095</v>
      </c>
      <c r="E2272" s="5" t="str">
        <f>VLOOKUP(F2272,'Set up'!$A$2:$C$55,2,FALSE)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up'!$A$2:$C$55,3,FALSE)</f>
        <v>Cash</v>
      </c>
      <c r="J2272" s="5">
        <f>VLOOKUP(F2272,'Set up'!$A$2:$D$55,4,FALSE)</f>
        <v>0</v>
      </c>
      <c r="K2272" s="4">
        <f t="shared" si="689"/>
        <v>45231</v>
      </c>
      <c r="L2272" s="5">
        <f t="shared" si="690"/>
        <v>11</v>
      </c>
      <c r="M2272" s="5">
        <f t="shared" si="691"/>
        <v>2023</v>
      </c>
      <c r="N2272" s="96">
        <v>426.6</v>
      </c>
      <c r="O2272" s="6">
        <f t="shared" si="705"/>
        <v>-426.6</v>
      </c>
      <c r="P2272" s="6">
        <f t="shared" si="694"/>
        <v>0</v>
      </c>
      <c r="Q2272" s="7">
        <f t="shared" si="702"/>
        <v>3807148.4500000025</v>
      </c>
      <c r="R2272" s="44" t="str">
        <f>VLOOKUP(F2272,'Set up'!$A$2:$E$55,5,FALSE)</f>
        <v>Chq</v>
      </c>
      <c r="S2272" s="1" t="s">
        <v>2129</v>
      </c>
    </row>
    <row r="2273" spans="1:19" ht="15" customHeight="1" x14ac:dyDescent="0.35">
      <c r="A2273" s="4">
        <v>45231</v>
      </c>
      <c r="B2273" s="5">
        <f t="shared" si="703"/>
        <v>11</v>
      </c>
      <c r="C2273" s="5">
        <f t="shared" si="704"/>
        <v>2023</v>
      </c>
      <c r="D2273" s="88" t="s">
        <v>2095</v>
      </c>
      <c r="E2273" s="5" t="str">
        <f>VLOOKUP(F2273,'Set up'!$A$2:$C$55,2,FALSE)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up'!$A$2:$C$55,3,FALSE)</f>
        <v>Cash</v>
      </c>
      <c r="J2273" s="5">
        <f>VLOOKUP(F2273,'Set up'!$A$2:$D$55,4,FALSE)</f>
        <v>0</v>
      </c>
      <c r="K2273" s="4">
        <f t="shared" si="689"/>
        <v>45231</v>
      </c>
      <c r="L2273" s="5">
        <f t="shared" si="690"/>
        <v>11</v>
      </c>
      <c r="M2273" s="5">
        <f t="shared" si="691"/>
        <v>2023</v>
      </c>
      <c r="N2273" s="96">
        <v>516</v>
      </c>
      <c r="O2273" s="6">
        <f t="shared" si="705"/>
        <v>-516</v>
      </c>
      <c r="P2273" s="6">
        <f t="shared" si="694"/>
        <v>0</v>
      </c>
      <c r="Q2273" s="7">
        <f t="shared" si="702"/>
        <v>3807664.4500000025</v>
      </c>
      <c r="R2273" s="44" t="str">
        <f>VLOOKUP(F2273,'Set up'!$A$2:$E$55,5,FALSE)</f>
        <v>Chq</v>
      </c>
      <c r="S2273" s="1" t="s">
        <v>2129</v>
      </c>
    </row>
    <row r="2274" spans="1:19" ht="15" customHeight="1" x14ac:dyDescent="0.35">
      <c r="A2274" s="4">
        <v>45231</v>
      </c>
      <c r="B2274" s="5">
        <f t="shared" si="703"/>
        <v>11</v>
      </c>
      <c r="C2274" s="5">
        <f t="shared" si="704"/>
        <v>2023</v>
      </c>
      <c r="D2274" s="88" t="s">
        <v>2095</v>
      </c>
      <c r="E2274" s="5" t="str">
        <f>VLOOKUP(F2274,'Set up'!$A$2:$C$55,2,FALSE)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up'!$A$2:$C$55,3,FALSE)</f>
        <v>Cash</v>
      </c>
      <c r="J2274" s="5">
        <f>VLOOKUP(F2274,'Set up'!$A$2:$D$55,4,FALSE)</f>
        <v>0</v>
      </c>
      <c r="K2274" s="4">
        <f t="shared" si="689"/>
        <v>45231</v>
      </c>
      <c r="L2274" s="5">
        <f t="shared" si="690"/>
        <v>11</v>
      </c>
      <c r="M2274" s="5">
        <f t="shared" si="691"/>
        <v>2023</v>
      </c>
      <c r="N2274" s="96">
        <v>110</v>
      </c>
      <c r="O2274" s="6">
        <f t="shared" si="705"/>
        <v>-110</v>
      </c>
      <c r="P2274" s="6">
        <f t="shared" si="694"/>
        <v>0</v>
      </c>
      <c r="Q2274" s="7">
        <f t="shared" si="702"/>
        <v>3807774.4500000025</v>
      </c>
      <c r="R2274" s="44" t="str">
        <f>VLOOKUP(F2274,'Set up'!$A$2:$E$55,5,FALSE)</f>
        <v>Chq</v>
      </c>
      <c r="S2274" s="1" t="s">
        <v>2129</v>
      </c>
    </row>
    <row r="2275" spans="1:19" ht="15" customHeight="1" x14ac:dyDescent="0.35">
      <c r="A2275" s="4">
        <v>45233</v>
      </c>
      <c r="B2275" s="5">
        <f t="shared" si="703"/>
        <v>11</v>
      </c>
      <c r="C2275" s="5">
        <f t="shared" si="704"/>
        <v>2023</v>
      </c>
      <c r="D2275" s="88" t="s">
        <v>2096</v>
      </c>
      <c r="E2275" s="5" t="str">
        <f>VLOOKUP(F2275,'Set up'!$A$2:$C$55,2,FALSE)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up'!$A$2:$C$55,3,FALSE)</f>
        <v>Cash</v>
      </c>
      <c r="J2275" s="5">
        <f>VLOOKUP(F2275,'Set up'!$A$2:$D$55,4,FALSE)</f>
        <v>0</v>
      </c>
      <c r="K2275" s="4">
        <f t="shared" si="689"/>
        <v>45233</v>
      </c>
      <c r="L2275" s="5">
        <f t="shared" si="690"/>
        <v>11</v>
      </c>
      <c r="M2275" s="5">
        <f t="shared" si="691"/>
        <v>2023</v>
      </c>
      <c r="N2275" s="96">
        <v>810</v>
      </c>
      <c r="O2275" s="6">
        <f t="shared" si="705"/>
        <v>-810</v>
      </c>
      <c r="P2275" s="6">
        <f t="shared" si="694"/>
        <v>0</v>
      </c>
      <c r="Q2275" s="7">
        <f t="shared" si="702"/>
        <v>3808584.4500000025</v>
      </c>
      <c r="R2275" s="44" t="str">
        <f>VLOOKUP(F2275,'Set up'!$A$2:$E$55,5,FALSE)</f>
        <v>Cash</v>
      </c>
      <c r="S2275" s="1" t="s">
        <v>2130</v>
      </c>
    </row>
    <row r="2276" spans="1:19" ht="15" customHeight="1" x14ac:dyDescent="0.35">
      <c r="A2276" s="4">
        <v>45233</v>
      </c>
      <c r="B2276" s="5">
        <f t="shared" si="703"/>
        <v>11</v>
      </c>
      <c r="C2276" s="5">
        <f t="shared" si="704"/>
        <v>2023</v>
      </c>
      <c r="D2276" s="88" t="s">
        <v>2096</v>
      </c>
      <c r="E2276" s="5" t="str">
        <f>VLOOKUP(F2276,'Set up'!$A$2:$C$55,2,FALSE)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up'!$A$2:$C$55,3,FALSE)</f>
        <v>Cash</v>
      </c>
      <c r="J2276" s="5">
        <f>VLOOKUP(F2276,'Set up'!$A$2:$D$55,4,FALSE)</f>
        <v>0</v>
      </c>
      <c r="K2276" s="4">
        <f t="shared" si="689"/>
        <v>45233</v>
      </c>
      <c r="L2276" s="5">
        <f t="shared" si="690"/>
        <v>11</v>
      </c>
      <c r="M2276" s="5">
        <f t="shared" si="691"/>
        <v>2023</v>
      </c>
      <c r="N2276" s="96">
        <v>264</v>
      </c>
      <c r="O2276" s="6">
        <f t="shared" si="705"/>
        <v>-264</v>
      </c>
      <c r="P2276" s="6">
        <f t="shared" si="694"/>
        <v>0</v>
      </c>
      <c r="Q2276" s="7">
        <f t="shared" si="702"/>
        <v>3808848.4500000025</v>
      </c>
      <c r="R2276" s="44" t="str">
        <f>VLOOKUP(F2276,'Set up'!$A$2:$E$55,5,FALSE)</f>
        <v>Cash</v>
      </c>
      <c r="S2276" s="1" t="s">
        <v>2130</v>
      </c>
    </row>
    <row r="2277" spans="1:19" ht="15" customHeight="1" x14ac:dyDescent="0.35">
      <c r="A2277" s="4">
        <v>45233</v>
      </c>
      <c r="B2277" s="5">
        <f t="shared" si="703"/>
        <v>11</v>
      </c>
      <c r="C2277" s="5">
        <f t="shared" si="704"/>
        <v>2023</v>
      </c>
      <c r="D2277" s="88" t="s">
        <v>2096</v>
      </c>
      <c r="E2277" s="5" t="str">
        <f>VLOOKUP(F2277,'Set up'!$A$2:$C$55,2,FALSE)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up'!$A$2:$C$55,3,FALSE)</f>
        <v>Cash</v>
      </c>
      <c r="J2277" s="5">
        <f>VLOOKUP(F2277,'Set up'!$A$2:$D$55,4,FALSE)</f>
        <v>0</v>
      </c>
      <c r="K2277" s="4">
        <f t="shared" si="689"/>
        <v>45233</v>
      </c>
      <c r="L2277" s="5">
        <f t="shared" si="690"/>
        <v>11</v>
      </c>
      <c r="M2277" s="5">
        <f t="shared" si="691"/>
        <v>2023</v>
      </c>
      <c r="N2277" s="96">
        <v>100</v>
      </c>
      <c r="O2277" s="6">
        <f t="shared" si="705"/>
        <v>-100</v>
      </c>
      <c r="P2277" s="6">
        <f t="shared" si="694"/>
        <v>0</v>
      </c>
      <c r="Q2277" s="7">
        <f t="shared" si="702"/>
        <v>3808948.4500000025</v>
      </c>
      <c r="R2277" s="44" t="str">
        <f>VLOOKUP(F2277,'Set up'!$A$2:$E$55,5,FALSE)</f>
        <v>Cash</v>
      </c>
      <c r="S2277" s="1" t="s">
        <v>2130</v>
      </c>
    </row>
    <row r="2278" spans="1:19" ht="15" customHeight="1" x14ac:dyDescent="0.35">
      <c r="A2278" s="4">
        <v>45233</v>
      </c>
      <c r="B2278" s="5">
        <f t="shared" si="703"/>
        <v>11</v>
      </c>
      <c r="C2278" s="5">
        <f t="shared" si="704"/>
        <v>2023</v>
      </c>
      <c r="D2278" s="88" t="s">
        <v>2221</v>
      </c>
      <c r="E2278" s="5" t="str">
        <f>VLOOKUP(F2278,'Set up'!$A$2:$C$55,2,FALSE)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up'!$A$2:$C$55,3,FALSE)</f>
        <v>Cash</v>
      </c>
      <c r="J2278" s="5">
        <f>VLOOKUP(F2278,'Set up'!$A$2:$D$55,4,FALSE)</f>
        <v>0</v>
      </c>
      <c r="K2278" s="4">
        <f t="shared" si="689"/>
        <v>45233</v>
      </c>
      <c r="L2278" s="5">
        <f t="shared" si="690"/>
        <v>11</v>
      </c>
      <c r="M2278" s="5">
        <f t="shared" si="691"/>
        <v>2023</v>
      </c>
      <c r="N2278" s="96">
        <v>1738</v>
      </c>
      <c r="P2278" s="6">
        <f t="shared" si="694"/>
        <v>1738</v>
      </c>
      <c r="Q2278" s="7">
        <f t="shared" si="702"/>
        <v>3810686.4500000025</v>
      </c>
      <c r="R2278" s="44" t="str">
        <f>VLOOKUP(F2278,'Set up'!$A$2:$E$55,5,FALSE)</f>
        <v>Trsf</v>
      </c>
    </row>
    <row r="2279" spans="1:19" ht="15" customHeight="1" x14ac:dyDescent="0.35">
      <c r="A2279" s="4">
        <v>45233</v>
      </c>
      <c r="B2279" s="5">
        <f t="shared" si="703"/>
        <v>11</v>
      </c>
      <c r="C2279" s="5">
        <f t="shared" si="704"/>
        <v>2023</v>
      </c>
      <c r="D2279" s="88" t="s">
        <v>2221</v>
      </c>
      <c r="E2279" s="5" t="str">
        <f>VLOOKUP(F2279,'Set up'!$A$2:$C$55,2,FALSE)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up'!$A$2:$C$55,3,FALSE)</f>
        <v>Cash</v>
      </c>
      <c r="J2279" s="5">
        <f>VLOOKUP(F2279,'Set up'!$A$2:$D$55,4,FALSE)</f>
        <v>0</v>
      </c>
      <c r="K2279" s="4">
        <f t="shared" si="689"/>
        <v>45233</v>
      </c>
      <c r="L2279" s="5">
        <f t="shared" si="690"/>
        <v>11</v>
      </c>
      <c r="M2279" s="5">
        <f t="shared" si="691"/>
        <v>2023</v>
      </c>
      <c r="N2279" s="96">
        <v>405</v>
      </c>
      <c r="P2279" s="6">
        <f t="shared" si="694"/>
        <v>405</v>
      </c>
      <c r="Q2279" s="7">
        <f t="shared" si="702"/>
        <v>3811091.4500000025</v>
      </c>
      <c r="R2279" s="44" t="str">
        <f>VLOOKUP(F2279,'Set up'!$A$2:$E$55,5,FALSE)</f>
        <v>Trsf</v>
      </c>
    </row>
    <row r="2280" spans="1:19" ht="15" customHeight="1" x14ac:dyDescent="0.35">
      <c r="A2280" s="4">
        <v>45233</v>
      </c>
      <c r="B2280" s="5">
        <f t="shared" si="703"/>
        <v>11</v>
      </c>
      <c r="C2280" s="5">
        <f t="shared" si="704"/>
        <v>2023</v>
      </c>
      <c r="D2280" s="88" t="s">
        <v>2221</v>
      </c>
      <c r="E2280" s="5" t="str">
        <f>VLOOKUP(F2280,'Set up'!$A$2:$C$55,2,FALSE)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up'!$A$2:$C$55,3,FALSE)</f>
        <v>Cash</v>
      </c>
      <c r="J2280" s="5">
        <f>VLOOKUP(F2280,'Set up'!$A$2:$D$55,4,FALSE)</f>
        <v>0</v>
      </c>
      <c r="K2280" s="4">
        <f t="shared" si="689"/>
        <v>45233</v>
      </c>
      <c r="L2280" s="5">
        <f t="shared" si="690"/>
        <v>11</v>
      </c>
      <c r="M2280" s="5">
        <f t="shared" si="691"/>
        <v>2023</v>
      </c>
      <c r="N2280" s="96">
        <v>125</v>
      </c>
      <c r="P2280" s="6">
        <f t="shared" si="694"/>
        <v>125</v>
      </c>
      <c r="Q2280" s="7">
        <f t="shared" si="702"/>
        <v>3811216.4500000025</v>
      </c>
      <c r="R2280" s="44" t="str">
        <f>VLOOKUP(F2280,'Set up'!$A$2:$E$55,5,FALSE)</f>
        <v>Trsf</v>
      </c>
    </row>
    <row r="2281" spans="1:19" ht="15" customHeight="1" x14ac:dyDescent="0.35">
      <c r="A2281" s="4">
        <v>45233</v>
      </c>
      <c r="B2281" s="5">
        <f t="shared" si="703"/>
        <v>11</v>
      </c>
      <c r="C2281" s="5">
        <f t="shared" si="704"/>
        <v>2023</v>
      </c>
      <c r="D2281" s="88" t="s">
        <v>2221</v>
      </c>
      <c r="E2281" s="5" t="str">
        <f>VLOOKUP(F2281,'Set up'!$A$2:$C$55,2,FALSE)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up'!$A$2:$C$55,3,FALSE)</f>
        <v>Cash</v>
      </c>
      <c r="J2281" s="5">
        <f>VLOOKUP(F2281,'Set up'!$A$2:$D$55,4,FALSE)</f>
        <v>0</v>
      </c>
      <c r="K2281" s="4">
        <f t="shared" si="689"/>
        <v>45233</v>
      </c>
      <c r="L2281" s="5">
        <f t="shared" si="690"/>
        <v>11</v>
      </c>
      <c r="M2281" s="5">
        <f t="shared" si="691"/>
        <v>2023</v>
      </c>
      <c r="N2281" s="96">
        <v>150</v>
      </c>
      <c r="P2281" s="6">
        <f t="shared" si="694"/>
        <v>150</v>
      </c>
      <c r="Q2281" s="7">
        <f t="shared" si="702"/>
        <v>3811366.4500000025</v>
      </c>
      <c r="R2281" s="44" t="str">
        <f>VLOOKUP(F2281,'Set up'!$A$2:$E$55,5,FALSE)</f>
        <v>Trsf</v>
      </c>
    </row>
    <row r="2282" spans="1:19" ht="15" customHeight="1" x14ac:dyDescent="0.35">
      <c r="A2282" s="4">
        <v>45234</v>
      </c>
      <c r="B2282" s="5">
        <f t="shared" si="703"/>
        <v>11</v>
      </c>
      <c r="C2282" s="5">
        <f t="shared" si="704"/>
        <v>2023</v>
      </c>
      <c r="D2282" s="88" t="s">
        <v>2222</v>
      </c>
      <c r="E2282" s="5" t="str">
        <f>VLOOKUP(F2282,'Set up'!$A$2:$C$55,2,FALSE)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up'!$A$2:$C$55,3,FALSE)</f>
        <v>Cash</v>
      </c>
      <c r="J2282" s="5">
        <f>VLOOKUP(F2282,'Set up'!$A$2:$D$55,4,FALSE)</f>
        <v>0</v>
      </c>
      <c r="K2282" s="4">
        <f t="shared" si="689"/>
        <v>45234</v>
      </c>
      <c r="L2282" s="5">
        <f t="shared" si="690"/>
        <v>11</v>
      </c>
      <c r="M2282" s="5">
        <f t="shared" si="691"/>
        <v>2023</v>
      </c>
      <c r="N2282" s="96">
        <v>1777.5</v>
      </c>
      <c r="P2282" s="6">
        <f t="shared" si="694"/>
        <v>1777.5</v>
      </c>
      <c r="Q2282" s="7">
        <f t="shared" si="702"/>
        <v>3813143.9500000025</v>
      </c>
      <c r="R2282" s="44" t="str">
        <f>VLOOKUP(F2282,'Set up'!$A$2:$E$55,5,FALSE)</f>
        <v>Trsf</v>
      </c>
    </row>
    <row r="2283" spans="1:19" ht="15" customHeight="1" x14ac:dyDescent="0.35">
      <c r="A2283" s="4">
        <v>45234</v>
      </c>
      <c r="B2283" s="5">
        <f t="shared" si="703"/>
        <v>11</v>
      </c>
      <c r="C2283" s="5">
        <f t="shared" si="704"/>
        <v>2023</v>
      </c>
      <c r="D2283" s="88" t="s">
        <v>2222</v>
      </c>
      <c r="E2283" s="5" t="str">
        <f>VLOOKUP(F2283,'Set up'!$A$2:$C$55,2,FALSE)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up'!$A$2:$C$55,3,FALSE)</f>
        <v>Cash</v>
      </c>
      <c r="J2283" s="5">
        <f>VLOOKUP(F2283,'Set up'!$A$2:$D$55,4,FALSE)</f>
        <v>0</v>
      </c>
      <c r="K2283" s="4">
        <f t="shared" si="689"/>
        <v>45234</v>
      </c>
      <c r="L2283" s="5">
        <f t="shared" si="690"/>
        <v>11</v>
      </c>
      <c r="M2283" s="5">
        <f t="shared" si="691"/>
        <v>2023</v>
      </c>
      <c r="N2283" s="96">
        <v>219</v>
      </c>
      <c r="P2283" s="6">
        <f t="shared" si="694"/>
        <v>219</v>
      </c>
      <c r="Q2283" s="7">
        <f t="shared" si="702"/>
        <v>3813362.9500000025</v>
      </c>
      <c r="R2283" s="44" t="str">
        <f>VLOOKUP(F2283,'Set up'!$A$2:$E$55,5,FALSE)</f>
        <v>Trsf</v>
      </c>
    </row>
    <row r="2284" spans="1:19" ht="15" customHeight="1" x14ac:dyDescent="0.35">
      <c r="A2284" s="4">
        <v>45234</v>
      </c>
      <c r="B2284" s="5">
        <f t="shared" si="703"/>
        <v>11</v>
      </c>
      <c r="C2284" s="5">
        <f t="shared" si="704"/>
        <v>2023</v>
      </c>
      <c r="D2284" s="88" t="s">
        <v>2222</v>
      </c>
      <c r="E2284" s="5" t="str">
        <f>VLOOKUP(F2284,'Set up'!$A$2:$C$55,2,FALSE)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up'!$A$2:$C$55,3,FALSE)</f>
        <v>Cash</v>
      </c>
      <c r="J2284" s="5">
        <f>VLOOKUP(F2284,'Set up'!$A$2:$D$55,4,FALSE)</f>
        <v>0</v>
      </c>
      <c r="K2284" s="4">
        <f t="shared" si="689"/>
        <v>45234</v>
      </c>
      <c r="L2284" s="5">
        <f t="shared" si="690"/>
        <v>11</v>
      </c>
      <c r="M2284" s="5">
        <f t="shared" si="691"/>
        <v>2023</v>
      </c>
      <c r="N2284" s="96">
        <v>438</v>
      </c>
      <c r="P2284" s="6">
        <f t="shared" si="694"/>
        <v>438</v>
      </c>
      <c r="Q2284" s="7">
        <f t="shared" si="702"/>
        <v>3813800.9500000025</v>
      </c>
      <c r="R2284" s="44" t="str">
        <f>VLOOKUP(F2284,'Set up'!$A$2:$E$55,5,FALSE)</f>
        <v>Trsf</v>
      </c>
    </row>
    <row r="2285" spans="1:19" ht="15" customHeight="1" x14ac:dyDescent="0.35">
      <c r="A2285" s="4">
        <v>45234</v>
      </c>
      <c r="B2285" s="5">
        <f t="shared" si="703"/>
        <v>11</v>
      </c>
      <c r="C2285" s="5">
        <f t="shared" si="704"/>
        <v>2023</v>
      </c>
      <c r="D2285" s="88" t="s">
        <v>2222</v>
      </c>
      <c r="E2285" s="5" t="str">
        <f>VLOOKUP(F2285,'Set up'!$A$2:$C$55,2,FALSE)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up'!$A$2:$C$55,3,FALSE)</f>
        <v>Cash</v>
      </c>
      <c r="J2285" s="5">
        <f>VLOOKUP(F2285,'Set up'!$A$2:$D$55,4,FALSE)</f>
        <v>0</v>
      </c>
      <c r="K2285" s="4">
        <f t="shared" si="689"/>
        <v>45234</v>
      </c>
      <c r="L2285" s="5">
        <f t="shared" si="690"/>
        <v>11</v>
      </c>
      <c r="M2285" s="5">
        <f t="shared" si="691"/>
        <v>2023</v>
      </c>
      <c r="N2285" s="96">
        <v>236</v>
      </c>
      <c r="P2285" s="6">
        <f t="shared" si="694"/>
        <v>236</v>
      </c>
      <c r="Q2285" s="7">
        <f t="shared" si="702"/>
        <v>3814036.9500000025</v>
      </c>
      <c r="R2285" s="44" t="str">
        <f>VLOOKUP(F2285,'Set up'!$A$2:$E$55,5,FALSE)</f>
        <v>Trsf</v>
      </c>
    </row>
    <row r="2286" spans="1:19" ht="15" customHeight="1" x14ac:dyDescent="0.35">
      <c r="A2286" s="4">
        <v>45234</v>
      </c>
      <c r="B2286" s="5">
        <f t="shared" si="703"/>
        <v>11</v>
      </c>
      <c r="C2286" s="5">
        <f t="shared" si="704"/>
        <v>2023</v>
      </c>
      <c r="D2286" s="88" t="s">
        <v>2222</v>
      </c>
      <c r="E2286" s="5" t="str">
        <f>VLOOKUP(F2286,'Set up'!$A$2:$C$55,2,FALSE)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up'!$A$2:$C$55,3,FALSE)</f>
        <v>Cash</v>
      </c>
      <c r="J2286" s="5">
        <f>VLOOKUP(F2286,'Set up'!$A$2:$D$55,4,FALSE)</f>
        <v>0</v>
      </c>
      <c r="K2286" s="4">
        <f t="shared" si="689"/>
        <v>45234</v>
      </c>
      <c r="L2286" s="5">
        <f t="shared" si="690"/>
        <v>11</v>
      </c>
      <c r="M2286" s="5">
        <f t="shared" si="691"/>
        <v>2023</v>
      </c>
      <c r="N2286" s="96">
        <v>95</v>
      </c>
      <c r="P2286" s="6">
        <f t="shared" si="694"/>
        <v>95</v>
      </c>
      <c r="Q2286" s="7">
        <f t="shared" si="702"/>
        <v>3814131.9500000025</v>
      </c>
      <c r="R2286" s="44" t="str">
        <f>VLOOKUP(F2286,'Set up'!$A$2:$E$55,5,FALSE)</f>
        <v>Trsf</v>
      </c>
    </row>
    <row r="2287" spans="1:19" ht="15" customHeight="1" x14ac:dyDescent="0.35">
      <c r="A2287" s="4">
        <v>45234</v>
      </c>
      <c r="B2287" s="5">
        <f t="shared" si="703"/>
        <v>11</v>
      </c>
      <c r="C2287" s="5">
        <f t="shared" si="704"/>
        <v>2023</v>
      </c>
      <c r="D2287" s="88" t="s">
        <v>2222</v>
      </c>
      <c r="E2287" s="5" t="str">
        <f>VLOOKUP(F2287,'Set up'!$A$2:$C$55,2,FALSE)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up'!$A$2:$C$55,3,FALSE)</f>
        <v>Cash</v>
      </c>
      <c r="J2287" s="5">
        <f>VLOOKUP(F2287,'Set up'!$A$2:$D$55,4,FALSE)</f>
        <v>0</v>
      </c>
      <c r="K2287" s="4">
        <f t="shared" si="689"/>
        <v>45234</v>
      </c>
      <c r="L2287" s="5">
        <f t="shared" si="690"/>
        <v>11</v>
      </c>
      <c r="M2287" s="5">
        <f t="shared" si="691"/>
        <v>2023</v>
      </c>
      <c r="N2287" s="96">
        <v>312.5</v>
      </c>
      <c r="P2287" s="6">
        <f t="shared" si="694"/>
        <v>312.5</v>
      </c>
      <c r="Q2287" s="7">
        <f t="shared" si="702"/>
        <v>3814444.4500000025</v>
      </c>
      <c r="R2287" s="44" t="str">
        <f>VLOOKUP(F2287,'Set up'!$A$2:$E$55,5,FALSE)</f>
        <v>Trsf</v>
      </c>
    </row>
    <row r="2288" spans="1:19" ht="15" customHeight="1" x14ac:dyDescent="0.35">
      <c r="A2288" s="4">
        <v>45236</v>
      </c>
      <c r="B2288" s="5">
        <f t="shared" si="703"/>
        <v>11</v>
      </c>
      <c r="C2288" s="5">
        <f t="shared" si="704"/>
        <v>2023</v>
      </c>
      <c r="D2288" s="88" t="s">
        <v>2223</v>
      </c>
      <c r="E2288" s="5" t="str">
        <f>VLOOKUP(F2288,'Set up'!$A$2:$C$55,2,FALSE)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up'!$A$2:$C$55,3,FALSE)</f>
        <v>Cash</v>
      </c>
      <c r="J2288" s="5">
        <f>VLOOKUP(F2288,'Set up'!$A$2:$D$55,4,FALSE)</f>
        <v>0</v>
      </c>
      <c r="K2288" s="4">
        <f t="shared" si="689"/>
        <v>45236</v>
      </c>
      <c r="L2288" s="5">
        <f t="shared" si="690"/>
        <v>11</v>
      </c>
      <c r="M2288" s="5">
        <f t="shared" si="691"/>
        <v>2023</v>
      </c>
      <c r="N2288" s="96">
        <v>437.5</v>
      </c>
      <c r="O2288" s="6">
        <f>-N2288</f>
        <v>-437.5</v>
      </c>
      <c r="P2288" s="6">
        <f t="shared" si="694"/>
        <v>0</v>
      </c>
      <c r="Q2288" s="7">
        <f t="shared" si="702"/>
        <v>3814881.9500000025</v>
      </c>
      <c r="R2288" s="44" t="str">
        <f>VLOOKUP(F2288,'Set up'!$A$2:$E$55,5,FALSE)</f>
        <v>Trsf</v>
      </c>
      <c r="S2288" s="1" t="s">
        <v>2759</v>
      </c>
    </row>
    <row r="2289" spans="1:19" ht="15" customHeight="1" x14ac:dyDescent="0.35">
      <c r="A2289" s="4">
        <v>45236</v>
      </c>
      <c r="B2289" s="5">
        <f t="shared" si="703"/>
        <v>11</v>
      </c>
      <c r="C2289" s="5">
        <f t="shared" si="704"/>
        <v>2023</v>
      </c>
      <c r="D2289" s="88" t="s">
        <v>2224</v>
      </c>
      <c r="E2289" s="5" t="str">
        <f>VLOOKUP(F2289,'Set up'!$A$2:$C$55,2,FALSE)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up'!$A$2:$C$55,3,FALSE)</f>
        <v>Cash</v>
      </c>
      <c r="J2289" s="5">
        <f>VLOOKUP(F2289,'Set up'!$A$2:$D$55,4,FALSE)</f>
        <v>0</v>
      </c>
      <c r="K2289" s="4">
        <f t="shared" si="689"/>
        <v>45236</v>
      </c>
      <c r="L2289" s="5">
        <f t="shared" si="690"/>
        <v>11</v>
      </c>
      <c r="M2289" s="5">
        <f t="shared" si="691"/>
        <v>2023</v>
      </c>
      <c r="N2289" s="96">
        <v>11242</v>
      </c>
      <c r="O2289" s="6">
        <f>-2251.2-6500-2490.8</f>
        <v>-11242</v>
      </c>
      <c r="P2289" s="6">
        <f t="shared" si="694"/>
        <v>0</v>
      </c>
      <c r="Q2289" s="7">
        <f t="shared" si="702"/>
        <v>3826123.9500000025</v>
      </c>
      <c r="R2289" s="44" t="str">
        <f>VLOOKUP(F2289,'Set up'!$A$2:$E$55,5,FALSE)</f>
        <v>Trsf</v>
      </c>
      <c r="S2289" s="1" t="s">
        <v>2786</v>
      </c>
    </row>
    <row r="2290" spans="1:19" ht="15" customHeight="1" x14ac:dyDescent="0.35">
      <c r="A2290" s="4">
        <v>45236</v>
      </c>
      <c r="B2290" s="5">
        <f t="shared" si="703"/>
        <v>11</v>
      </c>
      <c r="C2290" s="5">
        <f t="shared" si="704"/>
        <v>2023</v>
      </c>
      <c r="D2290" s="88" t="s">
        <v>2224</v>
      </c>
      <c r="E2290" s="5" t="str">
        <f>VLOOKUP(F2290,'Set up'!$A$2:$C$55,2,FALSE)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up'!$A$2:$C$55,3,FALSE)</f>
        <v>Cash</v>
      </c>
      <c r="J2290" s="5">
        <f>VLOOKUP(F2290,'Set up'!$A$2:$D$55,4,FALSE)</f>
        <v>0</v>
      </c>
      <c r="K2290" s="4">
        <f t="shared" si="689"/>
        <v>45236</v>
      </c>
      <c r="L2290" s="5">
        <f t="shared" si="690"/>
        <v>11</v>
      </c>
      <c r="M2290" s="5">
        <f t="shared" si="691"/>
        <v>2023</v>
      </c>
      <c r="N2290" s="96">
        <v>3828</v>
      </c>
      <c r="O2290" s="6">
        <f>-N2290</f>
        <v>-3828</v>
      </c>
      <c r="P2290" s="6">
        <f t="shared" si="694"/>
        <v>0</v>
      </c>
      <c r="Q2290" s="7">
        <f t="shared" si="702"/>
        <v>3829951.9500000025</v>
      </c>
      <c r="R2290" s="44" t="str">
        <f>VLOOKUP(F2290,'Set up'!$A$2:$E$55,5,FALSE)</f>
        <v>Trsf</v>
      </c>
      <c r="S2290" s="1" t="s">
        <v>2760</v>
      </c>
    </row>
    <row r="2291" spans="1:19" ht="15" customHeight="1" x14ac:dyDescent="0.35">
      <c r="A2291" s="4">
        <v>45236</v>
      </c>
      <c r="B2291" s="5">
        <f t="shared" si="703"/>
        <v>11</v>
      </c>
      <c r="C2291" s="5">
        <f t="shared" si="704"/>
        <v>2023</v>
      </c>
      <c r="D2291" s="88" t="s">
        <v>2224</v>
      </c>
      <c r="E2291" s="5" t="str">
        <f>VLOOKUP(F2291,'Set up'!$A$2:$C$55,2,FALSE)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up'!$A$2:$C$55,3,FALSE)</f>
        <v>Cash</v>
      </c>
      <c r="J2291" s="5">
        <f>VLOOKUP(F2291,'Set up'!$A$2:$D$55,4,FALSE)</f>
        <v>0</v>
      </c>
      <c r="K2291" s="4">
        <f t="shared" si="689"/>
        <v>45236</v>
      </c>
      <c r="L2291" s="5">
        <f t="shared" si="690"/>
        <v>11</v>
      </c>
      <c r="M2291" s="5">
        <f t="shared" si="691"/>
        <v>2023</v>
      </c>
      <c r="N2291" s="96">
        <v>2574</v>
      </c>
      <c r="O2291" s="6">
        <f>-N2291</f>
        <v>-2574</v>
      </c>
      <c r="P2291" s="6">
        <f t="shared" si="694"/>
        <v>0</v>
      </c>
      <c r="Q2291" s="7">
        <f t="shared" si="702"/>
        <v>3832525.9500000025</v>
      </c>
      <c r="R2291" s="44" t="str">
        <f>VLOOKUP(F2291,'Set up'!$A$2:$E$55,5,FALSE)</f>
        <v>Trsf</v>
      </c>
      <c r="S2291" s="1" t="s">
        <v>2761</v>
      </c>
    </row>
    <row r="2292" spans="1:19" ht="15" customHeight="1" x14ac:dyDescent="0.35">
      <c r="A2292" s="4">
        <v>45236</v>
      </c>
      <c r="B2292" s="5">
        <f t="shared" si="703"/>
        <v>11</v>
      </c>
      <c r="C2292" s="5">
        <f t="shared" si="704"/>
        <v>2023</v>
      </c>
      <c r="D2292" s="88" t="s">
        <v>2224</v>
      </c>
      <c r="E2292" s="5" t="str">
        <f>VLOOKUP(F2292,'Set up'!$A$2:$C$55,2,FALSE)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up'!$A$2:$C$55,3,FALSE)</f>
        <v>Cash</v>
      </c>
      <c r="J2292" s="5">
        <f>VLOOKUP(F2292,'Set up'!$A$2:$D$55,4,FALSE)</f>
        <v>0</v>
      </c>
      <c r="K2292" s="4">
        <f t="shared" si="689"/>
        <v>45236</v>
      </c>
      <c r="L2292" s="5">
        <f t="shared" si="690"/>
        <v>11</v>
      </c>
      <c r="M2292" s="5">
        <f t="shared" si="691"/>
        <v>2023</v>
      </c>
      <c r="N2292" s="96">
        <v>1000</v>
      </c>
      <c r="O2292" s="6">
        <f>-N2292</f>
        <v>-1000</v>
      </c>
      <c r="P2292" s="6">
        <f t="shared" si="694"/>
        <v>0</v>
      </c>
      <c r="Q2292" s="7">
        <f t="shared" si="702"/>
        <v>3833525.9500000025</v>
      </c>
      <c r="R2292" s="44" t="str">
        <f>VLOOKUP(F2292,'Set up'!$A$2:$E$55,5,FALSE)</f>
        <v>Trsf</v>
      </c>
      <c r="S2292" s="1" t="s">
        <v>2762</v>
      </c>
    </row>
    <row r="2293" spans="1:19" ht="15" customHeight="1" x14ac:dyDescent="0.35">
      <c r="A2293" s="4">
        <v>45236</v>
      </c>
      <c r="B2293" s="5">
        <f t="shared" si="703"/>
        <v>11</v>
      </c>
      <c r="C2293" s="5">
        <f t="shared" si="704"/>
        <v>2023</v>
      </c>
      <c r="D2293" s="88" t="s">
        <v>2224</v>
      </c>
      <c r="E2293" s="5" t="str">
        <f>VLOOKUP(F2293,'Set up'!$A$2:$C$55,2,FALSE)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up'!$A$2:$C$55,3,FALSE)</f>
        <v>Cash</v>
      </c>
      <c r="J2293" s="5">
        <f>VLOOKUP(F2293,'Set up'!$A$2:$D$55,4,FALSE)</f>
        <v>0</v>
      </c>
      <c r="K2293" s="4">
        <f t="shared" si="689"/>
        <v>45236</v>
      </c>
      <c r="L2293" s="5">
        <f t="shared" si="690"/>
        <v>11</v>
      </c>
      <c r="M2293" s="5">
        <f t="shared" si="691"/>
        <v>2023</v>
      </c>
      <c r="N2293" s="96">
        <v>380</v>
      </c>
      <c r="O2293" s="6">
        <f>-N2293</f>
        <v>-380</v>
      </c>
      <c r="P2293" s="6">
        <f t="shared" si="694"/>
        <v>0</v>
      </c>
      <c r="Q2293" s="7">
        <f t="shared" si="702"/>
        <v>3833905.9500000025</v>
      </c>
      <c r="R2293" s="44" t="str">
        <f>VLOOKUP(F2293,'Set up'!$A$2:$E$55,5,FALSE)</f>
        <v>Trsf</v>
      </c>
      <c r="S2293" s="1" t="s">
        <v>2763</v>
      </c>
    </row>
    <row r="2294" spans="1:19" ht="15" customHeight="1" x14ac:dyDescent="0.35">
      <c r="A2294" s="4">
        <v>45237</v>
      </c>
      <c r="B2294" s="5">
        <f t="shared" si="703"/>
        <v>11</v>
      </c>
      <c r="C2294" s="5">
        <f t="shared" si="704"/>
        <v>2023</v>
      </c>
      <c r="D2294" s="88" t="s">
        <v>2225</v>
      </c>
      <c r="E2294" s="5" t="str">
        <f>VLOOKUP(F2294,'Set up'!$A$2:$C$55,2,FALSE)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up'!$A$2:$C$55,3,FALSE)</f>
        <v>Cash</v>
      </c>
      <c r="J2294" s="5">
        <f>VLOOKUP(F2294,'Set up'!$A$2:$D$55,4,FALSE)</f>
        <v>0</v>
      </c>
      <c r="K2294" s="4">
        <f t="shared" si="689"/>
        <v>45237</v>
      </c>
      <c r="L2294" s="5">
        <f t="shared" si="690"/>
        <v>11</v>
      </c>
      <c r="M2294" s="5">
        <f t="shared" si="691"/>
        <v>2023</v>
      </c>
      <c r="N2294" s="96">
        <v>1738</v>
      </c>
      <c r="O2294" s="6">
        <f t="shared" ref="O2294:O2298" si="706">-N2294</f>
        <v>-1738</v>
      </c>
      <c r="P2294" s="6">
        <f t="shared" si="694"/>
        <v>0</v>
      </c>
      <c r="Q2294" s="7">
        <f t="shared" si="702"/>
        <v>3835643.9500000025</v>
      </c>
      <c r="R2294" s="44" t="str">
        <f>VLOOKUP(F2294,'Set up'!$A$2:$E$55,5,FALSE)</f>
        <v>PD Chq</v>
      </c>
      <c r="S2294" s="1" t="s">
        <v>2652</v>
      </c>
    </row>
    <row r="2295" spans="1:19" ht="15" customHeight="1" x14ac:dyDescent="0.35">
      <c r="A2295" s="4">
        <v>45237</v>
      </c>
      <c r="B2295" s="5">
        <f t="shared" si="703"/>
        <v>11</v>
      </c>
      <c r="C2295" s="5">
        <f t="shared" si="704"/>
        <v>2023</v>
      </c>
      <c r="D2295" s="88" t="s">
        <v>2225</v>
      </c>
      <c r="E2295" s="5" t="str">
        <f>VLOOKUP(F2295,'Set up'!$A$2:$C$55,2,FALSE)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up'!$A$2:$C$55,3,FALSE)</f>
        <v>Cash</v>
      </c>
      <c r="J2295" s="5">
        <f>VLOOKUP(F2295,'Set up'!$A$2:$D$55,4,FALSE)</f>
        <v>0</v>
      </c>
      <c r="K2295" s="4">
        <f t="shared" si="689"/>
        <v>45237</v>
      </c>
      <c r="L2295" s="5">
        <f t="shared" si="690"/>
        <v>11</v>
      </c>
      <c r="M2295" s="5">
        <f t="shared" si="691"/>
        <v>2023</v>
      </c>
      <c r="N2295" s="96">
        <v>450</v>
      </c>
      <c r="O2295" s="6">
        <f t="shared" si="706"/>
        <v>-450</v>
      </c>
      <c r="P2295" s="6">
        <f t="shared" si="694"/>
        <v>0</v>
      </c>
      <c r="Q2295" s="7">
        <f t="shared" si="702"/>
        <v>3836093.9500000025</v>
      </c>
      <c r="R2295" s="44" t="str">
        <f>VLOOKUP(F2295,'Set up'!$A$2:$E$55,5,FALSE)</f>
        <v>PD Chq</v>
      </c>
      <c r="S2295" s="1" t="s">
        <v>2652</v>
      </c>
    </row>
    <row r="2296" spans="1:19" ht="15" customHeight="1" x14ac:dyDescent="0.35">
      <c r="A2296" s="4">
        <v>45237</v>
      </c>
      <c r="B2296" s="5">
        <f t="shared" si="703"/>
        <v>11</v>
      </c>
      <c r="C2296" s="5">
        <f t="shared" si="704"/>
        <v>2023</v>
      </c>
      <c r="D2296" s="88" t="s">
        <v>2225</v>
      </c>
      <c r="E2296" s="5" t="str">
        <f>VLOOKUP(F2296,'Set up'!$A$2:$C$55,2,FALSE)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up'!$A$2:$C$55,3,FALSE)</f>
        <v>Cash</v>
      </c>
      <c r="J2296" s="5">
        <f>VLOOKUP(F2296,'Set up'!$A$2:$D$55,4,FALSE)</f>
        <v>0</v>
      </c>
      <c r="K2296" s="4">
        <f t="shared" si="689"/>
        <v>45237</v>
      </c>
      <c r="L2296" s="5">
        <f t="shared" si="690"/>
        <v>11</v>
      </c>
      <c r="M2296" s="5">
        <f t="shared" si="691"/>
        <v>2023</v>
      </c>
      <c r="N2296" s="96">
        <v>277.5</v>
      </c>
      <c r="O2296" s="6">
        <f t="shared" si="706"/>
        <v>-277.5</v>
      </c>
      <c r="P2296" s="6">
        <f t="shared" si="694"/>
        <v>0</v>
      </c>
      <c r="Q2296" s="7">
        <f t="shared" si="702"/>
        <v>3836371.4500000025</v>
      </c>
      <c r="R2296" s="44" t="str">
        <f>VLOOKUP(F2296,'Set up'!$A$2:$E$55,5,FALSE)</f>
        <v>PD Chq</v>
      </c>
      <c r="S2296" s="1" t="s">
        <v>2652</v>
      </c>
    </row>
    <row r="2297" spans="1:19" ht="15" customHeight="1" x14ac:dyDescent="0.35">
      <c r="A2297" s="4">
        <v>45237</v>
      </c>
      <c r="B2297" s="5">
        <f t="shared" si="703"/>
        <v>11</v>
      </c>
      <c r="C2297" s="5">
        <f t="shared" si="704"/>
        <v>2023</v>
      </c>
      <c r="D2297" s="88" t="s">
        <v>2225</v>
      </c>
      <c r="E2297" s="5" t="str">
        <f>VLOOKUP(F2297,'Set up'!$A$2:$C$55,2,FALSE)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up'!$A$2:$C$55,3,FALSE)</f>
        <v>Cash</v>
      </c>
      <c r="J2297" s="5">
        <f>VLOOKUP(F2297,'Set up'!$A$2:$D$55,4,FALSE)</f>
        <v>0</v>
      </c>
      <c r="K2297" s="4">
        <f t="shared" si="689"/>
        <v>45237</v>
      </c>
      <c r="L2297" s="5">
        <f t="shared" si="690"/>
        <v>11</v>
      </c>
      <c r="M2297" s="5">
        <f t="shared" si="691"/>
        <v>2023</v>
      </c>
      <c r="N2297" s="96">
        <v>95</v>
      </c>
      <c r="O2297" s="6">
        <f t="shared" si="706"/>
        <v>-95</v>
      </c>
      <c r="P2297" s="6">
        <f t="shared" si="694"/>
        <v>0</v>
      </c>
      <c r="Q2297" s="7">
        <f t="shared" si="702"/>
        <v>3836466.4500000025</v>
      </c>
      <c r="R2297" s="44" t="str">
        <f>VLOOKUP(F2297,'Set up'!$A$2:$E$55,5,FALSE)</f>
        <v>PD Chq</v>
      </c>
      <c r="S2297" s="1" t="s">
        <v>2652</v>
      </c>
    </row>
    <row r="2298" spans="1:19" ht="15" customHeight="1" x14ac:dyDescent="0.35">
      <c r="A2298" s="4">
        <v>45237</v>
      </c>
      <c r="B2298" s="5">
        <f t="shared" si="703"/>
        <v>11</v>
      </c>
      <c r="C2298" s="5">
        <f t="shared" si="704"/>
        <v>2023</v>
      </c>
      <c r="D2298" s="88" t="s">
        <v>2225</v>
      </c>
      <c r="E2298" s="5" t="str">
        <f>VLOOKUP(F2298,'Set up'!$A$2:$C$55,2,FALSE)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up'!$A$2:$C$55,3,FALSE)</f>
        <v>Cash</v>
      </c>
      <c r="J2298" s="5">
        <f>VLOOKUP(F2298,'Set up'!$A$2:$D$55,4,FALSE)</f>
        <v>0</v>
      </c>
      <c r="K2298" s="4">
        <f t="shared" si="689"/>
        <v>45237</v>
      </c>
      <c r="L2298" s="5">
        <f t="shared" si="690"/>
        <v>11</v>
      </c>
      <c r="M2298" s="5">
        <f t="shared" si="691"/>
        <v>2023</v>
      </c>
      <c r="N2298" s="96">
        <v>258</v>
      </c>
      <c r="O2298" s="6">
        <f t="shared" si="706"/>
        <v>-258</v>
      </c>
      <c r="P2298" s="6">
        <f t="shared" si="694"/>
        <v>0</v>
      </c>
      <c r="Q2298" s="7">
        <f t="shared" si="702"/>
        <v>3836724.4500000025</v>
      </c>
      <c r="R2298" s="44" t="str">
        <f>VLOOKUP(F2298,'Set up'!$A$2:$E$55,5,FALSE)</f>
        <v>PD Chq</v>
      </c>
      <c r="S2298" s="1" t="s">
        <v>2652</v>
      </c>
    </row>
    <row r="2299" spans="1:19" ht="15" customHeight="1" x14ac:dyDescent="0.35">
      <c r="A2299" s="4">
        <v>45239</v>
      </c>
      <c r="B2299" s="5">
        <f t="shared" si="703"/>
        <v>11</v>
      </c>
      <c r="C2299" s="5">
        <f t="shared" si="704"/>
        <v>2023</v>
      </c>
      <c r="D2299" s="88" t="s">
        <v>2226</v>
      </c>
      <c r="E2299" s="5" t="str">
        <f>VLOOKUP(F2299,'Set up'!$A$2:$C$55,2,FALSE)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up'!$A$2:$C$55,3,FALSE)</f>
        <v>Cash</v>
      </c>
      <c r="J2299" s="5">
        <f>VLOOKUP(F2299,'Set up'!$A$2:$D$55,4,FALSE)</f>
        <v>0</v>
      </c>
      <c r="K2299" s="4">
        <f t="shared" si="689"/>
        <v>45239</v>
      </c>
      <c r="L2299" s="5">
        <f t="shared" si="690"/>
        <v>11</v>
      </c>
      <c r="M2299" s="5">
        <f t="shared" si="691"/>
        <v>2023</v>
      </c>
      <c r="N2299" s="96">
        <v>3212</v>
      </c>
      <c r="O2299" s="6">
        <f t="shared" ref="O2299:O2305" si="707">-N2299</f>
        <v>-3212</v>
      </c>
      <c r="P2299" s="6">
        <f t="shared" si="694"/>
        <v>0</v>
      </c>
      <c r="Q2299" s="7">
        <f t="shared" si="702"/>
        <v>3839936.4500000025</v>
      </c>
      <c r="R2299" s="44" t="str">
        <f>VLOOKUP(F2299,'Set up'!$A$2:$E$55,5,FALSE)</f>
        <v>Cash</v>
      </c>
      <c r="S2299" s="1" t="s">
        <v>2147</v>
      </c>
    </row>
    <row r="2300" spans="1:19" ht="15" customHeight="1" x14ac:dyDescent="0.35">
      <c r="A2300" s="4">
        <v>45239</v>
      </c>
      <c r="B2300" s="5">
        <f t="shared" si="703"/>
        <v>11</v>
      </c>
      <c r="C2300" s="5">
        <f t="shared" si="704"/>
        <v>2023</v>
      </c>
      <c r="D2300" s="88" t="s">
        <v>2226</v>
      </c>
      <c r="E2300" s="5" t="str">
        <f>VLOOKUP(F2300,'Set up'!$A$2:$C$55,2,FALSE)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up'!$A$2:$C$55,3,FALSE)</f>
        <v>Cash</v>
      </c>
      <c r="J2300" s="5">
        <f>VLOOKUP(F2300,'Set up'!$A$2:$D$55,4,FALSE)</f>
        <v>0</v>
      </c>
      <c r="K2300" s="4">
        <f t="shared" si="689"/>
        <v>45239</v>
      </c>
      <c r="L2300" s="5">
        <f t="shared" si="690"/>
        <v>11</v>
      </c>
      <c r="M2300" s="5">
        <f t="shared" si="691"/>
        <v>2023</v>
      </c>
      <c r="N2300" s="96">
        <v>1295</v>
      </c>
      <c r="O2300" s="6">
        <f t="shared" si="707"/>
        <v>-1295</v>
      </c>
      <c r="P2300" s="6">
        <f t="shared" si="694"/>
        <v>0</v>
      </c>
      <c r="Q2300" s="7">
        <f t="shared" si="702"/>
        <v>3841231.4500000025</v>
      </c>
      <c r="R2300" s="44" t="str">
        <f>VLOOKUP(F2300,'Set up'!$A$2:$E$55,5,FALSE)</f>
        <v>Cash</v>
      </c>
      <c r="S2300" s="1" t="s">
        <v>2147</v>
      </c>
    </row>
    <row r="2301" spans="1:19" ht="15" customHeight="1" x14ac:dyDescent="0.35">
      <c r="A2301" s="4">
        <v>45239</v>
      </c>
      <c r="B2301" s="5">
        <f t="shared" si="703"/>
        <v>11</v>
      </c>
      <c r="C2301" s="5">
        <f t="shared" si="704"/>
        <v>2023</v>
      </c>
      <c r="D2301" s="88" t="s">
        <v>2226</v>
      </c>
      <c r="E2301" s="5" t="str">
        <f>VLOOKUP(F2301,'Set up'!$A$2:$C$55,2,FALSE)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up'!$A$2:$C$55,3,FALSE)</f>
        <v>Cash</v>
      </c>
      <c r="J2301" s="5">
        <f>VLOOKUP(F2301,'Set up'!$A$2:$D$55,4,FALSE)</f>
        <v>0</v>
      </c>
      <c r="K2301" s="4">
        <f t="shared" si="689"/>
        <v>45239</v>
      </c>
      <c r="L2301" s="5">
        <f t="shared" si="690"/>
        <v>11</v>
      </c>
      <c r="M2301" s="5">
        <f t="shared" si="691"/>
        <v>2023</v>
      </c>
      <c r="N2301" s="96">
        <v>516</v>
      </c>
      <c r="O2301" s="6">
        <f t="shared" si="707"/>
        <v>-516</v>
      </c>
      <c r="P2301" s="6">
        <f t="shared" si="694"/>
        <v>0</v>
      </c>
      <c r="Q2301" s="7">
        <f t="shared" si="702"/>
        <v>3841747.4500000025</v>
      </c>
      <c r="R2301" s="44" t="str">
        <f>VLOOKUP(F2301,'Set up'!$A$2:$E$55,5,FALSE)</f>
        <v>Cash</v>
      </c>
      <c r="S2301" s="1" t="s">
        <v>2147</v>
      </c>
    </row>
    <row r="2302" spans="1:19" ht="15" customHeight="1" x14ac:dyDescent="0.35">
      <c r="A2302" s="4">
        <v>45239</v>
      </c>
      <c r="B2302" s="5">
        <f t="shared" si="703"/>
        <v>11</v>
      </c>
      <c r="C2302" s="5">
        <f t="shared" si="704"/>
        <v>2023</v>
      </c>
      <c r="D2302" s="88" t="s">
        <v>2226</v>
      </c>
      <c r="E2302" s="5" t="str">
        <f>VLOOKUP(F2302,'Set up'!$A$2:$C$55,2,FALSE)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up'!$A$2:$C$55,3,FALSE)</f>
        <v>Cash</v>
      </c>
      <c r="J2302" s="5">
        <f>VLOOKUP(F2302,'Set up'!$A$2:$D$55,4,FALSE)</f>
        <v>0</v>
      </c>
      <c r="K2302" s="4">
        <f t="shared" si="689"/>
        <v>45239</v>
      </c>
      <c r="L2302" s="5">
        <f t="shared" si="690"/>
        <v>11</v>
      </c>
      <c r="M2302" s="5">
        <f t="shared" si="691"/>
        <v>2023</v>
      </c>
      <c r="N2302" s="96">
        <v>105</v>
      </c>
      <c r="O2302" s="6">
        <f t="shared" si="707"/>
        <v>-105</v>
      </c>
      <c r="P2302" s="6">
        <f t="shared" si="694"/>
        <v>0</v>
      </c>
      <c r="Q2302" s="7">
        <f t="shared" si="702"/>
        <v>3841852.4500000025</v>
      </c>
      <c r="R2302" s="44" t="str">
        <f>VLOOKUP(F2302,'Set up'!$A$2:$E$55,5,FALSE)</f>
        <v>Cash</v>
      </c>
      <c r="S2302" s="1" t="s">
        <v>2147</v>
      </c>
    </row>
    <row r="2303" spans="1:19" ht="15" customHeight="1" x14ac:dyDescent="0.35">
      <c r="A2303" s="4">
        <v>45239</v>
      </c>
      <c r="B2303" s="5">
        <f t="shared" si="703"/>
        <v>11</v>
      </c>
      <c r="C2303" s="5">
        <f t="shared" si="704"/>
        <v>2023</v>
      </c>
      <c r="D2303" s="88" t="s">
        <v>2226</v>
      </c>
      <c r="E2303" s="5" t="str">
        <f>VLOOKUP(F2303,'Set up'!$A$2:$C$55,2,FALSE)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up'!$A$2:$C$55,3,FALSE)</f>
        <v>Cash</v>
      </c>
      <c r="J2303" s="5">
        <f>VLOOKUP(F2303,'Set up'!$A$2:$D$55,4,FALSE)</f>
        <v>0</v>
      </c>
      <c r="K2303" s="4">
        <f t="shared" si="689"/>
        <v>45239</v>
      </c>
      <c r="L2303" s="5">
        <f t="shared" si="690"/>
        <v>11</v>
      </c>
      <c r="M2303" s="5">
        <f t="shared" si="691"/>
        <v>2023</v>
      </c>
      <c r="N2303" s="96">
        <v>320</v>
      </c>
      <c r="O2303" s="6">
        <f t="shared" si="707"/>
        <v>-320</v>
      </c>
      <c r="P2303" s="6">
        <f t="shared" si="694"/>
        <v>0</v>
      </c>
      <c r="Q2303" s="7">
        <f t="shared" si="702"/>
        <v>3842172.4500000025</v>
      </c>
      <c r="R2303" s="44" t="str">
        <f>VLOOKUP(F2303,'Set up'!$A$2:$E$55,5,FALSE)</f>
        <v>Cash</v>
      </c>
      <c r="S2303" s="1" t="s">
        <v>2147</v>
      </c>
    </row>
    <row r="2304" spans="1:19" ht="15" customHeight="1" x14ac:dyDescent="0.35">
      <c r="A2304" s="4">
        <v>45239</v>
      </c>
      <c r="B2304" s="5">
        <f t="shared" si="703"/>
        <v>11</v>
      </c>
      <c r="C2304" s="5">
        <f t="shared" si="704"/>
        <v>2023</v>
      </c>
      <c r="D2304" s="88" t="s">
        <v>2226</v>
      </c>
      <c r="E2304" s="5" t="str">
        <f>VLOOKUP(F2304,'Set up'!$A$2:$C$55,2,FALSE)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up'!$A$2:$C$55,3,FALSE)</f>
        <v>Cash</v>
      </c>
      <c r="J2304" s="5">
        <f>VLOOKUP(F2304,'Set up'!$A$2:$D$55,4,FALSE)</f>
        <v>0</v>
      </c>
      <c r="K2304" s="4">
        <f t="shared" si="689"/>
        <v>45239</v>
      </c>
      <c r="L2304" s="5">
        <f t="shared" si="690"/>
        <v>11</v>
      </c>
      <c r="M2304" s="5">
        <f t="shared" si="691"/>
        <v>2023</v>
      </c>
      <c r="N2304" s="96">
        <v>165</v>
      </c>
      <c r="O2304" s="6">
        <f t="shared" si="707"/>
        <v>-165</v>
      </c>
      <c r="P2304" s="6">
        <f t="shared" si="694"/>
        <v>0</v>
      </c>
      <c r="Q2304" s="7">
        <f t="shared" si="702"/>
        <v>3842337.4500000025</v>
      </c>
      <c r="R2304" s="44" t="str">
        <f>VLOOKUP(F2304,'Set up'!$A$2:$E$55,5,FALSE)</f>
        <v>Cash</v>
      </c>
      <c r="S2304" s="1" t="s">
        <v>2147</v>
      </c>
    </row>
    <row r="2305" spans="1:19" ht="15" customHeight="1" x14ac:dyDescent="0.35">
      <c r="A2305" s="4">
        <v>45239</v>
      </c>
      <c r="B2305" s="5">
        <f t="shared" si="703"/>
        <v>11</v>
      </c>
      <c r="C2305" s="5">
        <f t="shared" si="704"/>
        <v>2023</v>
      </c>
      <c r="D2305" s="88" t="s">
        <v>2226</v>
      </c>
      <c r="E2305" s="5" t="str">
        <f>VLOOKUP(F2305,'Set up'!$A$2:$C$55,2,FALSE)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up'!$A$2:$C$55,3,FALSE)</f>
        <v>Cash</v>
      </c>
      <c r="J2305" s="5">
        <f>VLOOKUP(F2305,'Set up'!$A$2:$D$55,4,FALSE)</f>
        <v>0</v>
      </c>
      <c r="K2305" s="4">
        <f t="shared" si="689"/>
        <v>45239</v>
      </c>
      <c r="L2305" s="5">
        <f t="shared" si="690"/>
        <v>11</v>
      </c>
      <c r="M2305" s="5">
        <f t="shared" si="691"/>
        <v>2023</v>
      </c>
      <c r="N2305" s="96">
        <v>192</v>
      </c>
      <c r="O2305" s="6">
        <f t="shared" si="707"/>
        <v>-192</v>
      </c>
      <c r="P2305" s="6">
        <f t="shared" si="694"/>
        <v>0</v>
      </c>
      <c r="Q2305" s="7">
        <f t="shared" si="702"/>
        <v>3842529.4500000025</v>
      </c>
      <c r="R2305" s="44" t="str">
        <f>VLOOKUP(F2305,'Set up'!$A$2:$E$55,5,FALSE)</f>
        <v>Cash</v>
      </c>
      <c r="S2305" s="1" t="s">
        <v>2147</v>
      </c>
    </row>
    <row r="2306" spans="1:19" ht="15" customHeight="1" x14ac:dyDescent="0.35">
      <c r="A2306" s="4">
        <v>45240</v>
      </c>
      <c r="B2306" s="5">
        <f t="shared" si="703"/>
        <v>11</v>
      </c>
      <c r="C2306" s="5">
        <f t="shared" si="704"/>
        <v>2023</v>
      </c>
      <c r="D2306" s="88" t="s">
        <v>2227</v>
      </c>
      <c r="E2306" s="5" t="str">
        <f>VLOOKUP(F2306,'Set up'!$A$2:$C$55,2,FALSE)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up'!$A$2:$C$55,3,FALSE)</f>
        <v>Cash</v>
      </c>
      <c r="J2306" s="5">
        <f>VLOOKUP(F2306,'Set up'!$A$2:$D$55,4,FALSE)</f>
        <v>0</v>
      </c>
      <c r="K2306" s="4">
        <f t="shared" si="689"/>
        <v>45240</v>
      </c>
      <c r="L2306" s="5">
        <f t="shared" si="690"/>
        <v>11</v>
      </c>
      <c r="M2306" s="5">
        <f t="shared" si="691"/>
        <v>2023</v>
      </c>
      <c r="N2306" s="96">
        <v>1000</v>
      </c>
      <c r="O2306" s="6">
        <f t="shared" ref="O2306:O2311" si="708">-N2306</f>
        <v>-1000</v>
      </c>
      <c r="P2306" s="6">
        <f t="shared" si="694"/>
        <v>0</v>
      </c>
      <c r="Q2306" s="7">
        <f t="shared" si="702"/>
        <v>3843529.4500000025</v>
      </c>
      <c r="R2306" s="44" t="str">
        <f>VLOOKUP(F2306,'Set up'!$A$2:$E$55,5,FALSE)</f>
        <v>Trsf</v>
      </c>
      <c r="S2306" s="1" t="s">
        <v>2762</v>
      </c>
    </row>
    <row r="2307" spans="1:19" ht="15" customHeight="1" x14ac:dyDescent="0.35">
      <c r="A2307" s="4">
        <v>45240</v>
      </c>
      <c r="B2307" s="5">
        <f t="shared" si="703"/>
        <v>11</v>
      </c>
      <c r="C2307" s="5">
        <f t="shared" si="704"/>
        <v>2023</v>
      </c>
      <c r="D2307" s="88" t="s">
        <v>2228</v>
      </c>
      <c r="E2307" s="5" t="str">
        <f>VLOOKUP(F2307,'Set up'!$A$2:$C$55,2,FALSE)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up'!$A$2:$C$55,3,FALSE)</f>
        <v>Cash</v>
      </c>
      <c r="J2307" s="5">
        <f>VLOOKUP(F2307,'Set up'!$A$2:$D$55,4,FALSE)</f>
        <v>0</v>
      </c>
      <c r="K2307" s="4">
        <f t="shared" ref="K2307:K2370" si="709">A2307+J2307</f>
        <v>45240</v>
      </c>
      <c r="L2307" s="5">
        <f t="shared" ref="L2307:L2370" si="710">MONTH(K2307)</f>
        <v>11</v>
      </c>
      <c r="M2307" s="5">
        <f t="shared" ref="M2307:M2370" si="711">YEAR(K2307)</f>
        <v>2023</v>
      </c>
      <c r="N2307" s="96">
        <v>125</v>
      </c>
      <c r="O2307" s="6">
        <f t="shared" si="708"/>
        <v>-125</v>
      </c>
      <c r="P2307" s="6">
        <f t="shared" si="694"/>
        <v>0</v>
      </c>
      <c r="Q2307" s="7">
        <f t="shared" si="702"/>
        <v>3843654.4500000025</v>
      </c>
      <c r="R2307" s="44" t="str">
        <f>VLOOKUP(F2307,'Set up'!$A$2:$E$55,5,FALSE)</f>
        <v>Trsf</v>
      </c>
      <c r="S2307" s="1" t="s">
        <v>2764</v>
      </c>
    </row>
    <row r="2308" spans="1:19" ht="15" customHeight="1" x14ac:dyDescent="0.35">
      <c r="A2308" s="4">
        <v>45245</v>
      </c>
      <c r="B2308" s="5">
        <f t="shared" si="703"/>
        <v>11</v>
      </c>
      <c r="C2308" s="5">
        <f t="shared" si="704"/>
        <v>2023</v>
      </c>
      <c r="D2308" s="88" t="s">
        <v>2229</v>
      </c>
      <c r="E2308" s="5" t="str">
        <f>VLOOKUP(F2308,'Set up'!$A$2:$C$55,2,FALSE)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up'!$A$2:$C$55,3,FALSE)</f>
        <v>Cash</v>
      </c>
      <c r="J2308" s="5">
        <f>VLOOKUP(F2308,'Set up'!$A$2:$D$55,4,FALSE)</f>
        <v>0</v>
      </c>
      <c r="K2308" s="4">
        <f t="shared" si="709"/>
        <v>45245</v>
      </c>
      <c r="L2308" s="5">
        <f t="shared" si="710"/>
        <v>11</v>
      </c>
      <c r="M2308" s="5">
        <f t="shared" si="711"/>
        <v>2023</v>
      </c>
      <c r="N2308" s="96">
        <v>3212</v>
      </c>
      <c r="O2308" s="6">
        <f t="shared" si="708"/>
        <v>-3212</v>
      </c>
      <c r="P2308" s="6">
        <f t="shared" si="694"/>
        <v>0</v>
      </c>
      <c r="Q2308" s="7">
        <f t="shared" si="702"/>
        <v>3846866.4500000025</v>
      </c>
      <c r="R2308" s="44" t="str">
        <f>VLOOKUP(F2308,'Set up'!$A$2:$E$55,5,FALSE)</f>
        <v>Trsf</v>
      </c>
      <c r="S2308" s="1" t="s">
        <v>2765</v>
      </c>
    </row>
    <row r="2309" spans="1:19" ht="15" customHeight="1" x14ac:dyDescent="0.35">
      <c r="A2309" s="4">
        <v>45245</v>
      </c>
      <c r="B2309" s="5">
        <f t="shared" si="703"/>
        <v>11</v>
      </c>
      <c r="C2309" s="5">
        <f t="shared" si="704"/>
        <v>2023</v>
      </c>
      <c r="D2309" s="88" t="s">
        <v>2229</v>
      </c>
      <c r="E2309" s="5" t="str">
        <f>VLOOKUP(F2309,'Set up'!$A$2:$C$55,2,FALSE)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up'!$A$2:$C$55,3,FALSE)</f>
        <v>Cash</v>
      </c>
      <c r="J2309" s="5">
        <f>VLOOKUP(F2309,'Set up'!$A$2:$D$55,4,FALSE)</f>
        <v>0</v>
      </c>
      <c r="K2309" s="4">
        <f t="shared" si="709"/>
        <v>45245</v>
      </c>
      <c r="L2309" s="5">
        <f t="shared" si="710"/>
        <v>11</v>
      </c>
      <c r="M2309" s="5">
        <f t="shared" si="711"/>
        <v>2023</v>
      </c>
      <c r="N2309" s="96">
        <v>1287.5999999999999</v>
      </c>
      <c r="O2309" s="6">
        <f t="shared" si="708"/>
        <v>-1287.5999999999999</v>
      </c>
      <c r="P2309" s="6">
        <f t="shared" si="694"/>
        <v>0</v>
      </c>
      <c r="Q2309" s="7">
        <f t="shared" si="702"/>
        <v>3848154.0500000026</v>
      </c>
      <c r="R2309" s="44" t="str">
        <f>VLOOKUP(F2309,'Set up'!$A$2:$E$55,5,FALSE)</f>
        <v>Trsf</v>
      </c>
      <c r="S2309" s="1" t="s">
        <v>2766</v>
      </c>
    </row>
    <row r="2310" spans="1:19" ht="15" customHeight="1" x14ac:dyDescent="0.35">
      <c r="A2310" s="4">
        <v>45245</v>
      </c>
      <c r="B2310" s="5">
        <f t="shared" si="703"/>
        <v>11</v>
      </c>
      <c r="C2310" s="5">
        <f t="shared" si="704"/>
        <v>2023</v>
      </c>
      <c r="D2310" s="88" t="s">
        <v>2229</v>
      </c>
      <c r="E2310" s="5" t="str">
        <f>VLOOKUP(F2310,'Set up'!$A$2:$C$55,2,FALSE)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up'!$A$2:$C$55,3,FALSE)</f>
        <v>Cash</v>
      </c>
      <c r="J2310" s="5">
        <f>VLOOKUP(F2310,'Set up'!$A$2:$D$55,4,FALSE)</f>
        <v>0</v>
      </c>
      <c r="K2310" s="4">
        <f t="shared" si="709"/>
        <v>45245</v>
      </c>
      <c r="L2310" s="5">
        <f t="shared" si="710"/>
        <v>11</v>
      </c>
      <c r="M2310" s="5">
        <f t="shared" si="711"/>
        <v>2023</v>
      </c>
      <c r="N2310" s="96">
        <v>702</v>
      </c>
      <c r="O2310" s="6">
        <f t="shared" si="708"/>
        <v>-702</v>
      </c>
      <c r="P2310" s="6">
        <f t="shared" si="694"/>
        <v>0</v>
      </c>
      <c r="Q2310" s="7">
        <f t="shared" si="702"/>
        <v>3848856.0500000026</v>
      </c>
      <c r="R2310" s="44" t="str">
        <f>VLOOKUP(F2310,'Set up'!$A$2:$E$55,5,FALSE)</f>
        <v>Trsf</v>
      </c>
      <c r="S2310" s="1" t="s">
        <v>2767</v>
      </c>
    </row>
    <row r="2311" spans="1:19" ht="15" customHeight="1" x14ac:dyDescent="0.35">
      <c r="A2311" s="4">
        <v>45245</v>
      </c>
      <c r="B2311" s="5">
        <f t="shared" si="703"/>
        <v>11</v>
      </c>
      <c r="C2311" s="5">
        <f t="shared" si="704"/>
        <v>2023</v>
      </c>
      <c r="D2311" s="88" t="s">
        <v>2229</v>
      </c>
      <c r="E2311" s="5" t="str">
        <f>VLOOKUP(F2311,'Set up'!$A$2:$C$55,2,FALSE)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up'!$A$2:$C$55,3,FALSE)</f>
        <v>Cash</v>
      </c>
      <c r="J2311" s="5">
        <f>VLOOKUP(F2311,'Set up'!$A$2:$D$55,4,FALSE)</f>
        <v>0</v>
      </c>
      <c r="K2311" s="4">
        <f t="shared" si="709"/>
        <v>45245</v>
      </c>
      <c r="L2311" s="5">
        <f t="shared" si="710"/>
        <v>11</v>
      </c>
      <c r="M2311" s="5">
        <f t="shared" si="711"/>
        <v>2023</v>
      </c>
      <c r="N2311" s="96">
        <v>1000</v>
      </c>
      <c r="O2311" s="6">
        <f t="shared" si="708"/>
        <v>-1000</v>
      </c>
      <c r="P2311" s="6">
        <f t="shared" si="694"/>
        <v>0</v>
      </c>
      <c r="Q2311" s="7">
        <f t="shared" si="702"/>
        <v>3849856.0500000026</v>
      </c>
      <c r="R2311" s="44" t="str">
        <f>VLOOKUP(F2311,'Set up'!$A$2:$E$55,5,FALSE)</f>
        <v>Trsf</v>
      </c>
      <c r="S2311" s="1" t="s">
        <v>2762</v>
      </c>
    </row>
    <row r="2312" spans="1:19" ht="15" customHeight="1" x14ac:dyDescent="0.35">
      <c r="A2312" s="4">
        <v>45245</v>
      </c>
      <c r="B2312" s="5">
        <f t="shared" si="703"/>
        <v>11</v>
      </c>
      <c r="C2312" s="5">
        <f t="shared" si="704"/>
        <v>2023</v>
      </c>
      <c r="D2312" s="88" t="s">
        <v>2230</v>
      </c>
      <c r="E2312" s="5" t="str">
        <f>VLOOKUP(F2312,'Set up'!$A$2:$C$55,2,FALSE)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up'!$A$2:$C$55,3,FALSE)</f>
        <v>Cash</v>
      </c>
      <c r="J2312" s="5">
        <f>VLOOKUP(F2312,'Set up'!$A$2:$D$55,4,FALSE)</f>
        <v>0</v>
      </c>
      <c r="K2312" s="4">
        <f t="shared" si="709"/>
        <v>45245</v>
      </c>
      <c r="L2312" s="5">
        <f t="shared" si="710"/>
        <v>11</v>
      </c>
      <c r="M2312" s="5">
        <f t="shared" si="711"/>
        <v>2023</v>
      </c>
      <c r="N2312" s="96">
        <v>567.6</v>
      </c>
      <c r="O2312" s="6">
        <f t="shared" ref="O2312:O2319" si="712">-N2312</f>
        <v>-567.6</v>
      </c>
      <c r="P2312" s="6">
        <f t="shared" si="694"/>
        <v>0</v>
      </c>
      <c r="Q2312" s="7">
        <f t="shared" si="702"/>
        <v>3850423.6500000027</v>
      </c>
      <c r="R2312" s="44" t="str">
        <f>VLOOKUP(F2312,'Set up'!$A$2:$E$55,5,FALSE)</f>
        <v>Cash</v>
      </c>
      <c r="S2312" s="1" t="s">
        <v>2149</v>
      </c>
    </row>
    <row r="2313" spans="1:19" ht="15" customHeight="1" x14ac:dyDescent="0.35">
      <c r="A2313" s="4">
        <v>45245</v>
      </c>
      <c r="B2313" s="5">
        <f t="shared" si="703"/>
        <v>11</v>
      </c>
      <c r="C2313" s="5">
        <f t="shared" si="704"/>
        <v>2023</v>
      </c>
      <c r="D2313" s="88" t="s">
        <v>2231</v>
      </c>
      <c r="E2313" s="5" t="str">
        <f>VLOOKUP(F2313,'Set up'!$A$2:$C$55,2,FALSE)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up'!$A$2:$C$55,3,FALSE)</f>
        <v>120</v>
      </c>
      <c r="J2313" s="5">
        <f>VLOOKUP(F2313,'Set up'!$A$2:$D$55,4,FALSE)</f>
        <v>120</v>
      </c>
      <c r="K2313" s="4">
        <f t="shared" si="709"/>
        <v>45365</v>
      </c>
      <c r="L2313" s="5">
        <f t="shared" si="710"/>
        <v>3</v>
      </c>
      <c r="M2313" s="5">
        <f t="shared" si="711"/>
        <v>2024</v>
      </c>
      <c r="N2313" s="96">
        <v>8030</v>
      </c>
      <c r="O2313" s="6">
        <f t="shared" si="712"/>
        <v>-8030</v>
      </c>
      <c r="P2313" s="6">
        <f t="shared" si="694"/>
        <v>0</v>
      </c>
      <c r="Q2313" s="7">
        <f t="shared" si="702"/>
        <v>3858453.6500000027</v>
      </c>
      <c r="R2313" s="44" t="str">
        <f>VLOOKUP(F2313,'Set up'!$A$2:$E$55,5,FALSE)</f>
        <v>Trsf</v>
      </c>
      <c r="S2313" s="1" t="s">
        <v>2615</v>
      </c>
    </row>
    <row r="2314" spans="1:19" ht="15" customHeight="1" x14ac:dyDescent="0.35">
      <c r="A2314" s="4">
        <v>45245</v>
      </c>
      <c r="B2314" s="5">
        <f t="shared" si="703"/>
        <v>11</v>
      </c>
      <c r="C2314" s="5">
        <f t="shared" si="704"/>
        <v>2023</v>
      </c>
      <c r="D2314" s="88" t="s">
        <v>2231</v>
      </c>
      <c r="E2314" s="5" t="str">
        <f>VLOOKUP(F2314,'Set up'!$A$2:$C$55,2,FALSE)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up'!$A$2:$C$55,3,FALSE)</f>
        <v>120</v>
      </c>
      <c r="J2314" s="5">
        <f>VLOOKUP(F2314,'Set up'!$A$2:$D$55,4,FALSE)</f>
        <v>120</v>
      </c>
      <c r="K2314" s="4">
        <f t="shared" si="709"/>
        <v>45365</v>
      </c>
      <c r="L2314" s="5">
        <f t="shared" si="710"/>
        <v>3</v>
      </c>
      <c r="M2314" s="5">
        <f t="shared" si="711"/>
        <v>2024</v>
      </c>
      <c r="N2314" s="96">
        <v>2146</v>
      </c>
      <c r="O2314" s="6">
        <f t="shared" si="712"/>
        <v>-2146</v>
      </c>
      <c r="P2314" s="6">
        <f t="shared" si="694"/>
        <v>0</v>
      </c>
      <c r="Q2314" s="7">
        <f t="shared" si="702"/>
        <v>3860599.6500000027</v>
      </c>
      <c r="R2314" s="44" t="str">
        <f>VLOOKUP(F2314,'Set up'!$A$2:$E$55,5,FALSE)</f>
        <v>Trsf</v>
      </c>
      <c r="S2314" s="1" t="s">
        <v>2615</v>
      </c>
    </row>
    <row r="2315" spans="1:19" ht="15" customHeight="1" x14ac:dyDescent="0.35">
      <c r="A2315" s="4">
        <v>45245</v>
      </c>
      <c r="B2315" s="5">
        <f t="shared" si="703"/>
        <v>11</v>
      </c>
      <c r="C2315" s="5">
        <f t="shared" si="704"/>
        <v>2023</v>
      </c>
      <c r="D2315" s="88" t="s">
        <v>2231</v>
      </c>
      <c r="E2315" s="5" t="str">
        <f>VLOOKUP(F2315,'Set up'!$A$2:$C$55,2,FALSE)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up'!$A$2:$C$55,3,FALSE)</f>
        <v>120</v>
      </c>
      <c r="J2315" s="5">
        <f>VLOOKUP(F2315,'Set up'!$A$2:$D$55,4,FALSE)</f>
        <v>120</v>
      </c>
      <c r="K2315" s="4">
        <f t="shared" si="709"/>
        <v>45365</v>
      </c>
      <c r="L2315" s="5">
        <f t="shared" si="710"/>
        <v>3</v>
      </c>
      <c r="M2315" s="5">
        <f t="shared" si="711"/>
        <v>2024</v>
      </c>
      <c r="N2315" s="96">
        <v>575</v>
      </c>
      <c r="O2315" s="6">
        <f t="shared" si="712"/>
        <v>-575</v>
      </c>
      <c r="P2315" s="6">
        <f t="shared" si="694"/>
        <v>0</v>
      </c>
      <c r="Q2315" s="7">
        <f t="shared" si="702"/>
        <v>3861174.6500000027</v>
      </c>
      <c r="R2315" s="44" t="str">
        <f>VLOOKUP(F2315,'Set up'!$A$2:$E$55,5,FALSE)</f>
        <v>Trsf</v>
      </c>
      <c r="S2315" s="1" t="s">
        <v>2615</v>
      </c>
    </row>
    <row r="2316" spans="1:19" ht="15" customHeight="1" x14ac:dyDescent="0.35">
      <c r="A2316" s="4">
        <v>45245</v>
      </c>
      <c r="B2316" s="5">
        <f t="shared" si="703"/>
        <v>11</v>
      </c>
      <c r="C2316" s="5">
        <f t="shared" si="704"/>
        <v>2023</v>
      </c>
      <c r="D2316" s="88" t="s">
        <v>2231</v>
      </c>
      <c r="E2316" s="5" t="str">
        <f>VLOOKUP(F2316,'Set up'!$A$2:$C$55,2,FALSE)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up'!$A$2:$C$55,3,FALSE)</f>
        <v>120</v>
      </c>
      <c r="J2316" s="5">
        <f>VLOOKUP(F2316,'Set up'!$A$2:$D$55,4,FALSE)</f>
        <v>120</v>
      </c>
      <c r="K2316" s="4">
        <f t="shared" si="709"/>
        <v>45365</v>
      </c>
      <c r="L2316" s="5">
        <f t="shared" si="710"/>
        <v>3</v>
      </c>
      <c r="M2316" s="5">
        <f t="shared" si="711"/>
        <v>2024</v>
      </c>
      <c r="N2316" s="96">
        <v>840</v>
      </c>
      <c r="O2316" s="6">
        <f t="shared" si="712"/>
        <v>-840</v>
      </c>
      <c r="P2316" s="6">
        <f t="shared" si="694"/>
        <v>0</v>
      </c>
      <c r="Q2316" s="7">
        <f t="shared" si="702"/>
        <v>3862014.6500000027</v>
      </c>
      <c r="R2316" s="44" t="str">
        <f>VLOOKUP(F2316,'Set up'!$A$2:$E$55,5,FALSE)</f>
        <v>Trsf</v>
      </c>
      <c r="S2316" s="1" t="s">
        <v>2615</v>
      </c>
    </row>
    <row r="2317" spans="1:19" ht="15" customHeight="1" x14ac:dyDescent="0.35">
      <c r="A2317" s="4">
        <v>45245</v>
      </c>
      <c r="B2317" s="5">
        <f t="shared" si="703"/>
        <v>11</v>
      </c>
      <c r="C2317" s="5">
        <f t="shared" si="704"/>
        <v>2023</v>
      </c>
      <c r="D2317" s="88" t="s">
        <v>2231</v>
      </c>
      <c r="E2317" s="5" t="str">
        <f>VLOOKUP(F2317,'Set up'!$A$2:$C$55,2,FALSE)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up'!$A$2:$C$55,3,FALSE)</f>
        <v>120</v>
      </c>
      <c r="J2317" s="5">
        <f>VLOOKUP(F2317,'Set up'!$A$2:$D$55,4,FALSE)</f>
        <v>120</v>
      </c>
      <c r="K2317" s="4">
        <f t="shared" si="709"/>
        <v>45365</v>
      </c>
      <c r="L2317" s="5">
        <f t="shared" si="710"/>
        <v>3</v>
      </c>
      <c r="M2317" s="5">
        <f t="shared" si="711"/>
        <v>2024</v>
      </c>
      <c r="N2317" s="96">
        <v>420</v>
      </c>
      <c r="O2317" s="6">
        <f t="shared" si="712"/>
        <v>-420</v>
      </c>
      <c r="P2317" s="6">
        <f t="shared" si="694"/>
        <v>0</v>
      </c>
      <c r="Q2317" s="7">
        <f t="shared" si="702"/>
        <v>3862434.6500000027</v>
      </c>
      <c r="R2317" s="44" t="str">
        <f>VLOOKUP(F2317,'Set up'!$A$2:$E$55,5,FALSE)</f>
        <v>Trsf</v>
      </c>
      <c r="S2317" s="1" t="s">
        <v>2615</v>
      </c>
    </row>
    <row r="2318" spans="1:19" ht="15" customHeight="1" x14ac:dyDescent="0.35">
      <c r="A2318" s="4">
        <v>45245</v>
      </c>
      <c r="B2318" s="5">
        <f t="shared" si="703"/>
        <v>11</v>
      </c>
      <c r="C2318" s="5">
        <f t="shared" si="704"/>
        <v>2023</v>
      </c>
      <c r="D2318" s="88" t="s">
        <v>2231</v>
      </c>
      <c r="E2318" s="5" t="str">
        <f>VLOOKUP(F2318,'Set up'!$A$2:$C$55,2,FALSE)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up'!$A$2:$C$55,3,FALSE)</f>
        <v>120</v>
      </c>
      <c r="J2318" s="5">
        <f>VLOOKUP(F2318,'Set up'!$A$2:$D$55,4,FALSE)</f>
        <v>120</v>
      </c>
      <c r="K2318" s="4">
        <f t="shared" si="709"/>
        <v>45365</v>
      </c>
      <c r="L2318" s="5">
        <f t="shared" si="710"/>
        <v>3</v>
      </c>
      <c r="M2318" s="5">
        <f t="shared" si="711"/>
        <v>2024</v>
      </c>
      <c r="N2318" s="96">
        <v>395</v>
      </c>
      <c r="O2318" s="6">
        <f t="shared" si="712"/>
        <v>-395</v>
      </c>
      <c r="P2318" s="6">
        <f t="shared" si="694"/>
        <v>0</v>
      </c>
      <c r="Q2318" s="7">
        <f t="shared" si="702"/>
        <v>3862829.6500000027</v>
      </c>
      <c r="R2318" s="44" t="str">
        <f>VLOOKUP(F2318,'Set up'!$A$2:$E$55,5,FALSE)</f>
        <v>Trsf</v>
      </c>
      <c r="S2318" s="1" t="s">
        <v>2615</v>
      </c>
    </row>
    <row r="2319" spans="1:19" ht="15" customHeight="1" x14ac:dyDescent="0.35">
      <c r="A2319" s="4">
        <v>45245</v>
      </c>
      <c r="B2319" s="5">
        <f t="shared" si="703"/>
        <v>11</v>
      </c>
      <c r="C2319" s="5">
        <f t="shared" si="704"/>
        <v>2023</v>
      </c>
      <c r="D2319" s="88" t="s">
        <v>2232</v>
      </c>
      <c r="E2319" s="5" t="str">
        <f>VLOOKUP(F2319,'Set up'!$A$2:$C$55,2,FALSE)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up'!$A$2:$C$55,3,FALSE)</f>
        <v>120</v>
      </c>
      <c r="J2319" s="5">
        <f>VLOOKUP(F2319,'Set up'!$A$2:$D$55,4,FALSE)</f>
        <v>120</v>
      </c>
      <c r="K2319" s="4">
        <f t="shared" si="709"/>
        <v>45365</v>
      </c>
      <c r="L2319" s="5">
        <f t="shared" si="710"/>
        <v>3</v>
      </c>
      <c r="M2319" s="5">
        <f t="shared" si="711"/>
        <v>2024</v>
      </c>
      <c r="N2319" s="96">
        <v>1597.5</v>
      </c>
      <c r="O2319" s="6">
        <f t="shared" si="712"/>
        <v>-1597.5</v>
      </c>
      <c r="P2319" s="6">
        <f t="shared" si="694"/>
        <v>0</v>
      </c>
      <c r="Q2319" s="7">
        <f t="shared" si="702"/>
        <v>3864427.1500000027</v>
      </c>
      <c r="R2319" s="44" t="str">
        <f>VLOOKUP(F2319,'Set up'!$A$2:$E$55,5,FALSE)</f>
        <v>Trsf</v>
      </c>
      <c r="S2319" s="1" t="s">
        <v>2615</v>
      </c>
    </row>
    <row r="2320" spans="1:19" ht="15" customHeight="1" x14ac:dyDescent="0.35">
      <c r="A2320" s="4">
        <v>45245</v>
      </c>
      <c r="B2320" s="5">
        <f t="shared" si="703"/>
        <v>11</v>
      </c>
      <c r="C2320" s="5">
        <f t="shared" si="704"/>
        <v>2023</v>
      </c>
      <c r="D2320" s="88" t="s">
        <v>2233</v>
      </c>
      <c r="E2320" s="5" t="str">
        <f>VLOOKUP(F2320,'Set up'!$A$2:$C$55,2,FALSE)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up'!$A$2:$C$55,3,FALSE)</f>
        <v>Cash</v>
      </c>
      <c r="J2320" s="5">
        <f>VLOOKUP(F2320,'Set up'!$A$2:$D$55,4,FALSE)</f>
        <v>0</v>
      </c>
      <c r="K2320" s="4">
        <f t="shared" si="709"/>
        <v>45245</v>
      </c>
      <c r="L2320" s="5">
        <f t="shared" si="710"/>
        <v>11</v>
      </c>
      <c r="M2320" s="5">
        <f t="shared" si="711"/>
        <v>2023</v>
      </c>
      <c r="N2320" s="96">
        <v>1738</v>
      </c>
      <c r="P2320" s="6">
        <f t="shared" si="694"/>
        <v>1738</v>
      </c>
      <c r="Q2320" s="7">
        <f t="shared" si="702"/>
        <v>3866165.1500000027</v>
      </c>
      <c r="R2320" s="44" t="str">
        <f>VLOOKUP(F2320,'Set up'!$A$2:$E$55,5,FALSE)</f>
        <v>Trsf</v>
      </c>
    </row>
    <row r="2321" spans="1:19" ht="15" customHeight="1" x14ac:dyDescent="0.35">
      <c r="A2321" s="4">
        <v>45245</v>
      </c>
      <c r="B2321" s="5">
        <f t="shared" si="703"/>
        <v>11</v>
      </c>
      <c r="C2321" s="5">
        <f t="shared" si="704"/>
        <v>2023</v>
      </c>
      <c r="D2321" s="88" t="s">
        <v>2233</v>
      </c>
      <c r="E2321" s="5" t="str">
        <f>VLOOKUP(F2321,'Set up'!$A$2:$C$55,2,FALSE)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up'!$A$2:$C$55,3,FALSE)</f>
        <v>Cash</v>
      </c>
      <c r="J2321" s="5">
        <f>VLOOKUP(F2321,'Set up'!$A$2:$D$55,4,FALSE)</f>
        <v>0</v>
      </c>
      <c r="K2321" s="4">
        <f t="shared" si="709"/>
        <v>45245</v>
      </c>
      <c r="L2321" s="5">
        <f t="shared" si="710"/>
        <v>11</v>
      </c>
      <c r="M2321" s="5">
        <f t="shared" si="711"/>
        <v>2023</v>
      </c>
      <c r="N2321" s="96">
        <v>405</v>
      </c>
      <c r="P2321" s="6">
        <f t="shared" si="694"/>
        <v>405</v>
      </c>
      <c r="Q2321" s="7">
        <f t="shared" si="702"/>
        <v>3866570.1500000027</v>
      </c>
      <c r="R2321" s="44" t="str">
        <f>VLOOKUP(F2321,'Set up'!$A$2:$E$55,5,FALSE)</f>
        <v>Trsf</v>
      </c>
    </row>
    <row r="2322" spans="1:19" ht="15" customHeight="1" x14ac:dyDescent="0.35">
      <c r="A2322" s="4">
        <v>45245</v>
      </c>
      <c r="B2322" s="5">
        <f t="shared" si="703"/>
        <v>11</v>
      </c>
      <c r="C2322" s="5">
        <f t="shared" si="704"/>
        <v>2023</v>
      </c>
      <c r="D2322" s="88" t="s">
        <v>2233</v>
      </c>
      <c r="E2322" s="5" t="str">
        <f>VLOOKUP(F2322,'Set up'!$A$2:$C$55,2,FALSE)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up'!$A$2:$C$55,3,FALSE)</f>
        <v>Cash</v>
      </c>
      <c r="J2322" s="5">
        <f>VLOOKUP(F2322,'Set up'!$A$2:$D$55,4,FALSE)</f>
        <v>0</v>
      </c>
      <c r="K2322" s="4">
        <f t="shared" si="709"/>
        <v>45245</v>
      </c>
      <c r="L2322" s="5">
        <f t="shared" si="710"/>
        <v>11</v>
      </c>
      <c r="M2322" s="5">
        <f t="shared" si="711"/>
        <v>2023</v>
      </c>
      <c r="N2322" s="96">
        <v>187.5</v>
      </c>
      <c r="P2322" s="6">
        <f t="shared" si="694"/>
        <v>187.5</v>
      </c>
      <c r="Q2322" s="7">
        <f t="shared" si="702"/>
        <v>3866757.6500000027</v>
      </c>
      <c r="R2322" s="44" t="str">
        <f>VLOOKUP(F2322,'Set up'!$A$2:$E$55,5,FALSE)</f>
        <v>Trsf</v>
      </c>
    </row>
    <row r="2323" spans="1:19" ht="15" customHeight="1" x14ac:dyDescent="0.35">
      <c r="A2323" s="4">
        <v>45245</v>
      </c>
      <c r="B2323" s="5">
        <f t="shared" si="703"/>
        <v>11</v>
      </c>
      <c r="C2323" s="5">
        <f t="shared" si="704"/>
        <v>2023</v>
      </c>
      <c r="D2323" s="88" t="s">
        <v>2233</v>
      </c>
      <c r="E2323" s="5" t="str">
        <f>VLOOKUP(F2323,'Set up'!$A$2:$C$55,2,FALSE)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up'!$A$2:$C$55,3,FALSE)</f>
        <v>Cash</v>
      </c>
      <c r="J2323" s="5">
        <f>VLOOKUP(F2323,'Set up'!$A$2:$D$55,4,FALSE)</f>
        <v>0</v>
      </c>
      <c r="K2323" s="4">
        <f t="shared" si="709"/>
        <v>45245</v>
      </c>
      <c r="L2323" s="5">
        <f t="shared" si="710"/>
        <v>11</v>
      </c>
      <c r="M2323" s="5">
        <f t="shared" si="711"/>
        <v>2023</v>
      </c>
      <c r="N2323" s="96">
        <v>105</v>
      </c>
      <c r="P2323" s="6">
        <f t="shared" ref="P2323:P2386" si="713">SUM(N2323+O2323)</f>
        <v>105</v>
      </c>
      <c r="Q2323" s="7">
        <f t="shared" si="702"/>
        <v>3866862.6500000027</v>
      </c>
      <c r="R2323" s="44" t="str">
        <f>VLOOKUP(F2323,'Set up'!$A$2:$E$55,5,FALSE)</f>
        <v>Trsf</v>
      </c>
    </row>
    <row r="2324" spans="1:19" ht="15" customHeight="1" x14ac:dyDescent="0.35">
      <c r="A2324" s="4">
        <v>45245</v>
      </c>
      <c r="B2324" s="5">
        <f t="shared" si="703"/>
        <v>11</v>
      </c>
      <c r="C2324" s="5">
        <f t="shared" si="704"/>
        <v>2023</v>
      </c>
      <c r="D2324" s="88" t="s">
        <v>2233</v>
      </c>
      <c r="E2324" s="5" t="str">
        <f>VLOOKUP(F2324,'Set up'!$A$2:$C$55,2,FALSE)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up'!$A$2:$C$55,3,FALSE)</f>
        <v>Cash</v>
      </c>
      <c r="J2324" s="5">
        <f>VLOOKUP(F2324,'Set up'!$A$2:$D$55,4,FALSE)</f>
        <v>0</v>
      </c>
      <c r="K2324" s="4">
        <f t="shared" si="709"/>
        <v>45245</v>
      </c>
      <c r="L2324" s="5">
        <f t="shared" si="710"/>
        <v>11</v>
      </c>
      <c r="M2324" s="5">
        <f t="shared" si="711"/>
        <v>2023</v>
      </c>
      <c r="N2324" s="96">
        <v>390</v>
      </c>
      <c r="P2324" s="6">
        <f t="shared" si="713"/>
        <v>390</v>
      </c>
      <c r="Q2324" s="7">
        <f t="shared" si="702"/>
        <v>3867252.6500000027</v>
      </c>
      <c r="R2324" s="44" t="str">
        <f>VLOOKUP(F2324,'Set up'!$A$2:$E$55,5,FALSE)</f>
        <v>Trsf</v>
      </c>
    </row>
    <row r="2325" spans="1:19" ht="15" customHeight="1" x14ac:dyDescent="0.35">
      <c r="A2325" s="4">
        <v>45245</v>
      </c>
      <c r="B2325" s="5">
        <f t="shared" si="703"/>
        <v>11</v>
      </c>
      <c r="C2325" s="5">
        <f t="shared" si="704"/>
        <v>2023</v>
      </c>
      <c r="D2325" s="88" t="s">
        <v>2233</v>
      </c>
      <c r="E2325" s="5" t="str">
        <f>VLOOKUP(F2325,'Set up'!$A$2:$C$55,2,FALSE)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up'!$A$2:$C$55,3,FALSE)</f>
        <v>Cash</v>
      </c>
      <c r="J2325" s="5">
        <f>VLOOKUP(F2325,'Set up'!$A$2:$D$55,4,FALSE)</f>
        <v>0</v>
      </c>
      <c r="K2325" s="4">
        <f t="shared" si="709"/>
        <v>45245</v>
      </c>
      <c r="L2325" s="5">
        <f t="shared" si="710"/>
        <v>11</v>
      </c>
      <c r="M2325" s="5">
        <f t="shared" si="711"/>
        <v>2023</v>
      </c>
      <c r="N2325" s="96">
        <v>260</v>
      </c>
      <c r="P2325" s="6">
        <f t="shared" si="713"/>
        <v>260</v>
      </c>
      <c r="Q2325" s="7">
        <f t="shared" si="702"/>
        <v>3867512.6500000027</v>
      </c>
      <c r="R2325" s="44" t="str">
        <f>VLOOKUP(F2325,'Set up'!$A$2:$E$55,5,FALSE)</f>
        <v>Trsf</v>
      </c>
    </row>
    <row r="2326" spans="1:19" ht="15" customHeight="1" x14ac:dyDescent="0.35">
      <c r="A2326" s="4">
        <v>45247</v>
      </c>
      <c r="B2326" s="5">
        <f t="shared" si="703"/>
        <v>11</v>
      </c>
      <c r="C2326" s="5">
        <f t="shared" si="704"/>
        <v>2023</v>
      </c>
      <c r="D2326" s="88" t="s">
        <v>2234</v>
      </c>
      <c r="E2326" s="5" t="str">
        <f>VLOOKUP(F2326,'Set up'!$A$2:$C$55,2,FALSE)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up'!$A$2:$C$55,3,FALSE)</f>
        <v>Cash</v>
      </c>
      <c r="J2326" s="5">
        <f>VLOOKUP(F2326,'Set up'!$A$2:$D$55,4,FALSE)</f>
        <v>0</v>
      </c>
      <c r="K2326" s="4">
        <f t="shared" si="709"/>
        <v>45247</v>
      </c>
      <c r="L2326" s="5">
        <f t="shared" si="710"/>
        <v>11</v>
      </c>
      <c r="M2326" s="5">
        <f t="shared" si="711"/>
        <v>2023</v>
      </c>
      <c r="N2326" s="96">
        <v>62.5</v>
      </c>
      <c r="O2326" s="6">
        <f>-N2326</f>
        <v>-62.5</v>
      </c>
      <c r="P2326" s="6">
        <f t="shared" si="713"/>
        <v>0</v>
      </c>
      <c r="Q2326" s="7">
        <f t="shared" si="702"/>
        <v>3867575.1500000027</v>
      </c>
      <c r="R2326" s="44" t="str">
        <f>VLOOKUP(F2326,'Set up'!$A$2:$E$55,5,FALSE)</f>
        <v>Trsf</v>
      </c>
      <c r="S2326" s="1" t="s">
        <v>2768</v>
      </c>
    </row>
    <row r="2327" spans="1:19" ht="15" customHeight="1" x14ac:dyDescent="0.35">
      <c r="A2327" s="4">
        <v>45247</v>
      </c>
      <c r="B2327" s="5">
        <f t="shared" si="703"/>
        <v>11</v>
      </c>
      <c r="C2327" s="5">
        <f t="shared" si="704"/>
        <v>2023</v>
      </c>
      <c r="D2327" s="88" t="s">
        <v>2235</v>
      </c>
      <c r="E2327" s="5" t="str">
        <f>VLOOKUP(F2327,'Set up'!$A$2:$C$55,2,FALSE)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up'!$A$2:$C$55,3,FALSE)</f>
        <v>Cash</v>
      </c>
      <c r="J2327" s="5">
        <f>VLOOKUP(F2327,'Set up'!$A$2:$D$55,4,FALSE)</f>
        <v>0</v>
      </c>
      <c r="K2327" s="4">
        <f t="shared" si="709"/>
        <v>45247</v>
      </c>
      <c r="L2327" s="5">
        <f t="shared" si="710"/>
        <v>11</v>
      </c>
      <c r="M2327" s="5">
        <f t="shared" si="711"/>
        <v>2023</v>
      </c>
      <c r="N2327" s="96">
        <v>1606</v>
      </c>
      <c r="O2327" s="6">
        <f>-N2327</f>
        <v>-1606</v>
      </c>
      <c r="P2327" s="6">
        <f t="shared" si="713"/>
        <v>0</v>
      </c>
      <c r="Q2327" s="7">
        <f t="shared" si="702"/>
        <v>3869181.1500000027</v>
      </c>
      <c r="R2327" s="44" t="str">
        <f>VLOOKUP(F2327,'Set up'!$A$2:$E$55,5,FALSE)</f>
        <v>Trsf</v>
      </c>
      <c r="S2327" s="1" t="s">
        <v>2769</v>
      </c>
    </row>
    <row r="2328" spans="1:19" ht="15" customHeight="1" x14ac:dyDescent="0.35">
      <c r="A2328" s="4">
        <v>45247</v>
      </c>
      <c r="B2328" s="5">
        <f t="shared" si="703"/>
        <v>11</v>
      </c>
      <c r="C2328" s="5">
        <f t="shared" si="704"/>
        <v>2023</v>
      </c>
      <c r="D2328" s="88" t="s">
        <v>2235</v>
      </c>
      <c r="E2328" s="5" t="str">
        <f>VLOOKUP(F2328,'Set up'!$A$2:$C$55,2,FALSE)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up'!$A$2:$C$55,3,FALSE)</f>
        <v>Cash</v>
      </c>
      <c r="J2328" s="5">
        <f>VLOOKUP(F2328,'Set up'!$A$2:$D$55,4,FALSE)</f>
        <v>0</v>
      </c>
      <c r="K2328" s="4">
        <f t="shared" si="709"/>
        <v>45247</v>
      </c>
      <c r="L2328" s="5">
        <f t="shared" si="710"/>
        <v>11</v>
      </c>
      <c r="M2328" s="5">
        <f t="shared" si="711"/>
        <v>2023</v>
      </c>
      <c r="N2328" s="96">
        <v>643.79999999999995</v>
      </c>
      <c r="O2328" s="6">
        <f>-N2328</f>
        <v>-643.79999999999995</v>
      </c>
      <c r="P2328" s="6">
        <f t="shared" si="713"/>
        <v>0</v>
      </c>
      <c r="Q2328" s="7">
        <f t="shared" si="702"/>
        <v>3869824.9500000025</v>
      </c>
      <c r="R2328" s="44" t="str">
        <f>VLOOKUP(F2328,'Set up'!$A$2:$E$55,5,FALSE)</f>
        <v>Trsf</v>
      </c>
      <c r="S2328" s="1" t="s">
        <v>2770</v>
      </c>
    </row>
    <row r="2329" spans="1:19" ht="15" customHeight="1" x14ac:dyDescent="0.35">
      <c r="A2329" s="4">
        <v>45247</v>
      </c>
      <c r="B2329" s="5">
        <f t="shared" si="703"/>
        <v>11</v>
      </c>
      <c r="C2329" s="5">
        <f t="shared" si="704"/>
        <v>2023</v>
      </c>
      <c r="D2329" s="88" t="s">
        <v>2235</v>
      </c>
      <c r="E2329" s="5" t="str">
        <f>VLOOKUP(F2329,'Set up'!$A$2:$C$55,2,FALSE)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up'!$A$2:$C$55,3,FALSE)</f>
        <v>Cash</v>
      </c>
      <c r="J2329" s="5">
        <f>VLOOKUP(F2329,'Set up'!$A$2:$D$55,4,FALSE)</f>
        <v>0</v>
      </c>
      <c r="K2329" s="4">
        <f t="shared" si="709"/>
        <v>45247</v>
      </c>
      <c r="L2329" s="5">
        <f t="shared" si="710"/>
        <v>11</v>
      </c>
      <c r="M2329" s="5">
        <f t="shared" si="711"/>
        <v>2023</v>
      </c>
      <c r="N2329" s="96">
        <v>468</v>
      </c>
      <c r="O2329" s="6">
        <f>-N2329</f>
        <v>-468</v>
      </c>
      <c r="P2329" s="6">
        <f t="shared" si="713"/>
        <v>0</v>
      </c>
      <c r="Q2329" s="7">
        <f t="shared" si="702"/>
        <v>3870292.9500000025</v>
      </c>
      <c r="R2329" s="44" t="str">
        <f>VLOOKUP(F2329,'Set up'!$A$2:$E$55,5,FALSE)</f>
        <v>Trsf</v>
      </c>
      <c r="S2329" s="1" t="s">
        <v>2771</v>
      </c>
    </row>
    <row r="2330" spans="1:19" ht="15" customHeight="1" x14ac:dyDescent="0.35">
      <c r="A2330" s="4">
        <v>45251</v>
      </c>
      <c r="B2330" s="5">
        <f t="shared" si="703"/>
        <v>11</v>
      </c>
      <c r="C2330" s="5">
        <f t="shared" si="704"/>
        <v>2023</v>
      </c>
      <c r="D2330" s="88" t="s">
        <v>2236</v>
      </c>
      <c r="E2330" s="5" t="str">
        <f>VLOOKUP(F2330,'Set up'!$A$2:$C$55,2,FALSE)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up'!$A$2:$C$55,3,FALSE)</f>
        <v>Cash</v>
      </c>
      <c r="J2330" s="5">
        <f>VLOOKUP(F2330,'Set up'!$A$2:$D$55,4,FALSE)</f>
        <v>0</v>
      </c>
      <c r="K2330" s="4">
        <f t="shared" si="709"/>
        <v>45251</v>
      </c>
      <c r="L2330" s="5">
        <f t="shared" si="710"/>
        <v>11</v>
      </c>
      <c r="M2330" s="5">
        <f t="shared" si="711"/>
        <v>2023</v>
      </c>
      <c r="N2330" s="96">
        <v>3212</v>
      </c>
      <c r="O2330" s="6">
        <f t="shared" ref="O2330:O2334" si="714">-N2330</f>
        <v>-3212</v>
      </c>
      <c r="P2330" s="6">
        <f t="shared" si="713"/>
        <v>0</v>
      </c>
      <c r="Q2330" s="7">
        <f t="shared" si="702"/>
        <v>3873504.9500000025</v>
      </c>
      <c r="R2330" s="44" t="str">
        <f>VLOOKUP(F2330,'Set up'!$A$2:$E$55,5,FALSE)</f>
        <v>Cash</v>
      </c>
      <c r="S2330" s="1" t="s">
        <v>2150</v>
      </c>
    </row>
    <row r="2331" spans="1:19" ht="15" customHeight="1" x14ac:dyDescent="0.35">
      <c r="A2331" s="4">
        <v>45251</v>
      </c>
      <c r="B2331" s="5">
        <f t="shared" si="703"/>
        <v>11</v>
      </c>
      <c r="C2331" s="5">
        <f t="shared" si="704"/>
        <v>2023</v>
      </c>
      <c r="D2331" s="88" t="s">
        <v>2236</v>
      </c>
      <c r="E2331" s="5" t="str">
        <f>VLOOKUP(F2331,'Set up'!$A$2:$C$55,2,FALSE)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up'!$A$2:$C$55,3,FALSE)</f>
        <v>Cash</v>
      </c>
      <c r="J2331" s="5">
        <f>VLOOKUP(F2331,'Set up'!$A$2:$D$55,4,FALSE)</f>
        <v>0</v>
      </c>
      <c r="K2331" s="4">
        <f t="shared" si="709"/>
        <v>45251</v>
      </c>
      <c r="L2331" s="5">
        <f t="shared" si="710"/>
        <v>11</v>
      </c>
      <c r="M2331" s="5">
        <f t="shared" si="711"/>
        <v>2023</v>
      </c>
      <c r="N2331" s="96">
        <v>1036</v>
      </c>
      <c r="O2331" s="6">
        <f t="shared" si="714"/>
        <v>-1036</v>
      </c>
      <c r="P2331" s="6">
        <f t="shared" si="713"/>
        <v>0</v>
      </c>
      <c r="Q2331" s="7">
        <f t="shared" si="702"/>
        <v>3874540.9500000025</v>
      </c>
      <c r="R2331" s="44" t="str">
        <f>VLOOKUP(F2331,'Set up'!$A$2:$E$55,5,FALSE)</f>
        <v>Cash</v>
      </c>
      <c r="S2331" s="1" t="s">
        <v>2150</v>
      </c>
    </row>
    <row r="2332" spans="1:19" ht="15" customHeight="1" x14ac:dyDescent="0.35">
      <c r="A2332" s="4">
        <v>45251</v>
      </c>
      <c r="B2332" s="5">
        <f t="shared" si="703"/>
        <v>11</v>
      </c>
      <c r="C2332" s="5">
        <f t="shared" si="704"/>
        <v>2023</v>
      </c>
      <c r="D2332" s="88" t="s">
        <v>2236</v>
      </c>
      <c r="E2332" s="5" t="str">
        <f>VLOOKUP(F2332,'Set up'!$A$2:$C$55,2,FALSE)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up'!$A$2:$C$55,3,FALSE)</f>
        <v>Cash</v>
      </c>
      <c r="J2332" s="5">
        <f>VLOOKUP(F2332,'Set up'!$A$2:$D$55,4,FALSE)</f>
        <v>0</v>
      </c>
      <c r="K2332" s="4">
        <f t="shared" si="709"/>
        <v>45251</v>
      </c>
      <c r="L2332" s="5">
        <f t="shared" si="710"/>
        <v>11</v>
      </c>
      <c r="M2332" s="5">
        <f t="shared" si="711"/>
        <v>2023</v>
      </c>
      <c r="N2332" s="96">
        <v>851.4</v>
      </c>
      <c r="O2332" s="6">
        <f t="shared" si="714"/>
        <v>-851.4</v>
      </c>
      <c r="P2332" s="6">
        <f t="shared" si="713"/>
        <v>0</v>
      </c>
      <c r="Q2332" s="7">
        <f t="shared" si="702"/>
        <v>3875392.3500000024</v>
      </c>
      <c r="R2332" s="44" t="str">
        <f>VLOOKUP(F2332,'Set up'!$A$2:$E$55,5,FALSE)</f>
        <v>Cash</v>
      </c>
      <c r="S2332" s="1" t="s">
        <v>2150</v>
      </c>
    </row>
    <row r="2333" spans="1:19" ht="15" customHeight="1" x14ac:dyDescent="0.35">
      <c r="A2333" s="4">
        <v>45251</v>
      </c>
      <c r="B2333" s="5">
        <f t="shared" si="703"/>
        <v>11</v>
      </c>
      <c r="C2333" s="5">
        <f t="shared" si="704"/>
        <v>2023</v>
      </c>
      <c r="D2333" s="88" t="s">
        <v>2236</v>
      </c>
      <c r="E2333" s="5" t="str">
        <f>VLOOKUP(F2333,'Set up'!$A$2:$C$55,2,FALSE)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up'!$A$2:$C$55,3,FALSE)</f>
        <v>Cash</v>
      </c>
      <c r="J2333" s="5">
        <f>VLOOKUP(F2333,'Set up'!$A$2:$D$55,4,FALSE)</f>
        <v>0</v>
      </c>
      <c r="K2333" s="4">
        <f t="shared" si="709"/>
        <v>45251</v>
      </c>
      <c r="L2333" s="5">
        <f t="shared" si="710"/>
        <v>11</v>
      </c>
      <c r="M2333" s="5">
        <f t="shared" si="711"/>
        <v>2023</v>
      </c>
      <c r="N2333" s="96">
        <v>105</v>
      </c>
      <c r="O2333" s="6">
        <f t="shared" si="714"/>
        <v>-105</v>
      </c>
      <c r="P2333" s="6">
        <f t="shared" si="713"/>
        <v>0</v>
      </c>
      <c r="Q2333" s="7">
        <f t="shared" ref="Q2333:Q2396" si="715">SUM(Q2332+N2333)</f>
        <v>3875497.3500000024</v>
      </c>
      <c r="R2333" s="44" t="str">
        <f>VLOOKUP(F2333,'Set up'!$A$2:$E$55,5,FALSE)</f>
        <v>Cash</v>
      </c>
      <c r="S2333" s="1" t="s">
        <v>2150</v>
      </c>
    </row>
    <row r="2334" spans="1:19" ht="15" customHeight="1" x14ac:dyDescent="0.35">
      <c r="A2334" s="4">
        <v>45251</v>
      </c>
      <c r="B2334" s="5">
        <f t="shared" ref="B2334:B2362" si="716">MONTH(A2334)</f>
        <v>11</v>
      </c>
      <c r="C2334" s="5">
        <f t="shared" ref="C2334:C2362" si="717">YEAR(A2334)</f>
        <v>2023</v>
      </c>
      <c r="D2334" s="88" t="s">
        <v>2236</v>
      </c>
      <c r="E2334" s="5" t="str">
        <f>VLOOKUP(F2334,'Set up'!$A$2:$C$55,2,FALSE)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up'!$A$2:$C$55,3,FALSE)</f>
        <v>Cash</v>
      </c>
      <c r="J2334" s="5">
        <f>VLOOKUP(F2334,'Set up'!$A$2:$D$55,4,FALSE)</f>
        <v>0</v>
      </c>
      <c r="K2334" s="4">
        <f t="shared" si="709"/>
        <v>45251</v>
      </c>
      <c r="L2334" s="5">
        <f t="shared" si="710"/>
        <v>11</v>
      </c>
      <c r="M2334" s="5">
        <f t="shared" si="711"/>
        <v>2023</v>
      </c>
      <c r="N2334" s="96">
        <v>640</v>
      </c>
      <c r="O2334" s="6">
        <f t="shared" si="714"/>
        <v>-640</v>
      </c>
      <c r="P2334" s="6">
        <f t="shared" si="713"/>
        <v>0</v>
      </c>
      <c r="Q2334" s="7">
        <f t="shared" si="715"/>
        <v>3876137.3500000024</v>
      </c>
      <c r="R2334" s="44" t="str">
        <f>VLOOKUP(F2334,'Set up'!$A$2:$E$55,5,FALSE)</f>
        <v>Cash</v>
      </c>
      <c r="S2334" s="1" t="s">
        <v>2150</v>
      </c>
    </row>
    <row r="2335" spans="1:19" ht="15" customHeight="1" x14ac:dyDescent="0.35">
      <c r="A2335" s="4">
        <v>45251</v>
      </c>
      <c r="B2335" s="5">
        <f t="shared" si="716"/>
        <v>11</v>
      </c>
      <c r="C2335" s="5">
        <f t="shared" si="717"/>
        <v>2023</v>
      </c>
      <c r="D2335" s="88" t="s">
        <v>2237</v>
      </c>
      <c r="E2335" s="5" t="str">
        <f>VLOOKUP(F2335,'Set up'!$A$2:$C$55,2,FALSE)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up'!$A$2:$C$55,3,FALSE)</f>
        <v>Cash</v>
      </c>
      <c r="J2335" s="5">
        <f>VLOOKUP(F2335,'Set up'!$A$2:$D$55,4,FALSE)</f>
        <v>0</v>
      </c>
      <c r="K2335" s="4">
        <f t="shared" si="709"/>
        <v>45251</v>
      </c>
      <c r="L2335" s="5">
        <f t="shared" si="710"/>
        <v>11</v>
      </c>
      <c r="M2335" s="5">
        <f t="shared" si="711"/>
        <v>2023</v>
      </c>
      <c r="N2335" s="96">
        <v>125</v>
      </c>
      <c r="O2335" s="6">
        <f>-N2335</f>
        <v>-125</v>
      </c>
      <c r="P2335" s="6">
        <f t="shared" si="713"/>
        <v>0</v>
      </c>
      <c r="Q2335" s="7">
        <f t="shared" si="715"/>
        <v>3876262.3500000024</v>
      </c>
      <c r="R2335" s="44" t="str">
        <f>VLOOKUP(F2335,'Set up'!$A$2:$E$55,5,FALSE)</f>
        <v>Trsf</v>
      </c>
      <c r="S2335" s="1" t="s">
        <v>2764</v>
      </c>
    </row>
    <row r="2336" spans="1:19" ht="15" customHeight="1" x14ac:dyDescent="0.35">
      <c r="A2336" s="4">
        <v>45251</v>
      </c>
      <c r="B2336" s="5">
        <f t="shared" si="716"/>
        <v>11</v>
      </c>
      <c r="C2336" s="5">
        <f t="shared" si="717"/>
        <v>2023</v>
      </c>
      <c r="D2336" s="88" t="s">
        <v>2238</v>
      </c>
      <c r="E2336" s="5" t="str">
        <f>VLOOKUP(F2336,'Set up'!$A$2:$C$55,2,FALSE)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up'!$A$2:$C$55,3,FALSE)</f>
        <v>Cash</v>
      </c>
      <c r="J2336" s="5">
        <f>VLOOKUP(F2336,'Set up'!$A$2:$D$55,4,FALSE)</f>
        <v>0</v>
      </c>
      <c r="K2336" s="4">
        <f t="shared" si="709"/>
        <v>45251</v>
      </c>
      <c r="L2336" s="5">
        <f t="shared" si="710"/>
        <v>11</v>
      </c>
      <c r="M2336" s="5">
        <f t="shared" si="711"/>
        <v>2023</v>
      </c>
      <c r="N2336" s="96">
        <v>3212</v>
      </c>
      <c r="O2336" s="6">
        <f>-N2336</f>
        <v>-3212</v>
      </c>
      <c r="P2336" s="6">
        <f t="shared" si="713"/>
        <v>0</v>
      </c>
      <c r="Q2336" s="7">
        <f t="shared" si="715"/>
        <v>3879474.3500000024</v>
      </c>
      <c r="R2336" s="44" t="str">
        <f>VLOOKUP(F2336,'Set up'!$A$2:$E$55,5,FALSE)</f>
        <v>Trsf</v>
      </c>
      <c r="S2336" s="1" t="s">
        <v>2765</v>
      </c>
    </row>
    <row r="2337" spans="1:19" ht="15" customHeight="1" x14ac:dyDescent="0.35">
      <c r="A2337" s="4">
        <v>45252</v>
      </c>
      <c r="B2337" s="5">
        <f t="shared" si="716"/>
        <v>11</v>
      </c>
      <c r="C2337" s="5">
        <f t="shared" si="717"/>
        <v>2023</v>
      </c>
      <c r="D2337" s="88" t="s">
        <v>2239</v>
      </c>
      <c r="E2337" s="5" t="str">
        <f>VLOOKUP(F2337,'Set up'!$A$2:$C$55,2,FALSE)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up'!$A$2:$C$55,3,FALSE)</f>
        <v>Cash</v>
      </c>
      <c r="J2337" s="5">
        <f>VLOOKUP(F2337,'Set up'!$A$2:$D$55,4,FALSE)</f>
        <v>0</v>
      </c>
      <c r="K2337" s="4">
        <f t="shared" si="709"/>
        <v>45252</v>
      </c>
      <c r="L2337" s="5">
        <f t="shared" si="710"/>
        <v>11</v>
      </c>
      <c r="M2337" s="5">
        <f t="shared" si="711"/>
        <v>2023</v>
      </c>
      <c r="N2337" s="96">
        <v>1738</v>
      </c>
      <c r="O2337" s="6">
        <f>-N2337</f>
        <v>-1738</v>
      </c>
      <c r="P2337" s="6">
        <f t="shared" si="713"/>
        <v>0</v>
      </c>
      <c r="Q2337" s="7">
        <f t="shared" si="715"/>
        <v>3881212.3500000024</v>
      </c>
      <c r="R2337" s="44" t="str">
        <f>VLOOKUP(F2337,'Set up'!$A$2:$E$55,5,FALSE)</f>
        <v>Chq</v>
      </c>
      <c r="S2337" s="1" t="s">
        <v>2478</v>
      </c>
    </row>
    <row r="2338" spans="1:19" ht="15" customHeight="1" x14ac:dyDescent="0.35">
      <c r="A2338" s="4">
        <v>45252</v>
      </c>
      <c r="B2338" s="5">
        <f t="shared" si="716"/>
        <v>11</v>
      </c>
      <c r="C2338" s="5">
        <f t="shared" si="717"/>
        <v>2023</v>
      </c>
      <c r="D2338" s="88" t="s">
        <v>2239</v>
      </c>
      <c r="E2338" s="5" t="str">
        <f>VLOOKUP(F2338,'Set up'!$A$2:$C$55,2,FALSE)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up'!$A$2:$C$55,3,FALSE)</f>
        <v>Cash</v>
      </c>
      <c r="J2338" s="5">
        <f>VLOOKUP(F2338,'Set up'!$A$2:$D$55,4,FALSE)</f>
        <v>0</v>
      </c>
      <c r="K2338" s="4">
        <f t="shared" si="709"/>
        <v>45252</v>
      </c>
      <c r="L2338" s="5">
        <f t="shared" si="710"/>
        <v>11</v>
      </c>
      <c r="M2338" s="5">
        <f t="shared" si="711"/>
        <v>2023</v>
      </c>
      <c r="N2338" s="96">
        <v>675</v>
      </c>
      <c r="O2338" s="6">
        <f>-N2338</f>
        <v>-675</v>
      </c>
      <c r="P2338" s="6">
        <f t="shared" si="713"/>
        <v>0</v>
      </c>
      <c r="Q2338" s="7">
        <f t="shared" si="715"/>
        <v>3881887.3500000024</v>
      </c>
      <c r="R2338" s="44" t="str">
        <f>VLOOKUP(F2338,'Set up'!$A$2:$E$55,5,FALSE)</f>
        <v>Chq</v>
      </c>
      <c r="S2338" s="1" t="s">
        <v>2478</v>
      </c>
    </row>
    <row r="2339" spans="1:19" ht="15" customHeight="1" x14ac:dyDescent="0.35">
      <c r="A2339" s="4">
        <v>45254</v>
      </c>
      <c r="B2339" s="5">
        <f t="shared" si="716"/>
        <v>11</v>
      </c>
      <c r="C2339" s="5">
        <f t="shared" si="717"/>
        <v>2023</v>
      </c>
      <c r="D2339" s="88" t="s">
        <v>2240</v>
      </c>
      <c r="E2339" s="5" t="str">
        <f>VLOOKUP(F2339,'Set up'!$A$2:$C$55,2,FALSE)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up'!$A$2:$C$55,3,FALSE)</f>
        <v>Cash</v>
      </c>
      <c r="J2339" s="5">
        <f>VLOOKUP(F2339,'Set up'!$A$2:$D$55,4,FALSE)</f>
        <v>0</v>
      </c>
      <c r="K2339" s="4">
        <f t="shared" si="709"/>
        <v>45254</v>
      </c>
      <c r="L2339" s="5">
        <f t="shared" si="710"/>
        <v>11</v>
      </c>
      <c r="M2339" s="5">
        <f t="shared" si="711"/>
        <v>2023</v>
      </c>
      <c r="N2339" s="96">
        <v>187.5</v>
      </c>
      <c r="O2339" s="6">
        <f>-N2339</f>
        <v>-187.5</v>
      </c>
      <c r="P2339" s="6">
        <f t="shared" si="713"/>
        <v>0</v>
      </c>
      <c r="Q2339" s="7">
        <f t="shared" si="715"/>
        <v>3882074.8500000024</v>
      </c>
      <c r="R2339" s="44" t="str">
        <f>VLOOKUP(F2339,'Set up'!$A$2:$E$55,5,FALSE)</f>
        <v>Trsf</v>
      </c>
      <c r="S2339" s="1" t="s">
        <v>2787</v>
      </c>
    </row>
    <row r="2340" spans="1:19" ht="15" customHeight="1" x14ac:dyDescent="0.35">
      <c r="A2340" s="4">
        <v>45254</v>
      </c>
      <c r="B2340" s="5">
        <f t="shared" si="716"/>
        <v>11</v>
      </c>
      <c r="C2340" s="5">
        <f t="shared" si="717"/>
        <v>2023</v>
      </c>
      <c r="D2340" s="88" t="s">
        <v>2241</v>
      </c>
      <c r="E2340" s="5" t="str">
        <f>VLOOKUP(F2340,'Set up'!$A$2:$C$55,2,FALSE)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up'!$A$2:$C$55,3,FALSE)</f>
        <v>Cash</v>
      </c>
      <c r="J2340" s="5">
        <f>VLOOKUP(F2340,'Set up'!$A$2:$D$55,4,FALSE)</f>
        <v>0</v>
      </c>
      <c r="K2340" s="4">
        <f t="shared" si="709"/>
        <v>45254</v>
      </c>
      <c r="L2340" s="5">
        <f t="shared" si="710"/>
        <v>11</v>
      </c>
      <c r="M2340" s="5">
        <f t="shared" si="711"/>
        <v>2023</v>
      </c>
      <c r="N2340" s="96">
        <v>4818</v>
      </c>
      <c r="O2340" s="6">
        <f>-3095.8-1722.2</f>
        <v>-4818</v>
      </c>
      <c r="P2340" s="6">
        <f t="shared" si="713"/>
        <v>0</v>
      </c>
      <c r="Q2340" s="7">
        <f t="shared" si="715"/>
        <v>3886892.8500000024</v>
      </c>
      <c r="R2340" s="44" t="str">
        <f>VLOOKUP(F2340,'Set up'!$A$2:$E$55,5,FALSE)</f>
        <v>Trsf</v>
      </c>
      <c r="S2340" s="1" t="s">
        <v>2788</v>
      </c>
    </row>
    <row r="2341" spans="1:19" ht="15" customHeight="1" x14ac:dyDescent="0.35">
      <c r="A2341" s="4">
        <v>45254</v>
      </c>
      <c r="B2341" s="5">
        <f t="shared" si="716"/>
        <v>11</v>
      </c>
      <c r="C2341" s="5">
        <f t="shared" si="717"/>
        <v>2023</v>
      </c>
      <c r="D2341" s="88" t="s">
        <v>2241</v>
      </c>
      <c r="E2341" s="5" t="str">
        <f>VLOOKUP(F2341,'Set up'!$A$2:$C$55,2,FALSE)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up'!$A$2:$C$55,3,FALSE)</f>
        <v>Cash</v>
      </c>
      <c r="J2341" s="5">
        <f>VLOOKUP(F2341,'Set up'!$A$2:$D$55,4,FALSE)</f>
        <v>0</v>
      </c>
      <c r="K2341" s="4">
        <f t="shared" si="709"/>
        <v>45254</v>
      </c>
      <c r="L2341" s="5">
        <f t="shared" si="710"/>
        <v>11</v>
      </c>
      <c r="M2341" s="5">
        <f t="shared" si="711"/>
        <v>2023</v>
      </c>
      <c r="N2341" s="96">
        <v>1931.4</v>
      </c>
      <c r="O2341" s="6">
        <f>-N2341</f>
        <v>-1931.4</v>
      </c>
      <c r="P2341" s="6">
        <f t="shared" si="713"/>
        <v>0</v>
      </c>
      <c r="Q2341" s="7">
        <f t="shared" si="715"/>
        <v>3888824.2500000023</v>
      </c>
      <c r="R2341" s="44" t="str">
        <f>VLOOKUP(F2341,'Set up'!$A$2:$E$55,5,FALSE)</f>
        <v>Trsf</v>
      </c>
      <c r="S2341" s="1" t="s">
        <v>2774</v>
      </c>
    </row>
    <row r="2342" spans="1:19" ht="15" customHeight="1" x14ac:dyDescent="0.35">
      <c r="A2342" s="4">
        <v>45254</v>
      </c>
      <c r="B2342" s="5">
        <f t="shared" si="716"/>
        <v>11</v>
      </c>
      <c r="C2342" s="5">
        <f t="shared" si="717"/>
        <v>2023</v>
      </c>
      <c r="D2342" s="88" t="s">
        <v>2241</v>
      </c>
      <c r="E2342" s="5" t="str">
        <f>VLOOKUP(F2342,'Set up'!$A$2:$C$55,2,FALSE)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up'!$A$2:$C$55,3,FALSE)</f>
        <v>Cash</v>
      </c>
      <c r="J2342" s="5">
        <f>VLOOKUP(F2342,'Set up'!$A$2:$D$55,4,FALSE)</f>
        <v>0</v>
      </c>
      <c r="K2342" s="4">
        <f t="shared" si="709"/>
        <v>45254</v>
      </c>
      <c r="L2342" s="5">
        <f t="shared" si="710"/>
        <v>11</v>
      </c>
      <c r="M2342" s="5">
        <f t="shared" si="711"/>
        <v>2023</v>
      </c>
      <c r="N2342" s="96">
        <v>936</v>
      </c>
      <c r="O2342" s="6">
        <f>-N2342</f>
        <v>-936</v>
      </c>
      <c r="P2342" s="6">
        <f t="shared" si="713"/>
        <v>0</v>
      </c>
      <c r="Q2342" s="7">
        <f t="shared" si="715"/>
        <v>3889760.2500000023</v>
      </c>
      <c r="R2342" s="44" t="str">
        <f>VLOOKUP(F2342,'Set up'!$A$2:$E$55,5,FALSE)</f>
        <v>Trsf</v>
      </c>
      <c r="S2342" s="1" t="s">
        <v>2775</v>
      </c>
    </row>
    <row r="2343" spans="1:19" ht="15" customHeight="1" x14ac:dyDescent="0.35">
      <c r="A2343" s="4">
        <v>45254</v>
      </c>
      <c r="B2343" s="5">
        <f t="shared" si="716"/>
        <v>11</v>
      </c>
      <c r="C2343" s="5">
        <f t="shared" si="717"/>
        <v>2023</v>
      </c>
      <c r="D2343" s="88" t="s">
        <v>2241</v>
      </c>
      <c r="E2343" s="5" t="str">
        <f>VLOOKUP(F2343,'Set up'!$A$2:$C$55,2,FALSE)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up'!$A$2:$C$55,3,FALSE)</f>
        <v>Cash</v>
      </c>
      <c r="J2343" s="5">
        <f>VLOOKUP(F2343,'Set up'!$A$2:$D$55,4,FALSE)</f>
        <v>0</v>
      </c>
      <c r="K2343" s="4">
        <f t="shared" si="709"/>
        <v>45254</v>
      </c>
      <c r="L2343" s="5">
        <f t="shared" si="710"/>
        <v>11</v>
      </c>
      <c r="M2343" s="5">
        <f t="shared" si="711"/>
        <v>2023</v>
      </c>
      <c r="N2343" s="96">
        <v>1000</v>
      </c>
      <c r="O2343" s="6">
        <f>-N2343</f>
        <v>-1000</v>
      </c>
      <c r="P2343" s="6">
        <f t="shared" si="713"/>
        <v>0</v>
      </c>
      <c r="Q2343" s="7">
        <f t="shared" si="715"/>
        <v>3890760.2500000023</v>
      </c>
      <c r="R2343" s="44" t="str">
        <f>VLOOKUP(F2343,'Set up'!$A$2:$E$55,5,FALSE)</f>
        <v>Trsf</v>
      </c>
      <c r="S2343" s="1" t="s">
        <v>2776</v>
      </c>
    </row>
    <row r="2344" spans="1:19" ht="15" customHeight="1" x14ac:dyDescent="0.35">
      <c r="A2344" s="4">
        <v>45255</v>
      </c>
      <c r="B2344" s="5">
        <f t="shared" si="716"/>
        <v>11</v>
      </c>
      <c r="C2344" s="5">
        <f t="shared" si="717"/>
        <v>2023</v>
      </c>
      <c r="D2344" s="88" t="s">
        <v>2242</v>
      </c>
      <c r="E2344" s="5" t="str">
        <f>VLOOKUP(F2344,'Set up'!$A$2:$C$55,2,FALSE)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up'!$A$2:$C$55,3,FALSE)</f>
        <v>Cash</v>
      </c>
      <c r="J2344" s="5">
        <f>VLOOKUP(F2344,'Set up'!$A$2:$D$55,4,FALSE)</f>
        <v>0</v>
      </c>
      <c r="K2344" s="4">
        <f t="shared" si="709"/>
        <v>45255</v>
      </c>
      <c r="L2344" s="5">
        <f t="shared" si="710"/>
        <v>11</v>
      </c>
      <c r="M2344" s="5">
        <f t="shared" si="711"/>
        <v>2023</v>
      </c>
      <c r="N2344" s="96">
        <v>1738</v>
      </c>
      <c r="O2344" s="6">
        <f t="shared" ref="O2344:O2347" si="718">-N2344</f>
        <v>-1738</v>
      </c>
      <c r="P2344" s="6">
        <f t="shared" si="713"/>
        <v>0</v>
      </c>
      <c r="Q2344" s="7">
        <f t="shared" si="715"/>
        <v>3892498.2500000023</v>
      </c>
      <c r="R2344" s="44" t="str">
        <f>VLOOKUP(F2344,'Set up'!$A$2:$E$55,5,FALSE)</f>
        <v>PD Chq</v>
      </c>
      <c r="S2344" s="1" t="s">
        <v>2707</v>
      </c>
    </row>
    <row r="2345" spans="1:19" ht="15" customHeight="1" x14ac:dyDescent="0.35">
      <c r="A2345" s="4">
        <v>45255</v>
      </c>
      <c r="B2345" s="5">
        <f t="shared" si="716"/>
        <v>11</v>
      </c>
      <c r="C2345" s="5">
        <f t="shared" si="717"/>
        <v>2023</v>
      </c>
      <c r="D2345" s="88" t="s">
        <v>2242</v>
      </c>
      <c r="E2345" s="5" t="str">
        <f>VLOOKUP(F2345,'Set up'!$A$2:$C$55,2,FALSE)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up'!$A$2:$C$55,3,FALSE)</f>
        <v>Cash</v>
      </c>
      <c r="J2345" s="5">
        <f>VLOOKUP(F2345,'Set up'!$A$2:$D$55,4,FALSE)</f>
        <v>0</v>
      </c>
      <c r="K2345" s="4">
        <f t="shared" si="709"/>
        <v>45255</v>
      </c>
      <c r="L2345" s="5">
        <f t="shared" si="710"/>
        <v>11</v>
      </c>
      <c r="M2345" s="5">
        <f t="shared" si="711"/>
        <v>2023</v>
      </c>
      <c r="N2345" s="96">
        <v>450</v>
      </c>
      <c r="O2345" s="6">
        <f t="shared" si="718"/>
        <v>-450</v>
      </c>
      <c r="P2345" s="6">
        <f t="shared" si="713"/>
        <v>0</v>
      </c>
      <c r="Q2345" s="7">
        <f t="shared" si="715"/>
        <v>3892948.2500000023</v>
      </c>
      <c r="R2345" s="44" t="str">
        <f>VLOOKUP(F2345,'Set up'!$A$2:$E$55,5,FALSE)</f>
        <v>PD Chq</v>
      </c>
      <c r="S2345" s="1" t="s">
        <v>2707</v>
      </c>
    </row>
    <row r="2346" spans="1:19" ht="15" customHeight="1" x14ac:dyDescent="0.35">
      <c r="A2346" s="4">
        <v>45255</v>
      </c>
      <c r="B2346" s="5">
        <f t="shared" si="716"/>
        <v>11</v>
      </c>
      <c r="C2346" s="5">
        <f t="shared" si="717"/>
        <v>2023</v>
      </c>
      <c r="D2346" s="88" t="s">
        <v>2242</v>
      </c>
      <c r="E2346" s="5" t="str">
        <f>VLOOKUP(F2346,'Set up'!$A$2:$C$55,2,FALSE)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up'!$A$2:$C$55,3,FALSE)</f>
        <v>Cash</v>
      </c>
      <c r="J2346" s="5">
        <f>VLOOKUP(F2346,'Set up'!$A$2:$D$55,4,FALSE)</f>
        <v>0</v>
      </c>
      <c r="K2346" s="4">
        <f t="shared" si="709"/>
        <v>45255</v>
      </c>
      <c r="L2346" s="5">
        <f t="shared" si="710"/>
        <v>11</v>
      </c>
      <c r="M2346" s="5">
        <f t="shared" si="711"/>
        <v>2023</v>
      </c>
      <c r="N2346" s="96">
        <v>225</v>
      </c>
      <c r="O2346" s="6">
        <f t="shared" si="718"/>
        <v>-225</v>
      </c>
      <c r="P2346" s="6">
        <f t="shared" si="713"/>
        <v>0</v>
      </c>
      <c r="Q2346" s="7">
        <f t="shared" si="715"/>
        <v>3893173.2500000023</v>
      </c>
      <c r="R2346" s="44" t="str">
        <f>VLOOKUP(F2346,'Set up'!$A$2:$E$55,5,FALSE)</f>
        <v>PD Chq</v>
      </c>
      <c r="S2346" s="1" t="s">
        <v>2707</v>
      </c>
    </row>
    <row r="2347" spans="1:19" ht="15" customHeight="1" x14ac:dyDescent="0.35">
      <c r="A2347" s="4">
        <v>45255</v>
      </c>
      <c r="B2347" s="5">
        <f t="shared" si="716"/>
        <v>11</v>
      </c>
      <c r="C2347" s="5">
        <f t="shared" si="717"/>
        <v>2023</v>
      </c>
      <c r="D2347" s="88" t="s">
        <v>2242</v>
      </c>
      <c r="E2347" s="5" t="str">
        <f>VLOOKUP(F2347,'Set up'!$A$2:$C$55,2,FALSE)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up'!$A$2:$C$55,3,FALSE)</f>
        <v>Cash</v>
      </c>
      <c r="J2347" s="5">
        <f>VLOOKUP(F2347,'Set up'!$A$2:$D$55,4,FALSE)</f>
        <v>0</v>
      </c>
      <c r="K2347" s="4">
        <f t="shared" si="709"/>
        <v>45255</v>
      </c>
      <c r="L2347" s="5">
        <f t="shared" si="710"/>
        <v>11</v>
      </c>
      <c r="M2347" s="5">
        <f t="shared" si="711"/>
        <v>2023</v>
      </c>
      <c r="N2347" s="96">
        <v>95</v>
      </c>
      <c r="O2347" s="6">
        <f t="shared" si="718"/>
        <v>-95</v>
      </c>
      <c r="P2347" s="6">
        <f t="shared" si="713"/>
        <v>0</v>
      </c>
      <c r="Q2347" s="7">
        <f t="shared" si="715"/>
        <v>3893268.2500000023</v>
      </c>
      <c r="R2347" s="44" t="str">
        <f>VLOOKUP(F2347,'Set up'!$A$2:$E$55,5,FALSE)</f>
        <v>PD Chq</v>
      </c>
      <c r="S2347" s="1" t="s">
        <v>2707</v>
      </c>
    </row>
    <row r="2348" spans="1:19" ht="15" customHeight="1" x14ac:dyDescent="0.35">
      <c r="A2348" s="4">
        <v>45257</v>
      </c>
      <c r="B2348" s="5">
        <f t="shared" si="716"/>
        <v>11</v>
      </c>
      <c r="C2348" s="5">
        <f t="shared" si="717"/>
        <v>2023</v>
      </c>
      <c r="D2348" s="88" t="s">
        <v>2243</v>
      </c>
      <c r="E2348" s="5" t="str">
        <f>VLOOKUP(F2348,'Set up'!$A$2:$C$55,2,FALSE)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up'!$A$2:$C$55,3,FALSE)</f>
        <v>Cash</v>
      </c>
      <c r="J2348" s="5">
        <f>VLOOKUP(F2348,'Set up'!$A$2:$D$55,4,FALSE)</f>
        <v>0</v>
      </c>
      <c r="K2348" s="4">
        <f t="shared" si="709"/>
        <v>45257</v>
      </c>
      <c r="L2348" s="5">
        <f t="shared" si="710"/>
        <v>11</v>
      </c>
      <c r="M2348" s="5">
        <f t="shared" si="711"/>
        <v>2023</v>
      </c>
      <c r="N2348" s="96">
        <v>3476</v>
      </c>
      <c r="P2348" s="6">
        <f t="shared" si="713"/>
        <v>3476</v>
      </c>
      <c r="Q2348" s="7">
        <f t="shared" si="715"/>
        <v>3896744.2500000023</v>
      </c>
      <c r="R2348" s="44" t="str">
        <f>VLOOKUP(F2348,'Set up'!$A$2:$E$55,5,FALSE)</f>
        <v>Trsf</v>
      </c>
    </row>
    <row r="2349" spans="1:19" ht="15" customHeight="1" x14ac:dyDescent="0.35">
      <c r="A2349" s="4">
        <v>45257</v>
      </c>
      <c r="B2349" s="5">
        <f t="shared" si="716"/>
        <v>11</v>
      </c>
      <c r="C2349" s="5">
        <f t="shared" si="717"/>
        <v>2023</v>
      </c>
      <c r="D2349" s="88" t="s">
        <v>2243</v>
      </c>
      <c r="E2349" s="5" t="str">
        <f>VLOOKUP(F2349,'Set up'!$A$2:$C$55,2,FALSE)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up'!$A$2:$C$55,3,FALSE)</f>
        <v>Cash</v>
      </c>
      <c r="J2349" s="5">
        <f>VLOOKUP(F2349,'Set up'!$A$2:$D$55,4,FALSE)</f>
        <v>0</v>
      </c>
      <c r="K2349" s="4">
        <f t="shared" si="709"/>
        <v>45257</v>
      </c>
      <c r="L2349" s="5">
        <f t="shared" si="710"/>
        <v>11</v>
      </c>
      <c r="M2349" s="5">
        <f t="shared" si="711"/>
        <v>2023</v>
      </c>
      <c r="N2349" s="96">
        <v>281.60000000000002</v>
      </c>
      <c r="P2349" s="6">
        <f t="shared" si="713"/>
        <v>281.60000000000002</v>
      </c>
      <c r="Q2349" s="7">
        <f t="shared" si="715"/>
        <v>3897025.8500000024</v>
      </c>
      <c r="R2349" s="44" t="str">
        <f>VLOOKUP(F2349,'Set up'!$A$2:$E$55,5,FALSE)</f>
        <v>Trsf</v>
      </c>
    </row>
    <row r="2350" spans="1:19" ht="15" customHeight="1" x14ac:dyDescent="0.35">
      <c r="A2350" s="4">
        <v>45257</v>
      </c>
      <c r="B2350" s="5">
        <f t="shared" si="716"/>
        <v>11</v>
      </c>
      <c r="C2350" s="5">
        <f t="shared" si="717"/>
        <v>2023</v>
      </c>
      <c r="D2350" s="88" t="s">
        <v>2243</v>
      </c>
      <c r="E2350" s="5" t="str">
        <f>VLOOKUP(F2350,'Set up'!$A$2:$C$55,2,FALSE)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up'!$A$2:$C$55,3,FALSE)</f>
        <v>Cash</v>
      </c>
      <c r="J2350" s="5">
        <f>VLOOKUP(F2350,'Set up'!$A$2:$D$55,4,FALSE)</f>
        <v>0</v>
      </c>
      <c r="K2350" s="4">
        <f t="shared" si="709"/>
        <v>45257</v>
      </c>
      <c r="L2350" s="5">
        <f t="shared" si="710"/>
        <v>11</v>
      </c>
      <c r="M2350" s="5">
        <f t="shared" si="711"/>
        <v>2023</v>
      </c>
      <c r="N2350" s="96">
        <v>170</v>
      </c>
      <c r="P2350" s="6">
        <f t="shared" si="713"/>
        <v>170</v>
      </c>
      <c r="Q2350" s="7">
        <f t="shared" si="715"/>
        <v>3897195.8500000024</v>
      </c>
      <c r="R2350" s="44" t="str">
        <f>VLOOKUP(F2350,'Set up'!$A$2:$E$55,5,FALSE)</f>
        <v>Trsf</v>
      </c>
    </row>
    <row r="2351" spans="1:19" ht="15" customHeight="1" x14ac:dyDescent="0.35">
      <c r="A2351" s="4">
        <v>45257</v>
      </c>
      <c r="B2351" s="5">
        <f t="shared" si="716"/>
        <v>11</v>
      </c>
      <c r="C2351" s="5">
        <f t="shared" si="717"/>
        <v>2023</v>
      </c>
      <c r="D2351" s="88" t="s">
        <v>2243</v>
      </c>
      <c r="E2351" s="5" t="str">
        <f>VLOOKUP(F2351,'Set up'!$A$2:$C$55,2,FALSE)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up'!$A$2:$C$55,3,FALSE)</f>
        <v>Cash</v>
      </c>
      <c r="J2351" s="5">
        <f>VLOOKUP(F2351,'Set up'!$A$2:$D$55,4,FALSE)</f>
        <v>0</v>
      </c>
      <c r="K2351" s="4">
        <f t="shared" si="709"/>
        <v>45257</v>
      </c>
      <c r="L2351" s="5">
        <f t="shared" si="710"/>
        <v>11</v>
      </c>
      <c r="M2351" s="5">
        <f t="shared" si="711"/>
        <v>2023</v>
      </c>
      <c r="N2351" s="96">
        <v>1059.5</v>
      </c>
      <c r="P2351" s="6">
        <f t="shared" si="713"/>
        <v>1059.5</v>
      </c>
      <c r="Q2351" s="7">
        <f t="shared" si="715"/>
        <v>3898255.3500000024</v>
      </c>
      <c r="R2351" s="44" t="str">
        <f>VLOOKUP(F2351,'Set up'!$A$2:$E$55,5,FALSE)</f>
        <v>Trsf</v>
      </c>
    </row>
    <row r="2352" spans="1:19" ht="15" customHeight="1" x14ac:dyDescent="0.35">
      <c r="A2352" s="4">
        <v>45258</v>
      </c>
      <c r="B2352" s="5">
        <f t="shared" si="716"/>
        <v>11</v>
      </c>
      <c r="C2352" s="5">
        <f t="shared" si="717"/>
        <v>2023</v>
      </c>
      <c r="D2352" s="88" t="s">
        <v>2244</v>
      </c>
      <c r="E2352" s="5" t="str">
        <f>VLOOKUP(F2352,'Set up'!$A$2:$C$55,2,FALSE)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up'!$A$2:$C$55,3,FALSE)</f>
        <v>Cash</v>
      </c>
      <c r="J2352" s="5">
        <f>VLOOKUP(F2352,'Set up'!$A$2:$D$55,4,FALSE)</f>
        <v>0</v>
      </c>
      <c r="K2352" s="4">
        <f t="shared" si="709"/>
        <v>45258</v>
      </c>
      <c r="L2352" s="5">
        <f t="shared" si="710"/>
        <v>11</v>
      </c>
      <c r="M2352" s="5">
        <f t="shared" si="711"/>
        <v>2023</v>
      </c>
      <c r="N2352" s="96">
        <v>187.5</v>
      </c>
      <c r="O2352" s="6">
        <f>-N2352</f>
        <v>-187.5</v>
      </c>
      <c r="P2352" s="6">
        <f t="shared" si="713"/>
        <v>0</v>
      </c>
      <c r="Q2352" s="7">
        <f t="shared" si="715"/>
        <v>3898442.8500000024</v>
      </c>
      <c r="R2352" s="44" t="str">
        <f>VLOOKUP(F2352,'Set up'!$A$2:$E$55,5,FALSE)</f>
        <v>Trsf</v>
      </c>
      <c r="S2352" s="1" t="s">
        <v>2789</v>
      </c>
    </row>
    <row r="2353" spans="1:19" ht="15" customHeight="1" x14ac:dyDescent="0.35">
      <c r="A2353" s="4">
        <v>45258</v>
      </c>
      <c r="B2353" s="5">
        <f t="shared" si="716"/>
        <v>11</v>
      </c>
      <c r="C2353" s="5">
        <f t="shared" si="717"/>
        <v>2023</v>
      </c>
      <c r="D2353" s="88" t="s">
        <v>2245</v>
      </c>
      <c r="E2353" s="5" t="str">
        <f>VLOOKUP(F2353,'Set up'!$A$2:$C$55,2,FALSE)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up'!$A$2:$C$55,3,FALSE)</f>
        <v>Cash</v>
      </c>
      <c r="J2353" s="5">
        <f>VLOOKUP(F2353,'Set up'!$A$2:$D$55,4,FALSE)</f>
        <v>0</v>
      </c>
      <c r="K2353" s="4">
        <f t="shared" si="709"/>
        <v>45258</v>
      </c>
      <c r="L2353" s="5">
        <f t="shared" si="710"/>
        <v>11</v>
      </c>
      <c r="M2353" s="5">
        <f t="shared" si="711"/>
        <v>2023</v>
      </c>
      <c r="N2353" s="96">
        <v>4818</v>
      </c>
      <c r="O2353" s="6">
        <f>-N2353</f>
        <v>-4818</v>
      </c>
      <c r="P2353" s="6">
        <f t="shared" si="713"/>
        <v>0</v>
      </c>
      <c r="Q2353" s="7">
        <f t="shared" si="715"/>
        <v>3903260.8500000024</v>
      </c>
      <c r="R2353" s="44" t="str">
        <f>VLOOKUP(F2353,'Set up'!$A$2:$E$55,5,FALSE)</f>
        <v>Trsf</v>
      </c>
      <c r="S2353" s="1" t="s">
        <v>2773</v>
      </c>
    </row>
    <row r="2354" spans="1:19" ht="15" customHeight="1" x14ac:dyDescent="0.35">
      <c r="A2354" s="4">
        <v>45258</v>
      </c>
      <c r="B2354" s="5">
        <f t="shared" si="716"/>
        <v>11</v>
      </c>
      <c r="C2354" s="5">
        <f t="shared" si="717"/>
        <v>2023</v>
      </c>
      <c r="D2354" s="88" t="s">
        <v>2245</v>
      </c>
      <c r="E2354" s="5" t="str">
        <f>VLOOKUP(F2354,'Set up'!$A$2:$C$55,2,FALSE)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up'!$A$2:$C$55,3,FALSE)</f>
        <v>Cash</v>
      </c>
      <c r="J2354" s="5">
        <f>VLOOKUP(F2354,'Set up'!$A$2:$D$55,4,FALSE)</f>
        <v>0</v>
      </c>
      <c r="K2354" s="4">
        <f t="shared" si="709"/>
        <v>45258</v>
      </c>
      <c r="L2354" s="5">
        <f t="shared" si="710"/>
        <v>11</v>
      </c>
      <c r="M2354" s="5">
        <f t="shared" si="711"/>
        <v>2023</v>
      </c>
      <c r="N2354" s="96">
        <v>1931.4</v>
      </c>
      <c r="O2354" s="6">
        <f>-N2354</f>
        <v>-1931.4</v>
      </c>
      <c r="P2354" s="6">
        <f t="shared" si="713"/>
        <v>0</v>
      </c>
      <c r="Q2354" s="7">
        <f t="shared" si="715"/>
        <v>3905192.2500000023</v>
      </c>
      <c r="R2354" s="44" t="str">
        <f>VLOOKUP(F2354,'Set up'!$A$2:$E$55,5,FALSE)</f>
        <v>Trsf</v>
      </c>
      <c r="S2354" s="1" t="s">
        <v>2774</v>
      </c>
    </row>
    <row r="2355" spans="1:19" ht="15" customHeight="1" x14ac:dyDescent="0.35">
      <c r="A2355" s="4">
        <v>45258</v>
      </c>
      <c r="B2355" s="5">
        <f t="shared" si="716"/>
        <v>11</v>
      </c>
      <c r="C2355" s="5">
        <f t="shared" si="717"/>
        <v>2023</v>
      </c>
      <c r="D2355" s="88" t="s">
        <v>2245</v>
      </c>
      <c r="E2355" s="5" t="str">
        <f>VLOOKUP(F2355,'Set up'!$A$2:$C$55,2,FALSE)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up'!$A$2:$C$55,3,FALSE)</f>
        <v>Cash</v>
      </c>
      <c r="J2355" s="5">
        <f>VLOOKUP(F2355,'Set up'!$A$2:$D$55,4,FALSE)</f>
        <v>0</v>
      </c>
      <c r="K2355" s="4">
        <f t="shared" si="709"/>
        <v>45258</v>
      </c>
      <c r="L2355" s="5">
        <f t="shared" si="710"/>
        <v>11</v>
      </c>
      <c r="M2355" s="5">
        <f t="shared" si="711"/>
        <v>2023</v>
      </c>
      <c r="N2355" s="96">
        <v>936</v>
      </c>
      <c r="O2355" s="6">
        <f>-N2355</f>
        <v>-936</v>
      </c>
      <c r="P2355" s="6">
        <f t="shared" si="713"/>
        <v>0</v>
      </c>
      <c r="Q2355" s="7">
        <f t="shared" si="715"/>
        <v>3906128.2500000023</v>
      </c>
      <c r="R2355" s="44" t="str">
        <f>VLOOKUP(F2355,'Set up'!$A$2:$E$55,5,FALSE)</f>
        <v>Trsf</v>
      </c>
      <c r="S2355" s="1" t="s">
        <v>2775</v>
      </c>
    </row>
    <row r="2356" spans="1:19" ht="15" customHeight="1" x14ac:dyDescent="0.35">
      <c r="A2356" s="4">
        <v>45258</v>
      </c>
      <c r="B2356" s="5">
        <f t="shared" si="716"/>
        <v>11</v>
      </c>
      <c r="C2356" s="5">
        <f t="shared" si="717"/>
        <v>2023</v>
      </c>
      <c r="D2356" s="88" t="s">
        <v>2245</v>
      </c>
      <c r="E2356" s="5" t="str">
        <f>VLOOKUP(F2356,'Set up'!$A$2:$C$55,2,FALSE)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up'!$A$2:$C$55,3,FALSE)</f>
        <v>Cash</v>
      </c>
      <c r="J2356" s="5">
        <f>VLOOKUP(F2356,'Set up'!$A$2:$D$55,4,FALSE)</f>
        <v>0</v>
      </c>
      <c r="K2356" s="4">
        <f t="shared" si="709"/>
        <v>45258</v>
      </c>
      <c r="L2356" s="5">
        <f t="shared" si="710"/>
        <v>11</v>
      </c>
      <c r="M2356" s="5">
        <f t="shared" si="711"/>
        <v>2023</v>
      </c>
      <c r="N2356" s="96">
        <v>380</v>
      </c>
      <c r="O2356" s="6">
        <f>-N2356</f>
        <v>-380</v>
      </c>
      <c r="P2356" s="6">
        <f t="shared" si="713"/>
        <v>0</v>
      </c>
      <c r="Q2356" s="7">
        <f t="shared" si="715"/>
        <v>3906508.2500000023</v>
      </c>
      <c r="R2356" s="44" t="str">
        <f>VLOOKUP(F2356,'Set up'!$A$2:$E$55,5,FALSE)</f>
        <v>Trsf</v>
      </c>
      <c r="S2356" s="1" t="s">
        <v>2777</v>
      </c>
    </row>
    <row r="2357" spans="1:19" ht="15" customHeight="1" x14ac:dyDescent="0.35">
      <c r="A2357" s="4">
        <v>45259</v>
      </c>
      <c r="B2357" s="5">
        <f t="shared" si="716"/>
        <v>11</v>
      </c>
      <c r="C2357" s="5">
        <f t="shared" si="717"/>
        <v>2023</v>
      </c>
      <c r="D2357" s="88" t="s">
        <v>2246</v>
      </c>
      <c r="E2357" s="5" t="str">
        <f>VLOOKUP(F2357,'Set up'!$A$2:$C$55,2,FALSE)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up'!$A$2:$C$55,3,FALSE)</f>
        <v>Cash</v>
      </c>
      <c r="J2357" s="5">
        <f>VLOOKUP(F2357,'Set up'!$A$2:$D$55,4,FALSE)</f>
        <v>0</v>
      </c>
      <c r="K2357" s="4">
        <f t="shared" si="709"/>
        <v>45259</v>
      </c>
      <c r="L2357" s="5">
        <f t="shared" si="710"/>
        <v>11</v>
      </c>
      <c r="M2357" s="5">
        <f t="shared" si="711"/>
        <v>2023</v>
      </c>
      <c r="N2357" s="96">
        <v>1738</v>
      </c>
      <c r="P2357" s="6">
        <f t="shared" si="713"/>
        <v>1738</v>
      </c>
      <c r="Q2357" s="7">
        <f t="shared" si="715"/>
        <v>3908246.2500000023</v>
      </c>
      <c r="R2357" s="44" t="str">
        <f>VLOOKUP(F2357,'Set up'!$A$2:$E$55,5,FALSE)</f>
        <v>Trsf</v>
      </c>
    </row>
    <row r="2358" spans="1:19" ht="15" customHeight="1" x14ac:dyDescent="0.35">
      <c r="A2358" s="4">
        <v>45259</v>
      </c>
      <c r="B2358" s="5">
        <f t="shared" si="716"/>
        <v>11</v>
      </c>
      <c r="C2358" s="5">
        <f t="shared" si="717"/>
        <v>2023</v>
      </c>
      <c r="D2358" s="88" t="s">
        <v>2246</v>
      </c>
      <c r="E2358" s="5" t="str">
        <f>VLOOKUP(F2358,'Set up'!$A$2:$C$55,2,FALSE)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up'!$A$2:$C$55,3,FALSE)</f>
        <v>Cash</v>
      </c>
      <c r="J2358" s="5">
        <f>VLOOKUP(F2358,'Set up'!$A$2:$D$55,4,FALSE)</f>
        <v>0</v>
      </c>
      <c r="K2358" s="4">
        <f t="shared" si="709"/>
        <v>45259</v>
      </c>
      <c r="L2358" s="5">
        <f t="shared" si="710"/>
        <v>11</v>
      </c>
      <c r="M2358" s="5">
        <f t="shared" si="711"/>
        <v>2023</v>
      </c>
      <c r="N2358" s="96">
        <v>405</v>
      </c>
      <c r="P2358" s="6">
        <f t="shared" si="713"/>
        <v>405</v>
      </c>
      <c r="Q2358" s="7">
        <f t="shared" si="715"/>
        <v>3908651.2500000023</v>
      </c>
      <c r="R2358" s="44" t="str">
        <f>VLOOKUP(F2358,'Set up'!$A$2:$E$55,5,FALSE)</f>
        <v>Trsf</v>
      </c>
    </row>
    <row r="2359" spans="1:19" ht="15" customHeight="1" x14ac:dyDescent="0.35">
      <c r="A2359" s="4">
        <v>45259</v>
      </c>
      <c r="B2359" s="5">
        <f t="shared" si="716"/>
        <v>11</v>
      </c>
      <c r="C2359" s="5">
        <f t="shared" si="717"/>
        <v>2023</v>
      </c>
      <c r="D2359" s="88" t="s">
        <v>2246</v>
      </c>
      <c r="E2359" s="5" t="str">
        <f>VLOOKUP(F2359,'Set up'!$A$2:$C$55,2,FALSE)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up'!$A$2:$C$55,3,FALSE)</f>
        <v>Cash</v>
      </c>
      <c r="J2359" s="5">
        <f>VLOOKUP(F2359,'Set up'!$A$2:$D$55,4,FALSE)</f>
        <v>0</v>
      </c>
      <c r="K2359" s="4">
        <f t="shared" si="709"/>
        <v>45259</v>
      </c>
      <c r="L2359" s="5">
        <f t="shared" si="710"/>
        <v>11</v>
      </c>
      <c r="M2359" s="5">
        <f t="shared" si="711"/>
        <v>2023</v>
      </c>
      <c r="N2359" s="96">
        <v>187.5</v>
      </c>
      <c r="P2359" s="6">
        <f t="shared" si="713"/>
        <v>187.5</v>
      </c>
      <c r="Q2359" s="7">
        <f t="shared" si="715"/>
        <v>3908838.7500000023</v>
      </c>
      <c r="R2359" s="44" t="str">
        <f>VLOOKUP(F2359,'Set up'!$A$2:$E$55,5,FALSE)</f>
        <v>Trsf</v>
      </c>
    </row>
    <row r="2360" spans="1:19" ht="15" customHeight="1" x14ac:dyDescent="0.35">
      <c r="A2360" s="4">
        <v>45259</v>
      </c>
      <c r="B2360" s="5">
        <f t="shared" si="716"/>
        <v>11</v>
      </c>
      <c r="C2360" s="5">
        <f t="shared" si="717"/>
        <v>2023</v>
      </c>
      <c r="D2360" s="88" t="s">
        <v>2246</v>
      </c>
      <c r="E2360" s="5" t="str">
        <f>VLOOKUP(F2360,'Set up'!$A$2:$C$55,2,FALSE)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up'!$A$2:$C$55,3,FALSE)</f>
        <v>Cash</v>
      </c>
      <c r="J2360" s="5">
        <f>VLOOKUP(F2360,'Set up'!$A$2:$D$55,4,FALSE)</f>
        <v>0</v>
      </c>
      <c r="K2360" s="4">
        <f t="shared" si="709"/>
        <v>45259</v>
      </c>
      <c r="L2360" s="5">
        <f t="shared" si="710"/>
        <v>11</v>
      </c>
      <c r="M2360" s="5">
        <f t="shared" si="711"/>
        <v>2023</v>
      </c>
      <c r="N2360" s="96">
        <v>283.8</v>
      </c>
      <c r="P2360" s="6">
        <f t="shared" si="713"/>
        <v>283.8</v>
      </c>
      <c r="Q2360" s="7">
        <f t="shared" si="715"/>
        <v>3909122.5500000021</v>
      </c>
      <c r="R2360" s="44" t="str">
        <f>VLOOKUP(F2360,'Set up'!$A$2:$E$55,5,FALSE)</f>
        <v>Trsf</v>
      </c>
    </row>
    <row r="2361" spans="1:19" ht="15" customHeight="1" x14ac:dyDescent="0.35">
      <c r="A2361" s="4">
        <v>45259</v>
      </c>
      <c r="B2361" s="5">
        <f t="shared" si="716"/>
        <v>11</v>
      </c>
      <c r="C2361" s="5">
        <f t="shared" si="717"/>
        <v>2023</v>
      </c>
      <c r="D2361" s="88" t="s">
        <v>2246</v>
      </c>
      <c r="E2361" s="5" t="str">
        <f>VLOOKUP(F2361,'Set up'!$A$2:$C$55,2,FALSE)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up'!$A$2:$C$55,3,FALSE)</f>
        <v>Cash</v>
      </c>
      <c r="J2361" s="5">
        <f>VLOOKUP(F2361,'Set up'!$A$2:$D$55,4,FALSE)</f>
        <v>0</v>
      </c>
      <c r="K2361" s="4">
        <f t="shared" si="709"/>
        <v>45259</v>
      </c>
      <c r="L2361" s="5">
        <f t="shared" si="710"/>
        <v>11</v>
      </c>
      <c r="M2361" s="5">
        <f t="shared" si="711"/>
        <v>2023</v>
      </c>
      <c r="N2361" s="96">
        <v>390</v>
      </c>
      <c r="P2361" s="6">
        <f t="shared" si="713"/>
        <v>390</v>
      </c>
      <c r="Q2361" s="7">
        <f t="shared" si="715"/>
        <v>3909512.5500000021</v>
      </c>
      <c r="R2361" s="44" t="str">
        <f>VLOOKUP(F2361,'Set up'!$A$2:$E$55,5,FALSE)</f>
        <v>Trsf</v>
      </c>
    </row>
    <row r="2362" spans="1:19" ht="15" customHeight="1" x14ac:dyDescent="0.35">
      <c r="A2362" s="4">
        <v>45259</v>
      </c>
      <c r="B2362" s="5">
        <f t="shared" si="716"/>
        <v>11</v>
      </c>
      <c r="C2362" s="5">
        <f t="shared" si="717"/>
        <v>2023</v>
      </c>
      <c r="D2362" s="88" t="s">
        <v>2246</v>
      </c>
      <c r="E2362" s="5" t="str">
        <f>VLOOKUP(F2362,'Set up'!$A$2:$C$55,2,FALSE)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up'!$A$2:$C$55,3,FALSE)</f>
        <v>Cash</v>
      </c>
      <c r="J2362" s="5">
        <f>VLOOKUP(F2362,'Set up'!$A$2:$D$55,4,FALSE)</f>
        <v>0</v>
      </c>
      <c r="K2362" s="4">
        <f t="shared" si="709"/>
        <v>45259</v>
      </c>
      <c r="L2362" s="5">
        <f t="shared" si="710"/>
        <v>11</v>
      </c>
      <c r="M2362" s="5">
        <f t="shared" si="711"/>
        <v>2023</v>
      </c>
      <c r="N2362" s="96">
        <v>420</v>
      </c>
      <c r="P2362" s="6">
        <f t="shared" si="713"/>
        <v>420</v>
      </c>
      <c r="Q2362" s="7">
        <f t="shared" si="715"/>
        <v>3909932.5500000021</v>
      </c>
      <c r="R2362" s="44" t="str">
        <f>VLOOKUP(F2362,'Set up'!$A$2:$E$55,5,FALSE)</f>
        <v>Trsf</v>
      </c>
    </row>
    <row r="2363" spans="1:19" ht="15" customHeight="1" x14ac:dyDescent="0.35">
      <c r="A2363" s="4">
        <v>45261</v>
      </c>
      <c r="B2363" s="5">
        <f t="shared" ref="B2363:B2426" si="719">MONTH(A2363)</f>
        <v>12</v>
      </c>
      <c r="C2363" s="5">
        <f t="shared" ref="C2363:C2426" si="720">YEAR(A2363)</f>
        <v>2023</v>
      </c>
      <c r="D2363" s="88" t="s">
        <v>2247</v>
      </c>
      <c r="E2363" s="5" t="str">
        <f>VLOOKUP(F2363,'Set up'!$A$2:$C$55,2,FALSE)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up'!$A$2:$C$55,3,FALSE)</f>
        <v>120</v>
      </c>
      <c r="J2363" s="5">
        <f>VLOOKUP(F2363,'Set up'!$A$2:$D$55,4,FALSE)</f>
        <v>120</v>
      </c>
      <c r="K2363" s="4">
        <f t="shared" si="709"/>
        <v>45381</v>
      </c>
      <c r="L2363" s="5">
        <f t="shared" si="710"/>
        <v>3</v>
      </c>
      <c r="M2363" s="5">
        <f t="shared" si="711"/>
        <v>2024</v>
      </c>
      <c r="N2363" s="96">
        <v>9636</v>
      </c>
      <c r="O2363" s="6">
        <f t="shared" ref="O2363:O2368" si="721">-N2363</f>
        <v>-9636</v>
      </c>
      <c r="P2363" s="6">
        <f t="shared" si="713"/>
        <v>0</v>
      </c>
      <c r="Q2363" s="7">
        <f t="shared" si="715"/>
        <v>3919568.5500000021</v>
      </c>
      <c r="R2363" s="44" t="str">
        <f>VLOOKUP(F2363,'Set up'!$A$2:$E$55,5,FALSE)</f>
        <v>Trsf</v>
      </c>
      <c r="S2363" s="1" t="s">
        <v>2696</v>
      </c>
    </row>
    <row r="2364" spans="1:19" ht="15" customHeight="1" x14ac:dyDescent="0.35">
      <c r="A2364" s="4">
        <v>45261</v>
      </c>
      <c r="B2364" s="5">
        <f t="shared" si="719"/>
        <v>12</v>
      </c>
      <c r="C2364" s="5">
        <f t="shared" si="720"/>
        <v>2023</v>
      </c>
      <c r="D2364" s="88" t="s">
        <v>2247</v>
      </c>
      <c r="E2364" s="5" t="str">
        <f>VLOOKUP(F2364,'Set up'!$A$2:$C$55,2,FALSE)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up'!$A$2:$C$55,3,FALSE)</f>
        <v>120</v>
      </c>
      <c r="J2364" s="5">
        <f>VLOOKUP(F2364,'Set up'!$A$2:$D$55,4,FALSE)</f>
        <v>120</v>
      </c>
      <c r="K2364" s="4">
        <f t="shared" si="709"/>
        <v>45381</v>
      </c>
      <c r="L2364" s="5">
        <f t="shared" si="710"/>
        <v>3</v>
      </c>
      <c r="M2364" s="5">
        <f t="shared" si="711"/>
        <v>2024</v>
      </c>
      <c r="N2364" s="96">
        <v>1740</v>
      </c>
      <c r="O2364" s="6">
        <f t="shared" si="721"/>
        <v>-1740</v>
      </c>
      <c r="P2364" s="6">
        <f t="shared" si="713"/>
        <v>0</v>
      </c>
      <c r="Q2364" s="7">
        <f t="shared" si="715"/>
        <v>3921308.5500000021</v>
      </c>
      <c r="R2364" s="44" t="str">
        <f>VLOOKUP(F2364,'Set up'!$A$2:$E$55,5,FALSE)</f>
        <v>Trsf</v>
      </c>
      <c r="S2364" s="1" t="s">
        <v>2696</v>
      </c>
    </row>
    <row r="2365" spans="1:19" ht="15" customHeight="1" x14ac:dyDescent="0.35">
      <c r="A2365" s="4">
        <v>45261</v>
      </c>
      <c r="B2365" s="5">
        <f t="shared" si="719"/>
        <v>12</v>
      </c>
      <c r="C2365" s="5">
        <f t="shared" si="720"/>
        <v>2023</v>
      </c>
      <c r="D2365" s="88" t="s">
        <v>2247</v>
      </c>
      <c r="E2365" s="5" t="str">
        <f>VLOOKUP(F2365,'Set up'!$A$2:$C$55,2,FALSE)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up'!$A$2:$C$55,3,FALSE)</f>
        <v>120</v>
      </c>
      <c r="J2365" s="5">
        <f>VLOOKUP(F2365,'Set up'!$A$2:$D$55,4,FALSE)</f>
        <v>120</v>
      </c>
      <c r="K2365" s="4">
        <f t="shared" si="709"/>
        <v>45381</v>
      </c>
      <c r="L2365" s="5">
        <f t="shared" si="710"/>
        <v>3</v>
      </c>
      <c r="M2365" s="5">
        <f t="shared" si="711"/>
        <v>2024</v>
      </c>
      <c r="N2365" s="96">
        <v>575</v>
      </c>
      <c r="O2365" s="6">
        <f t="shared" si="721"/>
        <v>-575</v>
      </c>
      <c r="P2365" s="6">
        <f t="shared" si="713"/>
        <v>0</v>
      </c>
      <c r="Q2365" s="7">
        <f t="shared" si="715"/>
        <v>3921883.5500000021</v>
      </c>
      <c r="R2365" s="44" t="str">
        <f>VLOOKUP(F2365,'Set up'!$A$2:$E$55,5,FALSE)</f>
        <v>Trsf</v>
      </c>
      <c r="S2365" s="1" t="s">
        <v>2696</v>
      </c>
    </row>
    <row r="2366" spans="1:19" ht="15" customHeight="1" x14ac:dyDescent="0.35">
      <c r="A2366" s="4">
        <v>45261</v>
      </c>
      <c r="B2366" s="5">
        <f t="shared" si="719"/>
        <v>12</v>
      </c>
      <c r="C2366" s="5">
        <f t="shared" si="720"/>
        <v>2023</v>
      </c>
      <c r="D2366" s="88" t="s">
        <v>2247</v>
      </c>
      <c r="E2366" s="5" t="str">
        <f>VLOOKUP(F2366,'Set up'!$A$2:$C$55,2,FALSE)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up'!$A$2:$C$55,3,FALSE)</f>
        <v>120</v>
      </c>
      <c r="J2366" s="5">
        <f>VLOOKUP(F2366,'Set up'!$A$2:$D$55,4,FALSE)</f>
        <v>120</v>
      </c>
      <c r="K2366" s="4">
        <f t="shared" si="709"/>
        <v>45381</v>
      </c>
      <c r="L2366" s="5">
        <f t="shared" si="710"/>
        <v>3</v>
      </c>
      <c r="M2366" s="5">
        <f t="shared" si="711"/>
        <v>2024</v>
      </c>
      <c r="N2366" s="96">
        <v>420</v>
      </c>
      <c r="O2366" s="6">
        <f t="shared" si="721"/>
        <v>-420</v>
      </c>
      <c r="P2366" s="6">
        <f t="shared" si="713"/>
        <v>0</v>
      </c>
      <c r="Q2366" s="7">
        <f t="shared" si="715"/>
        <v>3922303.5500000021</v>
      </c>
      <c r="R2366" s="44" t="str">
        <f>VLOOKUP(F2366,'Set up'!$A$2:$E$55,5,FALSE)</f>
        <v>Trsf</v>
      </c>
      <c r="S2366" s="1" t="s">
        <v>2696</v>
      </c>
    </row>
    <row r="2367" spans="1:19" ht="15" customHeight="1" x14ac:dyDescent="0.35">
      <c r="A2367" s="4">
        <v>45261</v>
      </c>
      <c r="B2367" s="5">
        <f t="shared" si="719"/>
        <v>12</v>
      </c>
      <c r="C2367" s="5">
        <f t="shared" si="720"/>
        <v>2023</v>
      </c>
      <c r="D2367" s="88" t="s">
        <v>2247</v>
      </c>
      <c r="E2367" s="5" t="str">
        <f>VLOOKUP(F2367,'Set up'!$A$2:$C$55,2,FALSE)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up'!$A$2:$C$55,3,FALSE)</f>
        <v>120</v>
      </c>
      <c r="J2367" s="5">
        <f>VLOOKUP(F2367,'Set up'!$A$2:$D$55,4,FALSE)</f>
        <v>120</v>
      </c>
      <c r="K2367" s="4">
        <f t="shared" si="709"/>
        <v>45381</v>
      </c>
      <c r="L2367" s="5">
        <f t="shared" si="710"/>
        <v>3</v>
      </c>
      <c r="M2367" s="5">
        <f t="shared" si="711"/>
        <v>2024</v>
      </c>
      <c r="N2367" s="96">
        <v>230.4</v>
      </c>
      <c r="O2367" s="6">
        <f t="shared" si="721"/>
        <v>-230.4</v>
      </c>
      <c r="P2367" s="6">
        <f t="shared" si="713"/>
        <v>0</v>
      </c>
      <c r="Q2367" s="7">
        <f t="shared" si="715"/>
        <v>3922533.950000002</v>
      </c>
      <c r="R2367" s="44" t="str">
        <f>VLOOKUP(F2367,'Set up'!$A$2:$E$55,5,FALSE)</f>
        <v>Trsf</v>
      </c>
      <c r="S2367" s="1" t="s">
        <v>2696</v>
      </c>
    </row>
    <row r="2368" spans="1:19" ht="15" customHeight="1" x14ac:dyDescent="0.35">
      <c r="A2368" s="4">
        <v>45261</v>
      </c>
      <c r="B2368" s="5">
        <f t="shared" si="719"/>
        <v>12</v>
      </c>
      <c r="C2368" s="5">
        <f t="shared" si="720"/>
        <v>2023</v>
      </c>
      <c r="D2368" s="88" t="s">
        <v>2247</v>
      </c>
      <c r="E2368" s="5" t="str">
        <f>VLOOKUP(F2368,'Set up'!$A$2:$C$55,2,FALSE)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up'!$A$2:$C$55,3,FALSE)</f>
        <v>120</v>
      </c>
      <c r="J2368" s="5">
        <f>VLOOKUP(F2368,'Set up'!$A$2:$D$55,4,FALSE)</f>
        <v>120</v>
      </c>
      <c r="K2368" s="4">
        <f t="shared" si="709"/>
        <v>45381</v>
      </c>
      <c r="L2368" s="5">
        <f t="shared" si="710"/>
        <v>3</v>
      </c>
      <c r="M2368" s="5">
        <f t="shared" si="711"/>
        <v>2024</v>
      </c>
      <c r="N2368" s="96">
        <v>395</v>
      </c>
      <c r="O2368" s="6">
        <f t="shared" si="721"/>
        <v>-395</v>
      </c>
      <c r="P2368" s="6">
        <f t="shared" si="713"/>
        <v>0</v>
      </c>
      <c r="Q2368" s="7">
        <f t="shared" si="715"/>
        <v>3922928.950000002</v>
      </c>
      <c r="R2368" s="44" t="str">
        <f>VLOOKUP(F2368,'Set up'!$A$2:$E$55,5,FALSE)</f>
        <v>Trsf</v>
      </c>
      <c r="S2368" s="1" t="s">
        <v>2696</v>
      </c>
    </row>
    <row r="2369" spans="1:19" ht="15" customHeight="1" x14ac:dyDescent="0.35">
      <c r="A2369" s="4">
        <v>45261</v>
      </c>
      <c r="B2369" s="5">
        <f t="shared" si="719"/>
        <v>12</v>
      </c>
      <c r="C2369" s="5">
        <f t="shared" si="720"/>
        <v>2023</v>
      </c>
      <c r="D2369" s="88" t="s">
        <v>2248</v>
      </c>
      <c r="E2369" s="5" t="str">
        <f>VLOOKUP(F2369,'Set up'!$A$2:$C$55,2,FALSE)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up'!$A$2:$C$55,3,FALSE)</f>
        <v>Cash</v>
      </c>
      <c r="J2369" s="5">
        <f>VLOOKUP(F2369,'Set up'!$A$2:$D$55,4,FALSE)</f>
        <v>0</v>
      </c>
      <c r="K2369" s="4">
        <f t="shared" si="709"/>
        <v>45261</v>
      </c>
      <c r="L2369" s="5">
        <f t="shared" si="710"/>
        <v>12</v>
      </c>
      <c r="M2369" s="5">
        <f t="shared" si="711"/>
        <v>2023</v>
      </c>
      <c r="N2369" s="96">
        <v>125</v>
      </c>
      <c r="O2369" s="6">
        <f>-N2369</f>
        <v>-125</v>
      </c>
      <c r="P2369" s="6">
        <f t="shared" si="713"/>
        <v>0</v>
      </c>
      <c r="Q2369" s="7">
        <f t="shared" si="715"/>
        <v>3923053.950000002</v>
      </c>
      <c r="R2369" s="44" t="str">
        <f>VLOOKUP(F2369,'Set up'!$A$2:$E$55,5,FALSE)</f>
        <v>Trsf</v>
      </c>
      <c r="S2369" s="1" t="s">
        <v>2778</v>
      </c>
    </row>
    <row r="2370" spans="1:19" ht="15" customHeight="1" x14ac:dyDescent="0.35">
      <c r="A2370" s="4">
        <v>45261</v>
      </c>
      <c r="B2370" s="5">
        <f t="shared" si="719"/>
        <v>12</v>
      </c>
      <c r="C2370" s="5">
        <f t="shared" si="720"/>
        <v>2023</v>
      </c>
      <c r="D2370" s="88" t="s">
        <v>2249</v>
      </c>
      <c r="E2370" s="5" t="str">
        <f>VLOOKUP(F2370,'Set up'!$A$2:$C$55,2,FALSE)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up'!$A$2:$C$55,3,FALSE)</f>
        <v>Cash</v>
      </c>
      <c r="J2370" s="5">
        <f>VLOOKUP(F2370,'Set up'!$A$2:$D$55,4,FALSE)</f>
        <v>0</v>
      </c>
      <c r="K2370" s="4">
        <f t="shared" si="709"/>
        <v>45261</v>
      </c>
      <c r="L2370" s="5">
        <f t="shared" si="710"/>
        <v>12</v>
      </c>
      <c r="M2370" s="5">
        <f t="shared" si="711"/>
        <v>2023</v>
      </c>
      <c r="N2370" s="96">
        <v>3212</v>
      </c>
      <c r="O2370" s="6">
        <f>-N2370</f>
        <v>-3212</v>
      </c>
      <c r="P2370" s="6">
        <f t="shared" si="713"/>
        <v>0</v>
      </c>
      <c r="Q2370" s="7">
        <f t="shared" si="715"/>
        <v>3926265.950000002</v>
      </c>
      <c r="R2370" s="44" t="str">
        <f>VLOOKUP(F2370,'Set up'!$A$2:$E$55,5,FALSE)</f>
        <v>Trsf</v>
      </c>
      <c r="S2370" s="1" t="s">
        <v>2772</v>
      </c>
    </row>
    <row r="2371" spans="1:19" ht="15" customHeight="1" x14ac:dyDescent="0.35">
      <c r="A2371" s="4">
        <v>45261</v>
      </c>
      <c r="B2371" s="5">
        <f t="shared" si="719"/>
        <v>12</v>
      </c>
      <c r="C2371" s="5">
        <f t="shared" si="720"/>
        <v>2023</v>
      </c>
      <c r="D2371" s="88" t="s">
        <v>2249</v>
      </c>
      <c r="E2371" s="5" t="str">
        <f>VLOOKUP(F2371,'Set up'!$A$2:$C$55,2,FALSE)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up'!$A$2:$C$55,3,FALSE)</f>
        <v>Cash</v>
      </c>
      <c r="J2371" s="5">
        <f>VLOOKUP(F2371,'Set up'!$A$2:$D$55,4,FALSE)</f>
        <v>0</v>
      </c>
      <c r="K2371" s="4">
        <f t="shared" ref="K2371:K2434" si="722">A2371+J2371</f>
        <v>45261</v>
      </c>
      <c r="L2371" s="5">
        <f t="shared" ref="L2371:L2434" si="723">MONTH(K2371)</f>
        <v>12</v>
      </c>
      <c r="M2371" s="5">
        <f t="shared" ref="M2371:M2434" si="724">YEAR(K2371)</f>
        <v>2023</v>
      </c>
      <c r="N2371" s="96">
        <v>870</v>
      </c>
      <c r="O2371" s="6">
        <f>-N2371</f>
        <v>-870</v>
      </c>
      <c r="P2371" s="6">
        <f t="shared" si="713"/>
        <v>0</v>
      </c>
      <c r="Q2371" s="7">
        <f t="shared" si="715"/>
        <v>3927135.950000002</v>
      </c>
      <c r="R2371" s="44" t="str">
        <f>VLOOKUP(F2371,'Set up'!$A$2:$E$55,5,FALSE)</f>
        <v>Trsf</v>
      </c>
      <c r="S2371" s="1" t="s">
        <v>2790</v>
      </c>
    </row>
    <row r="2372" spans="1:19" ht="15" customHeight="1" x14ac:dyDescent="0.35">
      <c r="A2372" s="4">
        <v>45261</v>
      </c>
      <c r="B2372" s="5">
        <f t="shared" si="719"/>
        <v>12</v>
      </c>
      <c r="C2372" s="5">
        <f t="shared" si="720"/>
        <v>2023</v>
      </c>
      <c r="D2372" s="88" t="s">
        <v>2249</v>
      </c>
      <c r="E2372" s="5" t="str">
        <f>VLOOKUP(F2372,'Set up'!$A$2:$C$55,2,FALSE)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up'!$A$2:$C$55,3,FALSE)</f>
        <v>Cash</v>
      </c>
      <c r="J2372" s="5">
        <f>VLOOKUP(F2372,'Set up'!$A$2:$D$55,4,FALSE)</f>
        <v>0</v>
      </c>
      <c r="K2372" s="4">
        <f t="shared" si="722"/>
        <v>45261</v>
      </c>
      <c r="L2372" s="5">
        <f t="shared" si="723"/>
        <v>12</v>
      </c>
      <c r="M2372" s="5">
        <f t="shared" si="724"/>
        <v>2023</v>
      </c>
      <c r="N2372" s="96">
        <v>702</v>
      </c>
      <c r="O2372" s="6">
        <f>-N2372</f>
        <v>-702</v>
      </c>
      <c r="P2372" s="6">
        <f t="shared" si="713"/>
        <v>0</v>
      </c>
      <c r="Q2372" s="7">
        <f t="shared" si="715"/>
        <v>3927837.950000002</v>
      </c>
      <c r="R2372" s="44" t="str">
        <f>VLOOKUP(F2372,'Set up'!$A$2:$E$55,5,FALSE)</f>
        <v>Trsf</v>
      </c>
      <c r="S2372" s="1" t="s">
        <v>2791</v>
      </c>
    </row>
    <row r="2373" spans="1:19" ht="15" customHeight="1" x14ac:dyDescent="0.35">
      <c r="A2373" s="4">
        <v>45261</v>
      </c>
      <c r="B2373" s="5">
        <f t="shared" si="719"/>
        <v>12</v>
      </c>
      <c r="C2373" s="5">
        <f t="shared" si="720"/>
        <v>2023</v>
      </c>
      <c r="D2373" s="88" t="s">
        <v>2250</v>
      </c>
      <c r="E2373" s="5" t="str">
        <f>VLOOKUP(F2373,'Set up'!$A$2:$C$55,2,FALSE)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up'!$A$2:$C$55,3,FALSE)</f>
        <v>Cash</v>
      </c>
      <c r="J2373" s="5">
        <f>VLOOKUP(F2373,'Set up'!$A$2:$D$55,4,FALSE)</f>
        <v>0</v>
      </c>
      <c r="K2373" s="4">
        <f t="shared" si="722"/>
        <v>45261</v>
      </c>
      <c r="L2373" s="5">
        <f t="shared" si="723"/>
        <v>12</v>
      </c>
      <c r="M2373" s="5">
        <f t="shared" si="724"/>
        <v>2023</v>
      </c>
      <c r="N2373" s="96">
        <v>237</v>
      </c>
      <c r="O2373" s="6">
        <f t="shared" ref="O2373:O2385" si="725">-N2373</f>
        <v>-237</v>
      </c>
      <c r="P2373" s="6">
        <f t="shared" si="713"/>
        <v>0</v>
      </c>
      <c r="Q2373" s="7">
        <f t="shared" si="715"/>
        <v>3928074.950000002</v>
      </c>
      <c r="R2373" s="44" t="str">
        <f>VLOOKUP(F2373,'Set up'!$A$2:$E$55,5,FALSE)</f>
        <v>Trsf</v>
      </c>
      <c r="S2373" s="1" t="s">
        <v>2287</v>
      </c>
    </row>
    <row r="2374" spans="1:19" ht="15" customHeight="1" x14ac:dyDescent="0.35">
      <c r="A2374" s="4">
        <v>45262</v>
      </c>
      <c r="B2374" s="5">
        <f t="shared" si="719"/>
        <v>12</v>
      </c>
      <c r="C2374" s="5">
        <f t="shared" si="720"/>
        <v>2023</v>
      </c>
      <c r="D2374" s="88" t="s">
        <v>2251</v>
      </c>
      <c r="E2374" s="5" t="str">
        <f>VLOOKUP(F2374,'Set up'!$A$2:$C$55,2,FALSE)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up'!$A$2:$C$55,3,FALSE)</f>
        <v>Cash</v>
      </c>
      <c r="J2374" s="5">
        <f>VLOOKUP(F2374,'Set up'!$A$2:$D$55,4,FALSE)</f>
        <v>0</v>
      </c>
      <c r="K2374" s="4">
        <f t="shared" si="722"/>
        <v>45262</v>
      </c>
      <c r="L2374" s="5">
        <f t="shared" si="723"/>
        <v>12</v>
      </c>
      <c r="M2374" s="5">
        <f t="shared" si="724"/>
        <v>2023</v>
      </c>
      <c r="N2374" s="96">
        <v>1606</v>
      </c>
      <c r="O2374" s="6">
        <f t="shared" si="725"/>
        <v>-1606</v>
      </c>
      <c r="P2374" s="6">
        <f t="shared" si="713"/>
        <v>0</v>
      </c>
      <c r="Q2374" s="7">
        <f t="shared" si="715"/>
        <v>3929680.950000002</v>
      </c>
      <c r="R2374" s="44" t="str">
        <f>VLOOKUP(F2374,'Set up'!$A$2:$E$55,5,FALSE)</f>
        <v>Cash</v>
      </c>
      <c r="S2374" s="1" t="s">
        <v>2288</v>
      </c>
    </row>
    <row r="2375" spans="1:19" ht="15" customHeight="1" x14ac:dyDescent="0.35">
      <c r="A2375" s="4">
        <v>45262</v>
      </c>
      <c r="B2375" s="5">
        <f t="shared" si="719"/>
        <v>12</v>
      </c>
      <c r="C2375" s="5">
        <f t="shared" si="720"/>
        <v>2023</v>
      </c>
      <c r="D2375" s="88" t="s">
        <v>2251</v>
      </c>
      <c r="E2375" s="5" t="str">
        <f>VLOOKUP(F2375,'Set up'!$A$2:$C$55,2,FALSE)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up'!$A$2:$C$55,3,FALSE)</f>
        <v>Cash</v>
      </c>
      <c r="J2375" s="5">
        <f>VLOOKUP(F2375,'Set up'!$A$2:$D$55,4,FALSE)</f>
        <v>0</v>
      </c>
      <c r="K2375" s="4">
        <f t="shared" si="722"/>
        <v>45262</v>
      </c>
      <c r="L2375" s="5">
        <f t="shared" si="723"/>
        <v>12</v>
      </c>
      <c r="M2375" s="5">
        <f t="shared" si="724"/>
        <v>2023</v>
      </c>
      <c r="N2375" s="96">
        <v>1597.5</v>
      </c>
      <c r="O2375" s="6">
        <f t="shared" si="725"/>
        <v>-1597.5</v>
      </c>
      <c r="P2375" s="6">
        <f t="shared" si="713"/>
        <v>0</v>
      </c>
      <c r="Q2375" s="7">
        <f t="shared" si="715"/>
        <v>3931278.450000002</v>
      </c>
      <c r="R2375" s="44" t="str">
        <f>VLOOKUP(F2375,'Set up'!$A$2:$E$55,5,FALSE)</f>
        <v>Cash</v>
      </c>
      <c r="S2375" s="1" t="s">
        <v>2288</v>
      </c>
    </row>
    <row r="2376" spans="1:19" ht="15" customHeight="1" x14ac:dyDescent="0.35">
      <c r="A2376" s="4">
        <v>45262</v>
      </c>
      <c r="B2376" s="5">
        <f t="shared" si="719"/>
        <v>12</v>
      </c>
      <c r="C2376" s="5">
        <f t="shared" si="720"/>
        <v>2023</v>
      </c>
      <c r="D2376" s="88" t="s">
        <v>2251</v>
      </c>
      <c r="E2376" s="5" t="str">
        <f>VLOOKUP(F2376,'Set up'!$A$2:$C$55,2,FALSE)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up'!$A$2:$C$55,3,FALSE)</f>
        <v>Cash</v>
      </c>
      <c r="J2376" s="5">
        <f>VLOOKUP(F2376,'Set up'!$A$2:$D$55,4,FALSE)</f>
        <v>0</v>
      </c>
      <c r="K2376" s="4">
        <f t="shared" si="722"/>
        <v>45262</v>
      </c>
      <c r="L2376" s="5">
        <f t="shared" si="723"/>
        <v>12</v>
      </c>
      <c r="M2376" s="5">
        <f t="shared" si="724"/>
        <v>2023</v>
      </c>
      <c r="N2376" s="96">
        <v>840</v>
      </c>
      <c r="O2376" s="6">
        <f t="shared" si="725"/>
        <v>-840</v>
      </c>
      <c r="P2376" s="6">
        <f t="shared" si="713"/>
        <v>0</v>
      </c>
      <c r="Q2376" s="7">
        <f t="shared" si="715"/>
        <v>3932118.450000002</v>
      </c>
      <c r="R2376" s="44" t="str">
        <f>VLOOKUP(F2376,'Set up'!$A$2:$E$55,5,FALSE)</f>
        <v>Cash</v>
      </c>
      <c r="S2376" s="1" t="s">
        <v>2288</v>
      </c>
    </row>
    <row r="2377" spans="1:19" ht="15" customHeight="1" x14ac:dyDescent="0.35">
      <c r="A2377" s="4">
        <v>45262</v>
      </c>
      <c r="B2377" s="5">
        <f t="shared" si="719"/>
        <v>12</v>
      </c>
      <c r="C2377" s="5">
        <f t="shared" si="720"/>
        <v>2023</v>
      </c>
      <c r="D2377" s="88" t="s">
        <v>2251</v>
      </c>
      <c r="E2377" s="5" t="str">
        <f>VLOOKUP(F2377,'Set up'!$A$2:$C$55,2,FALSE)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up'!$A$2:$C$55,3,FALSE)</f>
        <v>Cash</v>
      </c>
      <c r="J2377" s="5">
        <f>VLOOKUP(F2377,'Set up'!$A$2:$D$55,4,FALSE)</f>
        <v>0</v>
      </c>
      <c r="K2377" s="4">
        <f t="shared" si="722"/>
        <v>45262</v>
      </c>
      <c r="L2377" s="5">
        <f t="shared" si="723"/>
        <v>12</v>
      </c>
      <c r="M2377" s="5">
        <f t="shared" si="724"/>
        <v>2023</v>
      </c>
      <c r="N2377" s="96">
        <v>851.4</v>
      </c>
      <c r="O2377" s="6">
        <f t="shared" si="725"/>
        <v>-851.4</v>
      </c>
      <c r="P2377" s="6">
        <f t="shared" si="713"/>
        <v>0</v>
      </c>
      <c r="Q2377" s="7">
        <f t="shared" si="715"/>
        <v>3932969.850000002</v>
      </c>
      <c r="R2377" s="44" t="str">
        <f>VLOOKUP(F2377,'Set up'!$A$2:$E$55,5,FALSE)</f>
        <v>Cash</v>
      </c>
      <c r="S2377" s="1" t="s">
        <v>2288</v>
      </c>
    </row>
    <row r="2378" spans="1:19" ht="15" customHeight="1" x14ac:dyDescent="0.35">
      <c r="A2378" s="4">
        <v>45262</v>
      </c>
      <c r="B2378" s="5">
        <f t="shared" si="719"/>
        <v>12</v>
      </c>
      <c r="C2378" s="5">
        <f t="shared" si="720"/>
        <v>2023</v>
      </c>
      <c r="D2378" s="88" t="s">
        <v>2251</v>
      </c>
      <c r="E2378" s="5" t="str">
        <f>VLOOKUP(F2378,'Set up'!$A$2:$C$55,2,FALSE)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up'!$A$2:$C$55,3,FALSE)</f>
        <v>Cash</v>
      </c>
      <c r="J2378" s="5">
        <f>VLOOKUP(F2378,'Set up'!$A$2:$D$55,4,FALSE)</f>
        <v>0</v>
      </c>
      <c r="K2378" s="4">
        <f t="shared" si="722"/>
        <v>45262</v>
      </c>
      <c r="L2378" s="5">
        <f t="shared" si="723"/>
        <v>12</v>
      </c>
      <c r="M2378" s="5">
        <f t="shared" si="724"/>
        <v>2023</v>
      </c>
      <c r="N2378" s="96">
        <v>105</v>
      </c>
      <c r="O2378" s="6">
        <f t="shared" si="725"/>
        <v>-105</v>
      </c>
      <c r="P2378" s="6">
        <f t="shared" si="713"/>
        <v>0</v>
      </c>
      <c r="Q2378" s="7">
        <f t="shared" si="715"/>
        <v>3933074.850000002</v>
      </c>
      <c r="R2378" s="44" t="str">
        <f>VLOOKUP(F2378,'Set up'!$A$2:$E$55,5,FALSE)</f>
        <v>Cash</v>
      </c>
      <c r="S2378" s="1" t="s">
        <v>2288</v>
      </c>
    </row>
    <row r="2379" spans="1:19" ht="15" customHeight="1" x14ac:dyDescent="0.35">
      <c r="A2379" s="4">
        <v>45262</v>
      </c>
      <c r="B2379" s="5">
        <f t="shared" si="719"/>
        <v>12</v>
      </c>
      <c r="C2379" s="5">
        <f t="shared" si="720"/>
        <v>2023</v>
      </c>
      <c r="D2379" s="88" t="s">
        <v>2251</v>
      </c>
      <c r="E2379" s="5" t="str">
        <f>VLOOKUP(F2379,'Set up'!$A$2:$C$55,2,FALSE)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up'!$A$2:$C$55,3,FALSE)</f>
        <v>Cash</v>
      </c>
      <c r="J2379" s="5">
        <f>VLOOKUP(F2379,'Set up'!$A$2:$D$55,4,FALSE)</f>
        <v>0</v>
      </c>
      <c r="K2379" s="4">
        <f t="shared" si="722"/>
        <v>45262</v>
      </c>
      <c r="L2379" s="5">
        <f t="shared" si="723"/>
        <v>12</v>
      </c>
      <c r="M2379" s="5">
        <f t="shared" si="724"/>
        <v>2023</v>
      </c>
      <c r="N2379" s="96">
        <v>480</v>
      </c>
      <c r="O2379" s="6">
        <f t="shared" si="725"/>
        <v>-480</v>
      </c>
      <c r="P2379" s="6">
        <f t="shared" si="713"/>
        <v>0</v>
      </c>
      <c r="Q2379" s="7">
        <f t="shared" si="715"/>
        <v>3933554.850000002</v>
      </c>
      <c r="R2379" s="44" t="str">
        <f>VLOOKUP(F2379,'Set up'!$A$2:$E$55,5,FALSE)</f>
        <v>Cash</v>
      </c>
      <c r="S2379" s="1" t="s">
        <v>2288</v>
      </c>
    </row>
    <row r="2380" spans="1:19" ht="15" customHeight="1" x14ac:dyDescent="0.35">
      <c r="A2380" s="4">
        <v>45262</v>
      </c>
      <c r="B2380" s="5">
        <f t="shared" si="719"/>
        <v>12</v>
      </c>
      <c r="C2380" s="5">
        <f t="shared" si="720"/>
        <v>2023</v>
      </c>
      <c r="D2380" s="88" t="s">
        <v>2252</v>
      </c>
      <c r="E2380" s="5" t="str">
        <f>VLOOKUP(F2380,'Set up'!$A$2:$C$55,2,FALSE)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up'!$A$2:$C$55,3,FALSE)</f>
        <v>Cash</v>
      </c>
      <c r="J2380" s="5">
        <f>VLOOKUP(F2380,'Set up'!$A$2:$D$55,4,FALSE)</f>
        <v>0</v>
      </c>
      <c r="K2380" s="4">
        <f t="shared" si="722"/>
        <v>45262</v>
      </c>
      <c r="L2380" s="5">
        <f t="shared" si="723"/>
        <v>12</v>
      </c>
      <c r="M2380" s="5">
        <f t="shared" si="724"/>
        <v>2023</v>
      </c>
      <c r="N2380" s="96">
        <v>1738</v>
      </c>
      <c r="O2380" s="6">
        <f t="shared" si="725"/>
        <v>-1738</v>
      </c>
      <c r="P2380" s="6">
        <f t="shared" si="713"/>
        <v>0</v>
      </c>
      <c r="Q2380" s="7">
        <f t="shared" si="715"/>
        <v>3935292.850000002</v>
      </c>
      <c r="R2380" s="44" t="str">
        <f>VLOOKUP(F2380,'Set up'!$A$2:$E$55,5,FALSE)</f>
        <v>PD Chq</v>
      </c>
      <c r="S2380" s="1" t="s">
        <v>2746</v>
      </c>
    </row>
    <row r="2381" spans="1:19" ht="15" customHeight="1" x14ac:dyDescent="0.35">
      <c r="A2381" s="4">
        <v>45262</v>
      </c>
      <c r="B2381" s="5">
        <f t="shared" si="719"/>
        <v>12</v>
      </c>
      <c r="C2381" s="5">
        <f t="shared" si="720"/>
        <v>2023</v>
      </c>
      <c r="D2381" s="88" t="s">
        <v>2252</v>
      </c>
      <c r="E2381" s="5" t="str">
        <f>VLOOKUP(F2381,'Set up'!$A$2:$C$55,2,FALSE)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up'!$A$2:$C$55,3,FALSE)</f>
        <v>Cash</v>
      </c>
      <c r="J2381" s="5">
        <f>VLOOKUP(F2381,'Set up'!$A$2:$D$55,4,FALSE)</f>
        <v>0</v>
      </c>
      <c r="K2381" s="4">
        <f t="shared" si="722"/>
        <v>45262</v>
      </c>
      <c r="L2381" s="5">
        <f t="shared" si="723"/>
        <v>12</v>
      </c>
      <c r="M2381" s="5">
        <f t="shared" si="724"/>
        <v>2023</v>
      </c>
      <c r="N2381" s="96">
        <v>277.5</v>
      </c>
      <c r="O2381" s="6">
        <f t="shared" si="725"/>
        <v>-277.5</v>
      </c>
      <c r="P2381" s="6">
        <f t="shared" si="713"/>
        <v>0</v>
      </c>
      <c r="Q2381" s="7">
        <f t="shared" si="715"/>
        <v>3935570.350000002</v>
      </c>
      <c r="R2381" s="44" t="str">
        <f>VLOOKUP(F2381,'Set up'!$A$2:$E$55,5,FALSE)</f>
        <v>PD Chq</v>
      </c>
      <c r="S2381" s="1" t="s">
        <v>2746</v>
      </c>
    </row>
    <row r="2382" spans="1:19" ht="15" customHeight="1" x14ac:dyDescent="0.35">
      <c r="A2382" s="4">
        <v>45262</v>
      </c>
      <c r="B2382" s="5">
        <f t="shared" si="719"/>
        <v>12</v>
      </c>
      <c r="C2382" s="5">
        <f t="shared" si="720"/>
        <v>2023</v>
      </c>
      <c r="D2382" s="88" t="s">
        <v>2252</v>
      </c>
      <c r="E2382" s="5" t="str">
        <f>VLOOKUP(F2382,'Set up'!$A$2:$C$55,2,FALSE)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up'!$A$2:$C$55,3,FALSE)</f>
        <v>Cash</v>
      </c>
      <c r="J2382" s="5">
        <f>VLOOKUP(F2382,'Set up'!$A$2:$D$55,4,FALSE)</f>
        <v>0</v>
      </c>
      <c r="K2382" s="4">
        <f t="shared" si="722"/>
        <v>45262</v>
      </c>
      <c r="L2382" s="5">
        <f t="shared" si="723"/>
        <v>12</v>
      </c>
      <c r="M2382" s="5">
        <f t="shared" si="724"/>
        <v>2023</v>
      </c>
      <c r="N2382" s="96">
        <v>450</v>
      </c>
      <c r="O2382" s="6">
        <f t="shared" si="725"/>
        <v>-450</v>
      </c>
      <c r="P2382" s="6">
        <f t="shared" si="713"/>
        <v>0</v>
      </c>
      <c r="Q2382" s="7">
        <f t="shared" si="715"/>
        <v>3936020.350000002</v>
      </c>
      <c r="R2382" s="44" t="str">
        <f>VLOOKUP(F2382,'Set up'!$A$2:$E$55,5,FALSE)</f>
        <v>PD Chq</v>
      </c>
      <c r="S2382" s="1" t="s">
        <v>2746</v>
      </c>
    </row>
    <row r="2383" spans="1:19" ht="15" customHeight="1" x14ac:dyDescent="0.35">
      <c r="A2383" s="4">
        <v>45262</v>
      </c>
      <c r="B2383" s="5">
        <f t="shared" si="719"/>
        <v>12</v>
      </c>
      <c r="C2383" s="5">
        <f t="shared" si="720"/>
        <v>2023</v>
      </c>
      <c r="D2383" s="88" t="s">
        <v>2252</v>
      </c>
      <c r="E2383" s="5" t="str">
        <f>VLOOKUP(F2383,'Set up'!$A$2:$C$55,2,FALSE)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up'!$A$2:$C$55,3,FALSE)</f>
        <v>Cash</v>
      </c>
      <c r="J2383" s="5">
        <f>VLOOKUP(F2383,'Set up'!$A$2:$D$55,4,FALSE)</f>
        <v>0</v>
      </c>
      <c r="K2383" s="4">
        <f t="shared" si="722"/>
        <v>45262</v>
      </c>
      <c r="L2383" s="5">
        <f t="shared" si="723"/>
        <v>12</v>
      </c>
      <c r="M2383" s="5">
        <f t="shared" si="724"/>
        <v>2023</v>
      </c>
      <c r="N2383" s="96">
        <v>95</v>
      </c>
      <c r="O2383" s="6">
        <f t="shared" si="725"/>
        <v>-95</v>
      </c>
      <c r="P2383" s="6">
        <f t="shared" si="713"/>
        <v>0</v>
      </c>
      <c r="Q2383" s="7">
        <f t="shared" si="715"/>
        <v>3936115.350000002</v>
      </c>
      <c r="R2383" s="44" t="str">
        <f>VLOOKUP(F2383,'Set up'!$A$2:$E$55,5,FALSE)</f>
        <v>PD Chq</v>
      </c>
      <c r="S2383" s="1" t="s">
        <v>2746</v>
      </c>
    </row>
    <row r="2384" spans="1:19" ht="15" customHeight="1" x14ac:dyDescent="0.35">
      <c r="A2384" s="4">
        <v>45262</v>
      </c>
      <c r="B2384" s="5">
        <f t="shared" si="719"/>
        <v>12</v>
      </c>
      <c r="C2384" s="5">
        <f t="shared" si="720"/>
        <v>2023</v>
      </c>
      <c r="D2384" s="88" t="s">
        <v>2252</v>
      </c>
      <c r="E2384" s="5" t="str">
        <f>VLOOKUP(F2384,'Set up'!$A$2:$C$55,2,FALSE)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up'!$A$2:$C$55,3,FALSE)</f>
        <v>Cash</v>
      </c>
      <c r="J2384" s="5">
        <f>VLOOKUP(F2384,'Set up'!$A$2:$D$55,4,FALSE)</f>
        <v>0</v>
      </c>
      <c r="K2384" s="4">
        <f t="shared" si="722"/>
        <v>45262</v>
      </c>
      <c r="L2384" s="5">
        <f t="shared" si="723"/>
        <v>12</v>
      </c>
      <c r="M2384" s="5">
        <f t="shared" si="724"/>
        <v>2023</v>
      </c>
      <c r="N2384" s="96">
        <v>312.5</v>
      </c>
      <c r="O2384" s="6">
        <f t="shared" si="725"/>
        <v>-312.5</v>
      </c>
      <c r="P2384" s="6">
        <f t="shared" si="713"/>
        <v>0</v>
      </c>
      <c r="Q2384" s="7">
        <f t="shared" si="715"/>
        <v>3936427.850000002</v>
      </c>
      <c r="R2384" s="44" t="str">
        <f>VLOOKUP(F2384,'Set up'!$A$2:$E$55,5,FALSE)</f>
        <v>PD Chq</v>
      </c>
      <c r="S2384" s="1" t="s">
        <v>2746</v>
      </c>
    </row>
    <row r="2385" spans="1:19" ht="15" customHeight="1" x14ac:dyDescent="0.35">
      <c r="A2385" s="4">
        <v>45262</v>
      </c>
      <c r="B2385" s="5">
        <f t="shared" si="719"/>
        <v>12</v>
      </c>
      <c r="C2385" s="5">
        <f t="shared" si="720"/>
        <v>2023</v>
      </c>
      <c r="D2385" s="88" t="s">
        <v>2252</v>
      </c>
      <c r="E2385" s="5" t="str">
        <f>VLOOKUP(F2385,'Set up'!$A$2:$C$55,2,FALSE)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up'!$A$2:$C$55,3,FALSE)</f>
        <v>Cash</v>
      </c>
      <c r="J2385" s="5">
        <f>VLOOKUP(F2385,'Set up'!$A$2:$D$55,4,FALSE)</f>
        <v>0</v>
      </c>
      <c r="K2385" s="4">
        <f t="shared" si="722"/>
        <v>45262</v>
      </c>
      <c r="L2385" s="5">
        <f t="shared" si="723"/>
        <v>12</v>
      </c>
      <c r="M2385" s="5">
        <f t="shared" si="724"/>
        <v>2023</v>
      </c>
      <c r="N2385" s="96">
        <v>576</v>
      </c>
      <c r="O2385" s="6">
        <f t="shared" si="725"/>
        <v>-576</v>
      </c>
      <c r="P2385" s="6">
        <f t="shared" si="713"/>
        <v>0</v>
      </c>
      <c r="Q2385" s="7">
        <f t="shared" si="715"/>
        <v>3937003.850000002</v>
      </c>
      <c r="R2385" s="44" t="str">
        <f>VLOOKUP(F2385,'Set up'!$A$2:$E$55,5,FALSE)</f>
        <v>PD Chq</v>
      </c>
      <c r="S2385" s="1" t="s">
        <v>2746</v>
      </c>
    </row>
    <row r="2386" spans="1:19" ht="15" customHeight="1" x14ac:dyDescent="0.35">
      <c r="A2386" s="4">
        <v>45264</v>
      </c>
      <c r="B2386" s="5">
        <f t="shared" si="719"/>
        <v>12</v>
      </c>
      <c r="C2386" s="5">
        <f t="shared" si="720"/>
        <v>2023</v>
      </c>
      <c r="D2386" s="88" t="s">
        <v>2253</v>
      </c>
      <c r="E2386" s="5" t="str">
        <f>VLOOKUP(F2386,'Set up'!$A$2:$C$55,2,FALSE)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up'!$A$2:$C$55,3,FALSE)</f>
        <v>Cash</v>
      </c>
      <c r="J2386" s="5">
        <f>VLOOKUP(F2386,'Set up'!$A$2:$D$55,4,FALSE)</f>
        <v>0</v>
      </c>
      <c r="K2386" s="4">
        <f t="shared" si="722"/>
        <v>45264</v>
      </c>
      <c r="L2386" s="5">
        <f t="shared" si="723"/>
        <v>12</v>
      </c>
      <c r="M2386" s="5">
        <f t="shared" si="724"/>
        <v>2023</v>
      </c>
      <c r="N2386" s="96">
        <v>250</v>
      </c>
      <c r="O2386" s="6">
        <f>-248.5-1.5</f>
        <v>-250</v>
      </c>
      <c r="P2386" s="6">
        <f t="shared" si="713"/>
        <v>0</v>
      </c>
      <c r="Q2386" s="7">
        <f t="shared" si="715"/>
        <v>3937253.850000002</v>
      </c>
      <c r="R2386" s="44" t="str">
        <f>VLOOKUP(F2386,'Set up'!$A$2:$E$55,5,FALSE)</f>
        <v>Trsf</v>
      </c>
      <c r="S2386" s="1" t="s">
        <v>2792</v>
      </c>
    </row>
    <row r="2387" spans="1:19" ht="15" customHeight="1" x14ac:dyDescent="0.35">
      <c r="A2387" s="4">
        <v>45264</v>
      </c>
      <c r="B2387" s="5">
        <f t="shared" si="719"/>
        <v>12</v>
      </c>
      <c r="C2387" s="5">
        <f t="shared" si="720"/>
        <v>2023</v>
      </c>
      <c r="D2387" s="88" t="s">
        <v>2254</v>
      </c>
      <c r="E2387" s="5" t="str">
        <f>VLOOKUP(F2387,'Set up'!$A$2:$C$55,2,FALSE)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up'!$A$2:$C$55,3,FALSE)</f>
        <v>Cash</v>
      </c>
      <c r="J2387" s="5">
        <f>VLOOKUP(F2387,'Set up'!$A$2:$D$55,4,FALSE)</f>
        <v>0</v>
      </c>
      <c r="K2387" s="4">
        <f t="shared" si="722"/>
        <v>45264</v>
      </c>
      <c r="L2387" s="5">
        <f t="shared" si="723"/>
        <v>12</v>
      </c>
      <c r="M2387" s="5">
        <f t="shared" si="724"/>
        <v>2023</v>
      </c>
      <c r="N2387" s="96">
        <v>6424</v>
      </c>
      <c r="O2387" s="6">
        <f>-N2387</f>
        <v>-6424</v>
      </c>
      <c r="P2387" s="6">
        <f t="shared" ref="P2387:P2452" si="726">SUM(N2387+O2387)</f>
        <v>0</v>
      </c>
      <c r="Q2387" s="7">
        <f t="shared" si="715"/>
        <v>3943677.850000002</v>
      </c>
      <c r="R2387" s="44" t="str">
        <f>VLOOKUP(F2387,'Set up'!$A$2:$E$55,5,FALSE)</f>
        <v>Trsf</v>
      </c>
      <c r="S2387" s="1" t="s">
        <v>2785</v>
      </c>
    </row>
    <row r="2388" spans="1:19" ht="15" customHeight="1" x14ac:dyDescent="0.35">
      <c r="A2388" s="4">
        <v>45264</v>
      </c>
      <c r="B2388" s="5">
        <f t="shared" si="719"/>
        <v>12</v>
      </c>
      <c r="C2388" s="5">
        <f t="shared" si="720"/>
        <v>2023</v>
      </c>
      <c r="D2388" s="88" t="s">
        <v>2254</v>
      </c>
      <c r="E2388" s="5" t="str">
        <f>VLOOKUP(F2388,'Set up'!$A$2:$C$55,2,FALSE)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up'!$A$2:$C$55,3,FALSE)</f>
        <v>Cash</v>
      </c>
      <c r="J2388" s="5">
        <f>VLOOKUP(F2388,'Set up'!$A$2:$D$55,4,FALSE)</f>
        <v>0</v>
      </c>
      <c r="K2388" s="4">
        <f t="shared" si="722"/>
        <v>45264</v>
      </c>
      <c r="L2388" s="5">
        <f t="shared" si="723"/>
        <v>12</v>
      </c>
      <c r="M2388" s="5">
        <f t="shared" si="724"/>
        <v>2023</v>
      </c>
      <c r="N2388" s="96">
        <v>2088</v>
      </c>
      <c r="O2388" s="6">
        <f>-N2388</f>
        <v>-2088</v>
      </c>
      <c r="P2388" s="6">
        <f t="shared" si="726"/>
        <v>0</v>
      </c>
      <c r="Q2388" s="7">
        <f t="shared" si="715"/>
        <v>3945765.850000002</v>
      </c>
      <c r="R2388" s="44" t="str">
        <f>VLOOKUP(F2388,'Set up'!$A$2:$E$55,5,FALSE)</f>
        <v>Trsf</v>
      </c>
      <c r="S2388" s="1" t="s">
        <v>2783</v>
      </c>
    </row>
    <row r="2389" spans="1:19" ht="15" customHeight="1" x14ac:dyDescent="0.35">
      <c r="A2389" s="4">
        <v>45264</v>
      </c>
      <c r="B2389" s="5">
        <f t="shared" si="719"/>
        <v>12</v>
      </c>
      <c r="C2389" s="5">
        <f t="shared" si="720"/>
        <v>2023</v>
      </c>
      <c r="D2389" s="88" t="s">
        <v>2254</v>
      </c>
      <c r="E2389" s="5" t="str">
        <f>VLOOKUP(F2389,'Set up'!$A$2:$C$55,2,FALSE)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up'!$A$2:$C$55,3,FALSE)</f>
        <v>Cash</v>
      </c>
      <c r="J2389" s="5">
        <f>VLOOKUP(F2389,'Set up'!$A$2:$D$55,4,FALSE)</f>
        <v>0</v>
      </c>
      <c r="K2389" s="4">
        <f t="shared" si="722"/>
        <v>45264</v>
      </c>
      <c r="L2389" s="5">
        <f t="shared" si="723"/>
        <v>12</v>
      </c>
      <c r="M2389" s="5">
        <f t="shared" si="724"/>
        <v>2023</v>
      </c>
      <c r="N2389" s="96">
        <v>1170</v>
      </c>
      <c r="O2389" s="6">
        <f>-N2389</f>
        <v>-1170</v>
      </c>
      <c r="P2389" s="6">
        <f t="shared" si="726"/>
        <v>0</v>
      </c>
      <c r="Q2389" s="7">
        <f t="shared" si="715"/>
        <v>3946935.850000002</v>
      </c>
      <c r="R2389" s="44" t="str">
        <f>VLOOKUP(F2389,'Set up'!$A$2:$E$55,5,FALSE)</f>
        <v>Trsf</v>
      </c>
      <c r="S2389" s="1" t="s">
        <v>2784</v>
      </c>
    </row>
    <row r="2390" spans="1:19" ht="15" customHeight="1" x14ac:dyDescent="0.35">
      <c r="A2390" s="4">
        <v>45267</v>
      </c>
      <c r="B2390" s="5">
        <f t="shared" si="719"/>
        <v>12</v>
      </c>
      <c r="C2390" s="5">
        <f t="shared" si="720"/>
        <v>2023</v>
      </c>
      <c r="D2390" s="88" t="s">
        <v>2255</v>
      </c>
      <c r="E2390" s="5" t="str">
        <f>VLOOKUP(F2390,'Set up'!$A$2:$C$55,2,FALSE)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up'!$A$2:$C$55,3,FALSE)</f>
        <v>Cash</v>
      </c>
      <c r="J2390" s="5">
        <f>VLOOKUP(F2390,'Set up'!$A$2:$D$55,4,FALSE)</f>
        <v>0</v>
      </c>
      <c r="K2390" s="4">
        <f t="shared" si="722"/>
        <v>45267</v>
      </c>
      <c r="L2390" s="5">
        <f t="shared" si="723"/>
        <v>12</v>
      </c>
      <c r="M2390" s="5">
        <f t="shared" si="724"/>
        <v>2023</v>
      </c>
      <c r="N2390" s="96">
        <v>1738</v>
      </c>
      <c r="O2390" s="6">
        <f t="shared" ref="O2390:O2393" si="727">-N2390</f>
        <v>-1738</v>
      </c>
      <c r="P2390" s="6">
        <f t="shared" si="726"/>
        <v>0</v>
      </c>
      <c r="Q2390" s="7">
        <f t="shared" si="715"/>
        <v>3948673.850000002</v>
      </c>
      <c r="R2390" s="44" t="str">
        <f>VLOOKUP(F2390,'Set up'!$A$2:$E$55,5,FALSE)</f>
        <v>PD Chq</v>
      </c>
      <c r="S2390" s="1" t="s">
        <v>2747</v>
      </c>
    </row>
    <row r="2391" spans="1:19" ht="15" customHeight="1" x14ac:dyDescent="0.35">
      <c r="A2391" s="4">
        <v>45267</v>
      </c>
      <c r="B2391" s="5">
        <f t="shared" si="719"/>
        <v>12</v>
      </c>
      <c r="C2391" s="5">
        <f t="shared" si="720"/>
        <v>2023</v>
      </c>
      <c r="D2391" s="88" t="s">
        <v>2255</v>
      </c>
      <c r="E2391" s="5" t="str">
        <f>VLOOKUP(F2391,'Set up'!$A$2:$C$55,2,FALSE)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up'!$A$2:$C$55,3,FALSE)</f>
        <v>Cash</v>
      </c>
      <c r="J2391" s="5">
        <f>VLOOKUP(F2391,'Set up'!$A$2:$D$55,4,FALSE)</f>
        <v>0</v>
      </c>
      <c r="K2391" s="4">
        <f t="shared" si="722"/>
        <v>45267</v>
      </c>
      <c r="L2391" s="5">
        <f t="shared" si="723"/>
        <v>12</v>
      </c>
      <c r="M2391" s="5">
        <f t="shared" si="724"/>
        <v>2023</v>
      </c>
      <c r="N2391" s="96">
        <v>555</v>
      </c>
      <c r="O2391" s="6">
        <f t="shared" si="727"/>
        <v>-555</v>
      </c>
      <c r="P2391" s="6">
        <f t="shared" si="726"/>
        <v>0</v>
      </c>
      <c r="Q2391" s="7">
        <f t="shared" si="715"/>
        <v>3949228.850000002</v>
      </c>
      <c r="R2391" s="44" t="str">
        <f>VLOOKUP(F2391,'Set up'!$A$2:$E$55,5,FALSE)</f>
        <v>PD Chq</v>
      </c>
      <c r="S2391" s="1" t="s">
        <v>2747</v>
      </c>
    </row>
    <row r="2392" spans="1:19" ht="15" customHeight="1" x14ac:dyDescent="0.35">
      <c r="A2392" s="4">
        <v>45267</v>
      </c>
      <c r="B2392" s="5">
        <f t="shared" si="719"/>
        <v>12</v>
      </c>
      <c r="C2392" s="5">
        <f t="shared" si="720"/>
        <v>2023</v>
      </c>
      <c r="D2392" s="88" t="s">
        <v>2255</v>
      </c>
      <c r="E2392" s="5" t="str">
        <f>VLOOKUP(F2392,'Set up'!$A$2:$C$55,2,FALSE)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up'!$A$2:$C$55,3,FALSE)</f>
        <v>Cash</v>
      </c>
      <c r="J2392" s="5">
        <f>VLOOKUP(F2392,'Set up'!$A$2:$D$55,4,FALSE)</f>
        <v>0</v>
      </c>
      <c r="K2392" s="4">
        <f t="shared" si="722"/>
        <v>45267</v>
      </c>
      <c r="L2392" s="5">
        <f t="shared" si="723"/>
        <v>12</v>
      </c>
      <c r="M2392" s="5">
        <f t="shared" si="724"/>
        <v>2023</v>
      </c>
      <c r="N2392" s="96">
        <v>95</v>
      </c>
      <c r="O2392" s="6">
        <f t="shared" si="727"/>
        <v>-95</v>
      </c>
      <c r="P2392" s="6">
        <f t="shared" si="726"/>
        <v>0</v>
      </c>
      <c r="Q2392" s="7">
        <f t="shared" si="715"/>
        <v>3949323.850000002</v>
      </c>
      <c r="R2392" s="44" t="str">
        <f>VLOOKUP(F2392,'Set up'!$A$2:$E$55,5,FALSE)</f>
        <v>PD Chq</v>
      </c>
      <c r="S2392" s="1" t="s">
        <v>2747</v>
      </c>
    </row>
    <row r="2393" spans="1:19" ht="15" customHeight="1" x14ac:dyDescent="0.35">
      <c r="A2393" s="4">
        <v>45267</v>
      </c>
      <c r="B2393" s="5">
        <f t="shared" si="719"/>
        <v>12</v>
      </c>
      <c r="C2393" s="5">
        <f t="shared" si="720"/>
        <v>2023</v>
      </c>
      <c r="D2393" s="88" t="s">
        <v>2255</v>
      </c>
      <c r="E2393" s="5" t="str">
        <f>VLOOKUP(F2393,'Set up'!$A$2:$C$55,2,FALSE)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up'!$A$2:$C$55,3,FALSE)</f>
        <v>Cash</v>
      </c>
      <c r="J2393" s="5">
        <f>VLOOKUP(F2393,'Set up'!$A$2:$D$55,4,FALSE)</f>
        <v>0</v>
      </c>
      <c r="K2393" s="4">
        <f t="shared" si="722"/>
        <v>45267</v>
      </c>
      <c r="L2393" s="5">
        <f t="shared" si="723"/>
        <v>12</v>
      </c>
      <c r="M2393" s="5">
        <f t="shared" si="724"/>
        <v>2023</v>
      </c>
      <c r="N2393" s="96">
        <v>312.5</v>
      </c>
      <c r="O2393" s="6">
        <f t="shared" si="727"/>
        <v>-312.5</v>
      </c>
      <c r="P2393" s="6">
        <f t="shared" si="726"/>
        <v>0</v>
      </c>
      <c r="Q2393" s="7">
        <f t="shared" si="715"/>
        <v>3949636.350000002</v>
      </c>
      <c r="R2393" s="44" t="str">
        <f>VLOOKUP(F2393,'Set up'!$A$2:$E$55,5,FALSE)</f>
        <v>PD Chq</v>
      </c>
      <c r="S2393" s="1" t="s">
        <v>2747</v>
      </c>
    </row>
    <row r="2394" spans="1:19" ht="15" customHeight="1" x14ac:dyDescent="0.35">
      <c r="A2394" s="4">
        <v>45268</v>
      </c>
      <c r="B2394" s="5">
        <f t="shared" si="719"/>
        <v>12</v>
      </c>
      <c r="C2394" s="5">
        <f t="shared" si="720"/>
        <v>2023</v>
      </c>
      <c r="D2394" s="88" t="s">
        <v>2256</v>
      </c>
      <c r="E2394" s="5" t="str">
        <f>VLOOKUP(F2394,'Set up'!$A$2:$C$55,2,FALSE)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up'!$A$2:$C$55,3,FALSE)</f>
        <v>Cash</v>
      </c>
      <c r="J2394" s="5">
        <f>VLOOKUP(F2394,'Set up'!$A$2:$D$55,4,FALSE)</f>
        <v>0</v>
      </c>
      <c r="K2394" s="4">
        <f t="shared" si="722"/>
        <v>45268</v>
      </c>
      <c r="L2394" s="5">
        <f t="shared" si="723"/>
        <v>12</v>
      </c>
      <c r="M2394" s="5">
        <f t="shared" si="724"/>
        <v>2023</v>
      </c>
      <c r="N2394" s="96">
        <v>250</v>
      </c>
      <c r="P2394" s="6">
        <f t="shared" si="726"/>
        <v>250</v>
      </c>
      <c r="Q2394" s="7">
        <f t="shared" si="715"/>
        <v>3949886.350000002</v>
      </c>
      <c r="R2394" s="44" t="str">
        <f>VLOOKUP(F2394,'Set up'!$A$2:$E$55,5,FALSE)</f>
        <v>Trsf</v>
      </c>
    </row>
    <row r="2395" spans="1:19" ht="15" customHeight="1" x14ac:dyDescent="0.35">
      <c r="A2395" s="4">
        <v>45268</v>
      </c>
      <c r="B2395" s="5">
        <f t="shared" si="719"/>
        <v>12</v>
      </c>
      <c r="C2395" s="5">
        <f t="shared" si="720"/>
        <v>2023</v>
      </c>
      <c r="D2395" s="88" t="s">
        <v>2257</v>
      </c>
      <c r="E2395" s="5" t="str">
        <f>VLOOKUP(F2395,'Set up'!$A$2:$C$55,2,FALSE)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up'!$A$2:$C$55,3,FALSE)</f>
        <v>Cash</v>
      </c>
      <c r="J2395" s="5">
        <f>VLOOKUP(F2395,'Set up'!$A$2:$D$55,4,FALSE)</f>
        <v>0</v>
      </c>
      <c r="K2395" s="4">
        <f t="shared" si="722"/>
        <v>45268</v>
      </c>
      <c r="L2395" s="5">
        <f t="shared" si="723"/>
        <v>12</v>
      </c>
      <c r="M2395" s="5">
        <f t="shared" si="724"/>
        <v>2023</v>
      </c>
      <c r="N2395" s="96">
        <v>3600</v>
      </c>
      <c r="P2395" s="6">
        <f t="shared" si="726"/>
        <v>3600</v>
      </c>
      <c r="Q2395" s="7">
        <f t="shared" si="715"/>
        <v>3953486.350000002</v>
      </c>
      <c r="R2395" s="44" t="str">
        <f>VLOOKUP(F2395,'Set up'!$A$2:$E$55,5,FALSE)</f>
        <v>Trsf</v>
      </c>
    </row>
    <row r="2396" spans="1:19" ht="15" customHeight="1" x14ac:dyDescent="0.35">
      <c r="A2396" s="4">
        <v>45268</v>
      </c>
      <c r="B2396" s="5">
        <f t="shared" si="719"/>
        <v>12</v>
      </c>
      <c r="C2396" s="5">
        <f t="shared" si="720"/>
        <v>2023</v>
      </c>
      <c r="D2396" s="88" t="s">
        <v>2257</v>
      </c>
      <c r="E2396" s="5" t="str">
        <f>VLOOKUP(F2396,'Set up'!$A$2:$C$55,2,FALSE)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up'!$A$2:$C$55,3,FALSE)</f>
        <v>Cash</v>
      </c>
      <c r="J2396" s="5">
        <f>VLOOKUP(F2396,'Set up'!$A$2:$D$55,4,FALSE)</f>
        <v>0</v>
      </c>
      <c r="K2396" s="4">
        <f t="shared" si="722"/>
        <v>45268</v>
      </c>
      <c r="L2396" s="5">
        <f t="shared" si="723"/>
        <v>12</v>
      </c>
      <c r="M2396" s="5">
        <f t="shared" si="724"/>
        <v>2023</v>
      </c>
      <c r="N2396" s="96">
        <v>468</v>
      </c>
      <c r="P2396" s="6">
        <f t="shared" si="726"/>
        <v>468</v>
      </c>
      <c r="Q2396" s="7">
        <f t="shared" si="715"/>
        <v>3953954.350000002</v>
      </c>
      <c r="R2396" s="44" t="str">
        <f>VLOOKUP(F2396,'Set up'!$A$2:$E$55,5,FALSE)</f>
        <v>Trsf</v>
      </c>
    </row>
    <row r="2397" spans="1:19" ht="15" customHeight="1" x14ac:dyDescent="0.35">
      <c r="A2397" s="4">
        <v>45268</v>
      </c>
      <c r="B2397" s="5">
        <f t="shared" si="719"/>
        <v>12</v>
      </c>
      <c r="C2397" s="5">
        <f t="shared" si="720"/>
        <v>2023</v>
      </c>
      <c r="D2397" s="88" t="s">
        <v>2258</v>
      </c>
      <c r="E2397" s="5" t="str">
        <f>VLOOKUP(F2397,'Set up'!$A$2:$C$55,2,FALSE)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up'!$A$2:$C$55,3,FALSE)</f>
        <v>Cash</v>
      </c>
      <c r="J2397" s="5">
        <f>VLOOKUP(F2397,'Set up'!$A$2:$D$55,4,FALSE)</f>
        <v>0</v>
      </c>
      <c r="K2397" s="4">
        <f t="shared" si="722"/>
        <v>45268</v>
      </c>
      <c r="L2397" s="5">
        <f t="shared" si="723"/>
        <v>12</v>
      </c>
      <c r="M2397" s="5">
        <f t="shared" si="724"/>
        <v>2023</v>
      </c>
      <c r="N2397" s="96">
        <v>1738</v>
      </c>
      <c r="P2397" s="6">
        <f t="shared" si="726"/>
        <v>1738</v>
      </c>
      <c r="Q2397" s="7">
        <f t="shared" ref="Q2397:Q2463" si="728">SUM(Q2396+N2397)</f>
        <v>3955692.350000002</v>
      </c>
      <c r="R2397" s="44" t="str">
        <f>VLOOKUP(F2397,'Set up'!$A$2:$E$55,5,FALSE)</f>
        <v>Trsf</v>
      </c>
    </row>
    <row r="2398" spans="1:19" ht="15" customHeight="1" x14ac:dyDescent="0.35">
      <c r="A2398" s="4">
        <v>45268</v>
      </c>
      <c r="B2398" s="5">
        <f t="shared" si="719"/>
        <v>12</v>
      </c>
      <c r="C2398" s="5">
        <f t="shared" si="720"/>
        <v>2023</v>
      </c>
      <c r="D2398" s="88" t="s">
        <v>2258</v>
      </c>
      <c r="E2398" s="5" t="str">
        <f>VLOOKUP(F2398,'Set up'!$A$2:$C$55,2,FALSE)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up'!$A$2:$C$55,3,FALSE)</f>
        <v>Cash</v>
      </c>
      <c r="J2398" s="5">
        <f>VLOOKUP(F2398,'Set up'!$A$2:$D$55,4,FALSE)</f>
        <v>0</v>
      </c>
      <c r="K2398" s="4">
        <f t="shared" si="722"/>
        <v>45268</v>
      </c>
      <c r="L2398" s="5">
        <f t="shared" si="723"/>
        <v>12</v>
      </c>
      <c r="M2398" s="5">
        <f t="shared" si="724"/>
        <v>2023</v>
      </c>
      <c r="N2398" s="96">
        <v>405</v>
      </c>
      <c r="P2398" s="6">
        <f t="shared" si="726"/>
        <v>405</v>
      </c>
      <c r="Q2398" s="7">
        <f t="shared" si="728"/>
        <v>3956097.350000002</v>
      </c>
      <c r="R2398" s="44" t="str">
        <f>VLOOKUP(F2398,'Set up'!$A$2:$E$55,5,FALSE)</f>
        <v>Trsf</v>
      </c>
    </row>
    <row r="2399" spans="1:19" ht="15" customHeight="1" x14ac:dyDescent="0.35">
      <c r="A2399" s="4">
        <v>45268</v>
      </c>
      <c r="B2399" s="5">
        <f t="shared" si="719"/>
        <v>12</v>
      </c>
      <c r="C2399" s="5">
        <f t="shared" si="720"/>
        <v>2023</v>
      </c>
      <c r="D2399" s="88" t="s">
        <v>2258</v>
      </c>
      <c r="E2399" s="5" t="str">
        <f>VLOOKUP(F2399,'Set up'!$A$2:$C$55,2,FALSE)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up'!$A$2:$C$55,3,FALSE)</f>
        <v>Cash</v>
      </c>
      <c r="J2399" s="5">
        <f>VLOOKUP(F2399,'Set up'!$A$2:$D$55,4,FALSE)</f>
        <v>0</v>
      </c>
      <c r="K2399" s="4">
        <f t="shared" si="722"/>
        <v>45268</v>
      </c>
      <c r="L2399" s="5">
        <f t="shared" si="723"/>
        <v>12</v>
      </c>
      <c r="M2399" s="5">
        <f t="shared" si="724"/>
        <v>2023</v>
      </c>
      <c r="N2399" s="96">
        <v>160</v>
      </c>
      <c r="P2399" s="6">
        <f t="shared" si="726"/>
        <v>160</v>
      </c>
      <c r="Q2399" s="7">
        <f t="shared" si="728"/>
        <v>3956257.350000002</v>
      </c>
      <c r="R2399" s="44" t="str">
        <f>VLOOKUP(F2399,'Set up'!$A$2:$E$55,5,FALSE)</f>
        <v>Trsf</v>
      </c>
    </row>
    <row r="2400" spans="1:19" ht="15" customHeight="1" x14ac:dyDescent="0.35">
      <c r="A2400" s="4">
        <v>45268</v>
      </c>
      <c r="B2400" s="5">
        <f t="shared" si="719"/>
        <v>12</v>
      </c>
      <c r="C2400" s="5">
        <f t="shared" si="720"/>
        <v>2023</v>
      </c>
      <c r="D2400" s="88" t="s">
        <v>2258</v>
      </c>
      <c r="E2400" s="5" t="str">
        <f>VLOOKUP(F2400,'Set up'!$A$2:$C$55,2,FALSE)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up'!$A$2:$C$55,3,FALSE)</f>
        <v>Cash</v>
      </c>
      <c r="J2400" s="5">
        <f>VLOOKUP(F2400,'Set up'!$A$2:$D$55,4,FALSE)</f>
        <v>0</v>
      </c>
      <c r="K2400" s="4">
        <f t="shared" si="722"/>
        <v>45268</v>
      </c>
      <c r="L2400" s="5">
        <f t="shared" si="723"/>
        <v>12</v>
      </c>
      <c r="M2400" s="5">
        <f t="shared" si="724"/>
        <v>2023</v>
      </c>
      <c r="N2400" s="96">
        <v>390</v>
      </c>
      <c r="P2400" s="6">
        <f t="shared" si="726"/>
        <v>390</v>
      </c>
      <c r="Q2400" s="7">
        <f t="shared" si="728"/>
        <v>3956647.350000002</v>
      </c>
      <c r="R2400" s="44" t="str">
        <f>VLOOKUP(F2400,'Set up'!$A$2:$E$55,5,FALSE)</f>
        <v>Trsf</v>
      </c>
    </row>
    <row r="2401" spans="1:19" ht="15" customHeight="1" x14ac:dyDescent="0.35">
      <c r="A2401" s="4">
        <v>45269</v>
      </c>
      <c r="B2401" s="5">
        <f t="shared" si="719"/>
        <v>12</v>
      </c>
      <c r="C2401" s="5">
        <f t="shared" si="720"/>
        <v>2023</v>
      </c>
      <c r="D2401" s="88" t="s">
        <v>2259</v>
      </c>
      <c r="E2401" s="5" t="str">
        <f>VLOOKUP(F2401,'Set up'!$A$2:$C$55,2,FALSE)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up'!$A$2:$C$55,3,FALSE)</f>
        <v>Cash</v>
      </c>
      <c r="J2401" s="5">
        <f>VLOOKUP(F2401,'Set up'!$A$2:$D$55,4,FALSE)</f>
        <v>0</v>
      </c>
      <c r="K2401" s="4">
        <f t="shared" si="722"/>
        <v>45269</v>
      </c>
      <c r="L2401" s="5">
        <f t="shared" si="723"/>
        <v>12</v>
      </c>
      <c r="M2401" s="5">
        <f t="shared" si="724"/>
        <v>2023</v>
      </c>
      <c r="N2401" s="96">
        <v>250</v>
      </c>
      <c r="O2401" s="6">
        <f>-N2401</f>
        <v>-250</v>
      </c>
      <c r="P2401" s="6">
        <f t="shared" si="726"/>
        <v>0</v>
      </c>
      <c r="Q2401" s="7">
        <f t="shared" si="728"/>
        <v>3956897.350000002</v>
      </c>
      <c r="R2401" s="44" t="str">
        <f>VLOOKUP(F2401,'Set up'!$A$2:$E$55,5,FALSE)</f>
        <v>Trsf</v>
      </c>
      <c r="S2401" s="1" t="s">
        <v>2782</v>
      </c>
    </row>
    <row r="2402" spans="1:19" ht="15" customHeight="1" x14ac:dyDescent="0.35">
      <c r="A2402" s="4">
        <v>45269</v>
      </c>
      <c r="B2402" s="5">
        <f t="shared" si="719"/>
        <v>12</v>
      </c>
      <c r="C2402" s="5">
        <f t="shared" si="720"/>
        <v>2023</v>
      </c>
      <c r="D2402" s="88" t="s">
        <v>2260</v>
      </c>
      <c r="E2402" s="5" t="str">
        <f>VLOOKUP(F2402,'Set up'!$A$2:$C$55,2,FALSE)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up'!$A$2:$C$55,3,FALSE)</f>
        <v>Cash</v>
      </c>
      <c r="J2402" s="5">
        <f>VLOOKUP(F2402,'Set up'!$A$2:$D$55,4,FALSE)</f>
        <v>0</v>
      </c>
      <c r="K2402" s="4">
        <f t="shared" si="722"/>
        <v>45269</v>
      </c>
      <c r="L2402" s="5">
        <f t="shared" si="723"/>
        <v>12</v>
      </c>
      <c r="M2402" s="5">
        <f t="shared" si="724"/>
        <v>2023</v>
      </c>
      <c r="N2402" s="96">
        <v>6424</v>
      </c>
      <c r="O2402" s="6">
        <f>-N2402</f>
        <v>-6424</v>
      </c>
      <c r="P2402" s="6">
        <f t="shared" si="726"/>
        <v>0</v>
      </c>
      <c r="Q2402" s="7">
        <f t="shared" si="728"/>
        <v>3963321.350000002</v>
      </c>
      <c r="R2402" s="44" t="str">
        <f>VLOOKUP(F2402,'Set up'!$A$2:$E$55,5,FALSE)</f>
        <v>Trsf</v>
      </c>
      <c r="S2402" s="1" t="s">
        <v>2785</v>
      </c>
    </row>
    <row r="2403" spans="1:19" ht="15" customHeight="1" x14ac:dyDescent="0.35">
      <c r="A2403" s="4">
        <v>45269</v>
      </c>
      <c r="B2403" s="5">
        <f t="shared" si="719"/>
        <v>12</v>
      </c>
      <c r="C2403" s="5">
        <f t="shared" si="720"/>
        <v>2023</v>
      </c>
      <c r="D2403" s="88" t="s">
        <v>2260</v>
      </c>
      <c r="E2403" s="5" t="str">
        <f>VLOOKUP(F2403,'Set up'!$A$2:$C$55,2,FALSE)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up'!$A$2:$C$55,3,FALSE)</f>
        <v>Cash</v>
      </c>
      <c r="J2403" s="5">
        <f>VLOOKUP(F2403,'Set up'!$A$2:$D$55,4,FALSE)</f>
        <v>0</v>
      </c>
      <c r="K2403" s="4">
        <f t="shared" si="722"/>
        <v>45269</v>
      </c>
      <c r="L2403" s="5">
        <f t="shared" si="723"/>
        <v>12</v>
      </c>
      <c r="M2403" s="5">
        <f t="shared" si="724"/>
        <v>2023</v>
      </c>
      <c r="N2403" s="96">
        <v>3219</v>
      </c>
      <c r="O2403" s="6">
        <f>-N2403</f>
        <v>-3219</v>
      </c>
      <c r="P2403" s="6">
        <f t="shared" si="726"/>
        <v>0</v>
      </c>
      <c r="Q2403" s="7">
        <f t="shared" si="728"/>
        <v>3966540.350000002</v>
      </c>
      <c r="R2403" s="44" t="str">
        <f>VLOOKUP(F2403,'Set up'!$A$2:$E$55,5,FALSE)</f>
        <v>Trsf</v>
      </c>
      <c r="S2403" s="1" t="s">
        <v>2793</v>
      </c>
    </row>
    <row r="2404" spans="1:19" ht="15" customHeight="1" x14ac:dyDescent="0.35">
      <c r="A2404" s="4">
        <v>45269</v>
      </c>
      <c r="B2404" s="5">
        <f t="shared" si="719"/>
        <v>12</v>
      </c>
      <c r="C2404" s="5">
        <f t="shared" si="720"/>
        <v>2023</v>
      </c>
      <c r="D2404" s="88" t="s">
        <v>2260</v>
      </c>
      <c r="E2404" s="5" t="str">
        <f>VLOOKUP(F2404,'Set up'!$A$2:$C$55,2,FALSE)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up'!$A$2:$C$55,3,FALSE)</f>
        <v>Cash</v>
      </c>
      <c r="J2404" s="5">
        <f>VLOOKUP(F2404,'Set up'!$A$2:$D$55,4,FALSE)</f>
        <v>0</v>
      </c>
      <c r="K2404" s="4">
        <f t="shared" si="722"/>
        <v>45269</v>
      </c>
      <c r="L2404" s="5">
        <f t="shared" si="723"/>
        <v>12</v>
      </c>
      <c r="M2404" s="5">
        <f t="shared" si="724"/>
        <v>2023</v>
      </c>
      <c r="N2404" s="96">
        <v>702</v>
      </c>
      <c r="O2404" s="6">
        <f>-N2404</f>
        <v>-702</v>
      </c>
      <c r="P2404" s="6">
        <f t="shared" si="726"/>
        <v>0</v>
      </c>
      <c r="Q2404" s="7">
        <f t="shared" si="728"/>
        <v>3967242.350000002</v>
      </c>
      <c r="R2404" s="44" t="str">
        <f>VLOOKUP(F2404,'Set up'!$A$2:$E$55,5,FALSE)</f>
        <v>Trsf</v>
      </c>
      <c r="S2404" s="1" t="s">
        <v>2781</v>
      </c>
    </row>
    <row r="2405" spans="1:19" ht="15" customHeight="1" x14ac:dyDescent="0.35">
      <c r="A2405" s="4">
        <v>45269</v>
      </c>
      <c r="B2405" s="5">
        <f t="shared" si="719"/>
        <v>12</v>
      </c>
      <c r="C2405" s="5">
        <f t="shared" si="720"/>
        <v>2023</v>
      </c>
      <c r="D2405" s="88" t="s">
        <v>2260</v>
      </c>
      <c r="E2405" s="5" t="str">
        <f>VLOOKUP(F2405,'Set up'!$A$2:$C$55,2,FALSE)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up'!$A$2:$C$55,3,FALSE)</f>
        <v>Cash</v>
      </c>
      <c r="J2405" s="5">
        <f>VLOOKUP(F2405,'Set up'!$A$2:$D$55,4,FALSE)</f>
        <v>0</v>
      </c>
      <c r="K2405" s="4">
        <f t="shared" si="722"/>
        <v>45269</v>
      </c>
      <c r="L2405" s="5">
        <f t="shared" si="723"/>
        <v>12</v>
      </c>
      <c r="M2405" s="5">
        <f t="shared" si="724"/>
        <v>2023</v>
      </c>
      <c r="N2405" s="96">
        <v>380</v>
      </c>
      <c r="O2405" s="6">
        <f>-N2405</f>
        <v>-380</v>
      </c>
      <c r="P2405" s="6">
        <f t="shared" si="726"/>
        <v>0</v>
      </c>
      <c r="Q2405" s="7">
        <f t="shared" si="728"/>
        <v>3967622.350000002</v>
      </c>
      <c r="R2405" s="44" t="str">
        <f>VLOOKUP(F2405,'Set up'!$A$2:$E$55,5,FALSE)</f>
        <v>Trsf</v>
      </c>
      <c r="S2405" s="1" t="s">
        <v>2779</v>
      </c>
    </row>
    <row r="2406" spans="1:19" ht="15" customHeight="1" x14ac:dyDescent="0.35">
      <c r="A2406" s="4">
        <v>45273</v>
      </c>
      <c r="B2406" s="5">
        <f t="shared" si="719"/>
        <v>12</v>
      </c>
      <c r="C2406" s="5">
        <f t="shared" si="720"/>
        <v>2023</v>
      </c>
      <c r="D2406" s="88" t="s">
        <v>2261</v>
      </c>
      <c r="E2406" s="5" t="str">
        <f>VLOOKUP(F2406,'Set up'!$A$2:$C$55,2,FALSE)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up'!$A$2:$C$55,3,FALSE)</f>
        <v>60</v>
      </c>
      <c r="J2406" s="5">
        <f>VLOOKUP(F2406,'Set up'!$A$2:$D$55,4,FALSE)</f>
        <v>60</v>
      </c>
      <c r="K2406" s="4">
        <f t="shared" si="722"/>
        <v>45333</v>
      </c>
      <c r="L2406" s="5">
        <f t="shared" si="723"/>
        <v>2</v>
      </c>
      <c r="M2406" s="5">
        <f t="shared" si="724"/>
        <v>2024</v>
      </c>
      <c r="N2406" s="96">
        <v>3212</v>
      </c>
      <c r="O2406" s="6">
        <f t="shared" ref="O2406:O2409" si="729">-N2406</f>
        <v>-3212</v>
      </c>
      <c r="P2406" s="6">
        <f t="shared" si="726"/>
        <v>0</v>
      </c>
      <c r="Q2406" s="7">
        <f t="shared" si="728"/>
        <v>3970834.350000002</v>
      </c>
      <c r="R2406" s="44" t="str">
        <f>VLOOKUP(F2406,'Set up'!$A$2:$E$55,5,FALSE)</f>
        <v>Chq</v>
      </c>
      <c r="S2406" s="1" t="s">
        <v>2611</v>
      </c>
    </row>
    <row r="2407" spans="1:19" ht="15" customHeight="1" x14ac:dyDescent="0.35">
      <c r="A2407" s="4">
        <v>45273</v>
      </c>
      <c r="B2407" s="5">
        <f t="shared" si="719"/>
        <v>12</v>
      </c>
      <c r="C2407" s="5">
        <f t="shared" si="720"/>
        <v>2023</v>
      </c>
      <c r="D2407" s="88" t="s">
        <v>2261</v>
      </c>
      <c r="E2407" s="5" t="str">
        <f>VLOOKUP(F2407,'Set up'!$A$2:$C$55,2,FALSE)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up'!$A$2:$C$55,3,FALSE)</f>
        <v>60</v>
      </c>
      <c r="J2407" s="5">
        <f>VLOOKUP(F2407,'Set up'!$A$2:$D$55,4,FALSE)</f>
        <v>60</v>
      </c>
      <c r="K2407" s="4">
        <f t="shared" si="722"/>
        <v>45333</v>
      </c>
      <c r="L2407" s="5">
        <f t="shared" si="723"/>
        <v>2</v>
      </c>
      <c r="M2407" s="5">
        <f t="shared" si="724"/>
        <v>2024</v>
      </c>
      <c r="N2407" s="96">
        <v>1606</v>
      </c>
      <c r="O2407" s="6">
        <f t="shared" si="729"/>
        <v>-1606</v>
      </c>
      <c r="P2407" s="6">
        <f t="shared" si="726"/>
        <v>0</v>
      </c>
      <c r="Q2407" s="7">
        <f t="shared" si="728"/>
        <v>3972440.350000002</v>
      </c>
      <c r="R2407" s="44" t="str">
        <f>VLOOKUP(F2407,'Set up'!$A$2:$E$55,5,FALSE)</f>
        <v>Chq</v>
      </c>
      <c r="S2407" s="1" t="s">
        <v>2611</v>
      </c>
    </row>
    <row r="2408" spans="1:19" ht="15" customHeight="1" x14ac:dyDescent="0.35">
      <c r="A2408" s="4">
        <v>45273</v>
      </c>
      <c r="B2408" s="5">
        <f t="shared" si="719"/>
        <v>12</v>
      </c>
      <c r="C2408" s="5">
        <f t="shared" si="720"/>
        <v>2023</v>
      </c>
      <c r="D2408" s="88" t="s">
        <v>2261</v>
      </c>
      <c r="E2408" s="5" t="str">
        <f>VLOOKUP(F2408,'Set up'!$A$2:$C$55,2,FALSE)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up'!$A$2:$C$55,3,FALSE)</f>
        <v>60</v>
      </c>
      <c r="J2408" s="5">
        <f>VLOOKUP(F2408,'Set up'!$A$2:$D$55,4,FALSE)</f>
        <v>60</v>
      </c>
      <c r="K2408" s="4">
        <f t="shared" si="722"/>
        <v>45333</v>
      </c>
      <c r="L2408" s="5">
        <f t="shared" si="723"/>
        <v>2</v>
      </c>
      <c r="M2408" s="5">
        <f t="shared" si="724"/>
        <v>2024</v>
      </c>
      <c r="N2408" s="96">
        <v>626.4</v>
      </c>
      <c r="O2408" s="6">
        <f t="shared" si="729"/>
        <v>-626.4</v>
      </c>
      <c r="P2408" s="6">
        <f t="shared" si="726"/>
        <v>0</v>
      </c>
      <c r="Q2408" s="7">
        <f t="shared" si="728"/>
        <v>3973066.7500000019</v>
      </c>
      <c r="R2408" s="44" t="str">
        <f>VLOOKUP(F2408,'Set up'!$A$2:$E$55,5,FALSE)</f>
        <v>Chq</v>
      </c>
      <c r="S2408" s="1" t="s">
        <v>2611</v>
      </c>
    </row>
    <row r="2409" spans="1:19" ht="15" customHeight="1" x14ac:dyDescent="0.35">
      <c r="A2409" s="4">
        <v>45273</v>
      </c>
      <c r="B2409" s="5">
        <f t="shared" si="719"/>
        <v>12</v>
      </c>
      <c r="C2409" s="5">
        <f t="shared" si="720"/>
        <v>2023</v>
      </c>
      <c r="D2409" s="88" t="s">
        <v>2261</v>
      </c>
      <c r="E2409" s="5" t="str">
        <f>VLOOKUP(F2409,'Set up'!$A$2:$C$55,2,FALSE)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up'!$A$2:$C$55,3,FALSE)</f>
        <v>60</v>
      </c>
      <c r="J2409" s="5">
        <f>VLOOKUP(F2409,'Set up'!$A$2:$D$55,4,FALSE)</f>
        <v>60</v>
      </c>
      <c r="K2409" s="4">
        <f t="shared" si="722"/>
        <v>45333</v>
      </c>
      <c r="L2409" s="5">
        <f t="shared" si="723"/>
        <v>2</v>
      </c>
      <c r="M2409" s="5">
        <f t="shared" si="724"/>
        <v>2024</v>
      </c>
      <c r="N2409" s="96">
        <v>626.4</v>
      </c>
      <c r="O2409" s="6">
        <f t="shared" si="729"/>
        <v>-626.4</v>
      </c>
      <c r="P2409" s="6">
        <f t="shared" si="726"/>
        <v>0</v>
      </c>
      <c r="Q2409" s="7">
        <f t="shared" si="728"/>
        <v>3973693.1500000018</v>
      </c>
      <c r="R2409" s="44" t="str">
        <f>VLOOKUP(F2409,'Set up'!$A$2:$E$55,5,FALSE)</f>
        <v>Chq</v>
      </c>
      <c r="S2409" s="1" t="s">
        <v>2611</v>
      </c>
    </row>
    <row r="2410" spans="1:19" ht="15" customHeight="1" x14ac:dyDescent="0.35">
      <c r="A2410" s="4">
        <v>45274</v>
      </c>
      <c r="B2410" s="5">
        <f t="shared" si="719"/>
        <v>12</v>
      </c>
      <c r="C2410" s="5">
        <f t="shared" si="720"/>
        <v>2023</v>
      </c>
      <c r="D2410" s="88" t="s">
        <v>2262</v>
      </c>
      <c r="E2410" s="5" t="str">
        <f>VLOOKUP(F2410,'Set up'!$A$2:$C$55,2,FALSE)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up'!$A$2:$C$55,3,FALSE)</f>
        <v>Cash</v>
      </c>
      <c r="J2410" s="5">
        <f>VLOOKUP(F2410,'Set up'!$A$2:$D$55,4,FALSE)</f>
        <v>0</v>
      </c>
      <c r="K2410" s="4">
        <f t="shared" si="722"/>
        <v>45274</v>
      </c>
      <c r="L2410" s="5">
        <f t="shared" si="723"/>
        <v>12</v>
      </c>
      <c r="M2410" s="5">
        <f t="shared" si="724"/>
        <v>2023</v>
      </c>
      <c r="N2410" s="96">
        <v>125</v>
      </c>
      <c r="O2410" s="6">
        <f>-N2410</f>
        <v>-125</v>
      </c>
      <c r="P2410" s="6">
        <f t="shared" si="726"/>
        <v>0</v>
      </c>
      <c r="Q2410" s="7">
        <f t="shared" si="728"/>
        <v>3973818.1500000018</v>
      </c>
      <c r="R2410" s="44" t="str">
        <f>VLOOKUP(F2410,'Set up'!$A$2:$E$55,5,FALSE)</f>
        <v>Trsf</v>
      </c>
      <c r="S2410" s="1" t="s">
        <v>2780</v>
      </c>
    </row>
    <row r="2411" spans="1:19" ht="15" customHeight="1" x14ac:dyDescent="0.35">
      <c r="A2411" s="4">
        <v>45275</v>
      </c>
      <c r="B2411" s="5">
        <f t="shared" si="719"/>
        <v>12</v>
      </c>
      <c r="C2411" s="5">
        <f t="shared" si="720"/>
        <v>2023</v>
      </c>
      <c r="D2411" s="88" t="s">
        <v>2263</v>
      </c>
      <c r="E2411" s="5" t="str">
        <f>VLOOKUP(F2411,'Set up'!$A$2:$C$55,2,FALSE)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up'!$A$2:$C$55,3,FALSE)</f>
        <v>Cash</v>
      </c>
      <c r="J2411" s="5">
        <f>VLOOKUP(F2411,'Set up'!$A$2:$D$55,4,FALSE)</f>
        <v>0</v>
      </c>
      <c r="K2411" s="4">
        <f t="shared" si="722"/>
        <v>45275</v>
      </c>
      <c r="L2411" s="5">
        <f t="shared" si="723"/>
        <v>12</v>
      </c>
      <c r="M2411" s="5">
        <f t="shared" si="724"/>
        <v>2023</v>
      </c>
      <c r="N2411" s="96">
        <v>3212</v>
      </c>
      <c r="O2411" s="6">
        <f>-2216.5</f>
        <v>-2216.5</v>
      </c>
      <c r="P2411" s="6">
        <f t="shared" si="726"/>
        <v>995.5</v>
      </c>
      <c r="Q2411" s="7">
        <f t="shared" si="728"/>
        <v>3977030.1500000018</v>
      </c>
      <c r="R2411" s="44" t="str">
        <f>VLOOKUP(F2411,'Set up'!$A$2:$E$55,5,FALSE)</f>
        <v>Trsf</v>
      </c>
      <c r="S2411" s="1" t="s">
        <v>2794</v>
      </c>
    </row>
    <row r="2412" spans="1:19" ht="15" customHeight="1" x14ac:dyDescent="0.35">
      <c r="A2412" s="4">
        <v>45275</v>
      </c>
      <c r="B2412" s="5">
        <f t="shared" si="719"/>
        <v>12</v>
      </c>
      <c r="C2412" s="5">
        <f t="shared" si="720"/>
        <v>2023</v>
      </c>
      <c r="D2412" s="88" t="s">
        <v>2263</v>
      </c>
      <c r="E2412" s="5" t="str">
        <f>VLOOKUP(F2412,'Set up'!$A$2:$C$55,2,FALSE)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up'!$A$2:$C$55,3,FALSE)</f>
        <v>Cash</v>
      </c>
      <c r="J2412" s="5">
        <f>VLOOKUP(F2412,'Set up'!$A$2:$D$55,4,FALSE)</f>
        <v>0</v>
      </c>
      <c r="K2412" s="4">
        <f t="shared" si="722"/>
        <v>45275</v>
      </c>
      <c r="L2412" s="5">
        <f t="shared" si="723"/>
        <v>12</v>
      </c>
      <c r="M2412" s="5">
        <f t="shared" si="724"/>
        <v>2023</v>
      </c>
      <c r="N2412" s="96">
        <v>1502.2</v>
      </c>
      <c r="P2412" s="6">
        <f t="shared" si="726"/>
        <v>1502.2</v>
      </c>
      <c r="Q2412" s="7">
        <f t="shared" si="728"/>
        <v>3978532.350000002</v>
      </c>
      <c r="R2412" s="44" t="str">
        <f>VLOOKUP(F2412,'Set up'!$A$2:$E$55,5,FALSE)</f>
        <v>Trsf</v>
      </c>
    </row>
    <row r="2413" spans="1:19" ht="15" customHeight="1" x14ac:dyDescent="0.35">
      <c r="A2413" s="4">
        <v>45275</v>
      </c>
      <c r="B2413" s="5">
        <f t="shared" si="719"/>
        <v>12</v>
      </c>
      <c r="C2413" s="5">
        <f t="shared" si="720"/>
        <v>2023</v>
      </c>
      <c r="D2413" s="88" t="s">
        <v>2263</v>
      </c>
      <c r="E2413" s="5" t="str">
        <f>VLOOKUP(F2413,'Set up'!$A$2:$C$55,2,FALSE)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up'!$A$2:$C$55,3,FALSE)</f>
        <v>Cash</v>
      </c>
      <c r="J2413" s="5">
        <f>VLOOKUP(F2413,'Set up'!$A$2:$D$55,4,FALSE)</f>
        <v>0</v>
      </c>
      <c r="K2413" s="4">
        <f t="shared" si="722"/>
        <v>45275</v>
      </c>
      <c r="L2413" s="5">
        <f t="shared" si="723"/>
        <v>12</v>
      </c>
      <c r="M2413" s="5">
        <f t="shared" si="724"/>
        <v>2023</v>
      </c>
      <c r="N2413" s="96">
        <v>936</v>
      </c>
      <c r="P2413" s="6">
        <f t="shared" si="726"/>
        <v>936</v>
      </c>
      <c r="Q2413" s="7">
        <f t="shared" si="728"/>
        <v>3979468.350000002</v>
      </c>
      <c r="R2413" s="44" t="str">
        <f>VLOOKUP(F2413,'Set up'!$A$2:$E$55,5,FALSE)</f>
        <v>Trsf</v>
      </c>
    </row>
    <row r="2414" spans="1:19" ht="15" customHeight="1" x14ac:dyDescent="0.35">
      <c r="A2414" s="4">
        <v>45275</v>
      </c>
      <c r="B2414" s="5">
        <f t="shared" si="719"/>
        <v>12</v>
      </c>
      <c r="C2414" s="5">
        <f t="shared" si="720"/>
        <v>2023</v>
      </c>
      <c r="D2414" s="88" t="s">
        <v>2263</v>
      </c>
      <c r="E2414" s="5" t="str">
        <f>VLOOKUP(F2414,'Set up'!$A$2:$C$55,2,FALSE)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up'!$A$2:$C$55,3,FALSE)</f>
        <v>Cash</v>
      </c>
      <c r="J2414" s="5">
        <f>VLOOKUP(F2414,'Set up'!$A$2:$D$55,4,FALSE)</f>
        <v>0</v>
      </c>
      <c r="K2414" s="4">
        <f t="shared" si="722"/>
        <v>45275</v>
      </c>
      <c r="L2414" s="5">
        <f t="shared" si="723"/>
        <v>12</v>
      </c>
      <c r="M2414" s="5">
        <f t="shared" si="724"/>
        <v>2023</v>
      </c>
      <c r="N2414" s="96">
        <v>1000</v>
      </c>
      <c r="P2414" s="6">
        <f t="shared" si="726"/>
        <v>1000</v>
      </c>
      <c r="Q2414" s="7">
        <f t="shared" si="728"/>
        <v>3980468.350000002</v>
      </c>
      <c r="R2414" s="44" t="str">
        <f>VLOOKUP(F2414,'Set up'!$A$2:$E$55,5,FALSE)</f>
        <v>Trsf</v>
      </c>
    </row>
    <row r="2415" spans="1:19" ht="15" customHeight="1" x14ac:dyDescent="0.35">
      <c r="A2415" s="4">
        <v>45275</v>
      </c>
      <c r="B2415" s="5">
        <f t="shared" si="719"/>
        <v>12</v>
      </c>
      <c r="C2415" s="5">
        <f t="shared" si="720"/>
        <v>2023</v>
      </c>
      <c r="D2415" s="88" t="s">
        <v>2264</v>
      </c>
      <c r="E2415" s="5" t="str">
        <f>VLOOKUP(F2415,'Set up'!$A$2:$C$55,2,FALSE)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up'!$A$2:$C$55,3,FALSE)</f>
        <v>Cash</v>
      </c>
      <c r="J2415" s="5">
        <f>VLOOKUP(F2415,'Set up'!$A$2:$D$55,4,FALSE)</f>
        <v>0</v>
      </c>
      <c r="K2415" s="4">
        <f t="shared" si="722"/>
        <v>45275</v>
      </c>
      <c r="L2415" s="5">
        <f t="shared" si="723"/>
        <v>12</v>
      </c>
      <c r="M2415" s="5">
        <f t="shared" si="724"/>
        <v>2023</v>
      </c>
      <c r="N2415" s="96">
        <v>1738</v>
      </c>
      <c r="P2415" s="6">
        <f t="shared" si="726"/>
        <v>1738</v>
      </c>
      <c r="Q2415" s="7">
        <f t="shared" si="728"/>
        <v>3982206.350000002</v>
      </c>
      <c r="R2415" s="44" t="str">
        <f>VLOOKUP(F2415,'Set up'!$A$2:$E$55,5,FALSE)</f>
        <v>PD Chq</v>
      </c>
    </row>
    <row r="2416" spans="1:19" ht="15" customHeight="1" x14ac:dyDescent="0.35">
      <c r="A2416" s="4">
        <v>45275</v>
      </c>
      <c r="B2416" s="5">
        <f t="shared" si="719"/>
        <v>12</v>
      </c>
      <c r="C2416" s="5">
        <f t="shared" si="720"/>
        <v>2023</v>
      </c>
      <c r="D2416" s="88" t="s">
        <v>2264</v>
      </c>
      <c r="E2416" s="5" t="str">
        <f>VLOOKUP(F2416,'Set up'!$A$2:$C$55,2,FALSE)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up'!$A$2:$C$55,3,FALSE)</f>
        <v>Cash</v>
      </c>
      <c r="J2416" s="5">
        <f>VLOOKUP(F2416,'Set up'!$A$2:$D$55,4,FALSE)</f>
        <v>0</v>
      </c>
      <c r="K2416" s="4">
        <f t="shared" si="722"/>
        <v>45275</v>
      </c>
      <c r="L2416" s="5">
        <f t="shared" si="723"/>
        <v>12</v>
      </c>
      <c r="M2416" s="5">
        <f t="shared" si="724"/>
        <v>2023</v>
      </c>
      <c r="N2416" s="96">
        <v>832.5</v>
      </c>
      <c r="P2416" s="6">
        <f t="shared" si="726"/>
        <v>832.5</v>
      </c>
      <c r="Q2416" s="7">
        <f t="shared" si="728"/>
        <v>3983038.850000002</v>
      </c>
      <c r="R2416" s="44" t="str">
        <f>VLOOKUP(F2416,'Set up'!$A$2:$E$55,5,FALSE)</f>
        <v>PD Chq</v>
      </c>
    </row>
    <row r="2417" spans="1:19" ht="15" customHeight="1" x14ac:dyDescent="0.35">
      <c r="A2417" s="4">
        <v>45275</v>
      </c>
      <c r="B2417" s="5">
        <f t="shared" si="719"/>
        <v>12</v>
      </c>
      <c r="C2417" s="5">
        <f t="shared" si="720"/>
        <v>2023</v>
      </c>
      <c r="D2417" s="88" t="s">
        <v>2264</v>
      </c>
      <c r="E2417" s="5" t="str">
        <f>VLOOKUP(F2417,'Set up'!$A$2:$C$55,2,FALSE)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up'!$A$2:$C$55,3,FALSE)</f>
        <v>Cash</v>
      </c>
      <c r="J2417" s="5">
        <f>VLOOKUP(F2417,'Set up'!$A$2:$D$55,4,FALSE)</f>
        <v>0</v>
      </c>
      <c r="K2417" s="4">
        <f t="shared" si="722"/>
        <v>45275</v>
      </c>
      <c r="L2417" s="5">
        <f t="shared" si="723"/>
        <v>12</v>
      </c>
      <c r="M2417" s="5">
        <f t="shared" si="724"/>
        <v>2023</v>
      </c>
      <c r="N2417" s="96">
        <v>95</v>
      </c>
      <c r="P2417" s="6">
        <f t="shared" si="726"/>
        <v>95</v>
      </c>
      <c r="Q2417" s="7">
        <f t="shared" si="728"/>
        <v>3983133.850000002</v>
      </c>
      <c r="R2417" s="44" t="str">
        <f>VLOOKUP(F2417,'Set up'!$A$2:$E$55,5,FALSE)</f>
        <v>PD Chq</v>
      </c>
    </row>
    <row r="2418" spans="1:19" ht="15" customHeight="1" x14ac:dyDescent="0.35">
      <c r="A2418" s="4">
        <v>45275</v>
      </c>
      <c r="B2418" s="5">
        <f t="shared" si="719"/>
        <v>12</v>
      </c>
      <c r="C2418" s="5">
        <f t="shared" si="720"/>
        <v>2023</v>
      </c>
      <c r="D2418" s="88" t="s">
        <v>2265</v>
      </c>
      <c r="E2418" s="5" t="str">
        <f>VLOOKUP(F2418,'Set up'!$A$2:$C$55,2,FALSE)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up'!$A$2:$C$55,3,FALSE)</f>
        <v>Cash</v>
      </c>
      <c r="J2418" s="5">
        <f>VLOOKUP(F2418,'Set up'!$A$2:$D$55,4,FALSE)</f>
        <v>0</v>
      </c>
      <c r="K2418" s="4">
        <f t="shared" si="722"/>
        <v>45275</v>
      </c>
      <c r="L2418" s="5">
        <f t="shared" si="723"/>
        <v>12</v>
      </c>
      <c r="M2418" s="5">
        <f t="shared" si="724"/>
        <v>2023</v>
      </c>
      <c r="N2418" s="96">
        <v>1760</v>
      </c>
      <c r="O2418" s="6">
        <f t="shared" ref="O2418:O2429" si="730">-N2418</f>
        <v>-1760</v>
      </c>
      <c r="P2418" s="6">
        <f t="shared" si="726"/>
        <v>0</v>
      </c>
      <c r="Q2418" s="7">
        <f t="shared" si="728"/>
        <v>3984893.850000002</v>
      </c>
      <c r="R2418" s="44" t="str">
        <f>VLOOKUP(F2418,'Set up'!$A$2:$E$55,5,FALSE)</f>
        <v>Trsf</v>
      </c>
      <c r="S2418" s="1" t="s">
        <v>2335</v>
      </c>
    </row>
    <row r="2419" spans="1:19" ht="15" customHeight="1" x14ac:dyDescent="0.35">
      <c r="A2419" s="4">
        <v>45275</v>
      </c>
      <c r="B2419" s="5">
        <f t="shared" si="719"/>
        <v>12</v>
      </c>
      <c r="C2419" s="5">
        <f t="shared" si="720"/>
        <v>2023</v>
      </c>
      <c r="D2419" s="88" t="s">
        <v>2265</v>
      </c>
      <c r="E2419" s="5" t="str">
        <f>VLOOKUP(F2419,'Set up'!$A$2:$C$55,2,FALSE)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up'!$A$2:$C$55,3,FALSE)</f>
        <v>Cash</v>
      </c>
      <c r="J2419" s="5">
        <f>VLOOKUP(F2419,'Set up'!$A$2:$D$55,4,FALSE)</f>
        <v>0</v>
      </c>
      <c r="K2419" s="4">
        <f t="shared" si="722"/>
        <v>45275</v>
      </c>
      <c r="L2419" s="5">
        <f t="shared" si="723"/>
        <v>12</v>
      </c>
      <c r="M2419" s="5">
        <f t="shared" si="724"/>
        <v>2023</v>
      </c>
      <c r="N2419" s="96">
        <v>432</v>
      </c>
      <c r="O2419" s="6">
        <f t="shared" si="730"/>
        <v>-432</v>
      </c>
      <c r="P2419" s="6">
        <f t="shared" si="726"/>
        <v>0</v>
      </c>
      <c r="Q2419" s="7">
        <f t="shared" si="728"/>
        <v>3985325.850000002</v>
      </c>
      <c r="R2419" s="44" t="str">
        <f>VLOOKUP(F2419,'Set up'!$A$2:$E$55,5,FALSE)</f>
        <v>Trsf</v>
      </c>
      <c r="S2419" s="1" t="s">
        <v>2335</v>
      </c>
    </row>
    <row r="2420" spans="1:19" ht="15" customHeight="1" x14ac:dyDescent="0.35">
      <c r="A2420" s="4">
        <v>45275</v>
      </c>
      <c r="B2420" s="5">
        <f t="shared" si="719"/>
        <v>12</v>
      </c>
      <c r="C2420" s="5">
        <f t="shared" si="720"/>
        <v>2023</v>
      </c>
      <c r="D2420" s="88" t="s">
        <v>2265</v>
      </c>
      <c r="E2420" s="5" t="str">
        <f>VLOOKUP(F2420,'Set up'!$A$2:$C$55,2,FALSE)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up'!$A$2:$C$55,3,FALSE)</f>
        <v>Cash</v>
      </c>
      <c r="J2420" s="5">
        <f>VLOOKUP(F2420,'Set up'!$A$2:$D$55,4,FALSE)</f>
        <v>0</v>
      </c>
      <c r="K2420" s="4">
        <f t="shared" si="722"/>
        <v>45275</v>
      </c>
      <c r="L2420" s="5">
        <f t="shared" si="723"/>
        <v>12</v>
      </c>
      <c r="M2420" s="5">
        <f t="shared" si="724"/>
        <v>2023</v>
      </c>
      <c r="N2420" s="96">
        <v>840</v>
      </c>
      <c r="O2420" s="6">
        <f t="shared" si="730"/>
        <v>-840</v>
      </c>
      <c r="P2420" s="6">
        <f t="shared" si="726"/>
        <v>0</v>
      </c>
      <c r="Q2420" s="7">
        <f t="shared" si="728"/>
        <v>3986165.850000002</v>
      </c>
      <c r="R2420" s="44" t="str">
        <f>VLOOKUP(F2420,'Set up'!$A$2:$E$55,5,FALSE)</f>
        <v>Trsf</v>
      </c>
      <c r="S2420" s="1" t="s">
        <v>2335</v>
      </c>
    </row>
    <row r="2421" spans="1:19" ht="15" customHeight="1" x14ac:dyDescent="0.35">
      <c r="A2421" s="4">
        <v>45275</v>
      </c>
      <c r="B2421" s="5">
        <f t="shared" si="719"/>
        <v>12</v>
      </c>
      <c r="C2421" s="5">
        <f t="shared" si="720"/>
        <v>2023</v>
      </c>
      <c r="D2421" s="88" t="s">
        <v>2265</v>
      </c>
      <c r="E2421" s="5" t="str">
        <f>VLOOKUP(F2421,'Set up'!$A$2:$C$55,2,FALSE)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up'!$A$2:$C$55,3,FALSE)</f>
        <v>Cash</v>
      </c>
      <c r="J2421" s="5">
        <f>VLOOKUP(F2421,'Set up'!$A$2:$D$55,4,FALSE)</f>
        <v>0</v>
      </c>
      <c r="K2421" s="4">
        <f t="shared" si="722"/>
        <v>45275</v>
      </c>
      <c r="L2421" s="5">
        <f t="shared" si="723"/>
        <v>12</v>
      </c>
      <c r="M2421" s="5">
        <f t="shared" si="724"/>
        <v>2023</v>
      </c>
      <c r="N2421" s="96">
        <v>325</v>
      </c>
      <c r="O2421" s="6">
        <f t="shared" si="730"/>
        <v>-325</v>
      </c>
      <c r="P2421" s="6">
        <f t="shared" si="726"/>
        <v>0</v>
      </c>
      <c r="Q2421" s="7">
        <f t="shared" si="728"/>
        <v>3986490.850000002</v>
      </c>
      <c r="R2421" s="44" t="str">
        <f>VLOOKUP(F2421,'Set up'!$A$2:$E$55,5,FALSE)</f>
        <v>Trsf</v>
      </c>
      <c r="S2421" s="1" t="s">
        <v>2335</v>
      </c>
    </row>
    <row r="2422" spans="1:19" ht="15" customHeight="1" x14ac:dyDescent="0.35">
      <c r="A2422" s="4">
        <v>45275</v>
      </c>
      <c r="B2422" s="5">
        <f t="shared" si="719"/>
        <v>12</v>
      </c>
      <c r="C2422" s="5">
        <f t="shared" si="720"/>
        <v>2023</v>
      </c>
      <c r="D2422" s="88" t="s">
        <v>2265</v>
      </c>
      <c r="E2422" s="5" t="str">
        <f>VLOOKUP(F2422,'Set up'!$A$2:$C$55,2,FALSE)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up'!$A$2:$C$55,3,FALSE)</f>
        <v>Cash</v>
      </c>
      <c r="J2422" s="5">
        <f>VLOOKUP(F2422,'Set up'!$A$2:$D$55,4,FALSE)</f>
        <v>0</v>
      </c>
      <c r="K2422" s="4">
        <f t="shared" si="722"/>
        <v>45275</v>
      </c>
      <c r="L2422" s="5">
        <f t="shared" si="723"/>
        <v>12</v>
      </c>
      <c r="M2422" s="5">
        <f t="shared" si="724"/>
        <v>2023</v>
      </c>
      <c r="N2422" s="96">
        <v>225</v>
      </c>
      <c r="O2422" s="6">
        <f t="shared" si="730"/>
        <v>-225</v>
      </c>
      <c r="P2422" s="6">
        <f t="shared" si="726"/>
        <v>0</v>
      </c>
      <c r="Q2422" s="7">
        <f t="shared" si="728"/>
        <v>3986715.850000002</v>
      </c>
      <c r="R2422" s="44" t="str">
        <f>VLOOKUP(F2422,'Set up'!$A$2:$E$55,5,FALSE)</f>
        <v>Trsf</v>
      </c>
      <c r="S2422" s="1" t="s">
        <v>2335</v>
      </c>
    </row>
    <row r="2423" spans="1:19" ht="15" customHeight="1" x14ac:dyDescent="0.35">
      <c r="A2423" s="4">
        <v>45275</v>
      </c>
      <c r="B2423" s="5">
        <f t="shared" si="719"/>
        <v>12</v>
      </c>
      <c r="C2423" s="5">
        <f t="shared" si="720"/>
        <v>2023</v>
      </c>
      <c r="D2423" s="88" t="s">
        <v>2265</v>
      </c>
      <c r="E2423" s="5" t="str">
        <f>VLOOKUP(F2423,'Set up'!$A$2:$C$55,2,FALSE)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up'!$A$2:$C$55,3,FALSE)</f>
        <v>Cash</v>
      </c>
      <c r="J2423" s="5">
        <f>VLOOKUP(F2423,'Set up'!$A$2:$D$55,4,FALSE)</f>
        <v>0</v>
      </c>
      <c r="K2423" s="4">
        <f t="shared" si="722"/>
        <v>45275</v>
      </c>
      <c r="L2423" s="5">
        <f t="shared" si="723"/>
        <v>12</v>
      </c>
      <c r="M2423" s="5">
        <f t="shared" si="724"/>
        <v>2023</v>
      </c>
      <c r="N2423" s="96">
        <v>170</v>
      </c>
      <c r="O2423" s="6">
        <f t="shared" si="730"/>
        <v>-170</v>
      </c>
      <c r="P2423" s="6">
        <f t="shared" si="726"/>
        <v>0</v>
      </c>
      <c r="Q2423" s="7">
        <f t="shared" si="728"/>
        <v>3986885.850000002</v>
      </c>
      <c r="R2423" s="44" t="str">
        <f>VLOOKUP(F2423,'Set up'!$A$2:$E$55,5,FALSE)</f>
        <v>Trsf</v>
      </c>
      <c r="S2423" s="1" t="s">
        <v>2335</v>
      </c>
    </row>
    <row r="2424" spans="1:19" ht="15" customHeight="1" x14ac:dyDescent="0.35">
      <c r="A2424" s="4">
        <v>45275</v>
      </c>
      <c r="B2424" s="5">
        <f t="shared" si="719"/>
        <v>12</v>
      </c>
      <c r="C2424" s="5">
        <f t="shared" si="720"/>
        <v>2023</v>
      </c>
      <c r="D2424" s="88" t="s">
        <v>2265</v>
      </c>
      <c r="E2424" s="5" t="str">
        <f>VLOOKUP(F2424,'Set up'!$A$2:$C$55,2,FALSE)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up'!$A$2:$C$55,3,FALSE)</f>
        <v>Cash</v>
      </c>
      <c r="J2424" s="5">
        <f>VLOOKUP(F2424,'Set up'!$A$2:$D$55,4,FALSE)</f>
        <v>0</v>
      </c>
      <c r="K2424" s="4">
        <f t="shared" si="722"/>
        <v>45275</v>
      </c>
      <c r="L2424" s="5">
        <f t="shared" si="723"/>
        <v>12</v>
      </c>
      <c r="M2424" s="5">
        <f t="shared" si="724"/>
        <v>2023</v>
      </c>
      <c r="N2424" s="96">
        <v>283.8</v>
      </c>
      <c r="O2424" s="6">
        <f t="shared" si="730"/>
        <v>-283.8</v>
      </c>
      <c r="P2424" s="6">
        <f t="shared" si="726"/>
        <v>0</v>
      </c>
      <c r="Q2424" s="7">
        <f t="shared" si="728"/>
        <v>3987169.6500000018</v>
      </c>
      <c r="R2424" s="44" t="str">
        <f>VLOOKUP(F2424,'Set up'!$A$2:$E$55,5,FALSE)</f>
        <v>Trsf</v>
      </c>
      <c r="S2424" s="1" t="s">
        <v>2335</v>
      </c>
    </row>
    <row r="2425" spans="1:19" ht="15" customHeight="1" x14ac:dyDescent="0.35">
      <c r="A2425" s="4">
        <v>45275</v>
      </c>
      <c r="B2425" s="5">
        <f t="shared" si="719"/>
        <v>12</v>
      </c>
      <c r="C2425" s="5">
        <f t="shared" si="720"/>
        <v>2023</v>
      </c>
      <c r="D2425" s="88" t="s">
        <v>2265</v>
      </c>
      <c r="E2425" s="5" t="str">
        <f>VLOOKUP(F2425,'Set up'!$A$2:$C$55,2,FALSE)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up'!$A$2:$C$55,3,FALSE)</f>
        <v>Cash</v>
      </c>
      <c r="J2425" s="5">
        <f>VLOOKUP(F2425,'Set up'!$A$2:$D$55,4,FALSE)</f>
        <v>0</v>
      </c>
      <c r="K2425" s="4">
        <f t="shared" si="722"/>
        <v>45275</v>
      </c>
      <c r="L2425" s="5">
        <f t="shared" si="723"/>
        <v>12</v>
      </c>
      <c r="M2425" s="5">
        <f t="shared" si="724"/>
        <v>2023</v>
      </c>
      <c r="N2425" s="96">
        <v>175</v>
      </c>
      <c r="O2425" s="6">
        <f t="shared" si="730"/>
        <v>-175</v>
      </c>
      <c r="P2425" s="6">
        <f t="shared" si="726"/>
        <v>0</v>
      </c>
      <c r="Q2425" s="7">
        <f t="shared" si="728"/>
        <v>3987344.6500000018</v>
      </c>
      <c r="R2425" s="44" t="str">
        <f>VLOOKUP(F2425,'Set up'!$A$2:$E$55,5,FALSE)</f>
        <v>Trsf</v>
      </c>
      <c r="S2425" s="1" t="s">
        <v>2335</v>
      </c>
    </row>
    <row r="2426" spans="1:19" ht="15" customHeight="1" x14ac:dyDescent="0.35">
      <c r="A2426" s="4">
        <v>45275</v>
      </c>
      <c r="B2426" s="5">
        <f t="shared" si="719"/>
        <v>12</v>
      </c>
      <c r="C2426" s="5">
        <f t="shared" si="720"/>
        <v>2023</v>
      </c>
      <c r="D2426" s="88" t="s">
        <v>2265</v>
      </c>
      <c r="E2426" s="5" t="str">
        <f>VLOOKUP(F2426,'Set up'!$A$2:$C$55,2,FALSE)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up'!$A$2:$C$55,3,FALSE)</f>
        <v>Cash</v>
      </c>
      <c r="J2426" s="5">
        <f>VLOOKUP(F2426,'Set up'!$A$2:$D$55,4,FALSE)</f>
        <v>0</v>
      </c>
      <c r="K2426" s="4">
        <f t="shared" si="722"/>
        <v>45275</v>
      </c>
      <c r="L2426" s="5">
        <f t="shared" si="723"/>
        <v>12</v>
      </c>
      <c r="M2426" s="5">
        <f t="shared" si="724"/>
        <v>2023</v>
      </c>
      <c r="N2426" s="96">
        <v>625</v>
      </c>
      <c r="O2426" s="6">
        <f t="shared" si="730"/>
        <v>-625</v>
      </c>
      <c r="P2426" s="6">
        <f t="shared" si="726"/>
        <v>0</v>
      </c>
      <c r="Q2426" s="7">
        <f t="shared" si="728"/>
        <v>3987969.6500000018</v>
      </c>
      <c r="R2426" s="44" t="str">
        <f>VLOOKUP(F2426,'Set up'!$A$2:$E$55,5,FALSE)</f>
        <v>Trsf</v>
      </c>
      <c r="S2426" s="1" t="s">
        <v>2335</v>
      </c>
    </row>
    <row r="2427" spans="1:19" ht="15" customHeight="1" x14ac:dyDescent="0.35">
      <c r="A2427" s="4">
        <v>45275</v>
      </c>
      <c r="B2427" s="5">
        <f t="shared" ref="B2427" si="731">MONTH(A2427)</f>
        <v>12</v>
      </c>
      <c r="C2427" s="5">
        <f t="shared" ref="C2427" si="732">YEAR(A2427)</f>
        <v>2023</v>
      </c>
      <c r="D2427" s="88" t="s">
        <v>2265</v>
      </c>
      <c r="E2427" s="5" t="str">
        <f>VLOOKUP(F2427,'Set up'!$A$2:$C$55,2,FALSE)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up'!$A$2:$C$55,3,FALSE)</f>
        <v>Cash</v>
      </c>
      <c r="J2427" s="5">
        <f>VLOOKUP(F2427,'Set up'!$A$2:$D$55,4,FALSE)</f>
        <v>0</v>
      </c>
      <c r="K2427" s="4">
        <f t="shared" si="722"/>
        <v>45275</v>
      </c>
      <c r="L2427" s="5">
        <f t="shared" si="723"/>
        <v>12</v>
      </c>
      <c r="M2427" s="5">
        <f t="shared" si="724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28"/>
        <v>3988494.6500000018</v>
      </c>
      <c r="R2427" s="44" t="str">
        <f>VLOOKUP(F2427,'Set up'!$A$2:$E$55,5,FALSE)</f>
        <v>Trsf</v>
      </c>
      <c r="S2427" s="1" t="s">
        <v>2335</v>
      </c>
    </row>
    <row r="2428" spans="1:19" ht="15" customHeight="1" x14ac:dyDescent="0.35">
      <c r="A2428" s="4">
        <v>45275</v>
      </c>
      <c r="B2428" s="5">
        <f t="shared" ref="B2428:B2430" si="733">MONTH(A2428)</f>
        <v>12</v>
      </c>
      <c r="C2428" s="5">
        <f t="shared" ref="C2428:C2430" si="734">YEAR(A2428)</f>
        <v>2023</v>
      </c>
      <c r="D2428" s="88" t="s">
        <v>2336</v>
      </c>
      <c r="E2428" s="5" t="str">
        <f>VLOOKUP(F2428,'Set up'!$A$2:$C$55,2,FALSE)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up'!$A$2:$C$55,3,FALSE)</f>
        <v>Cash</v>
      </c>
      <c r="J2428" s="5">
        <f>VLOOKUP(F2428,'Set up'!$A$2:$D$55,4,FALSE)</f>
        <v>0</v>
      </c>
      <c r="K2428" s="4">
        <f t="shared" si="722"/>
        <v>45275</v>
      </c>
      <c r="L2428" s="5">
        <f t="shared" si="723"/>
        <v>12</v>
      </c>
      <c r="M2428" s="5">
        <f t="shared" si="724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28"/>
        <v>3987969.6500000018</v>
      </c>
      <c r="R2428" s="44" t="str">
        <f>VLOOKUP(F2428,'Set up'!$A$2:$E$55,5,FALSE)</f>
        <v>Trsf</v>
      </c>
      <c r="S2428" s="1" t="s">
        <v>2339</v>
      </c>
    </row>
    <row r="2429" spans="1:19" ht="15" customHeight="1" x14ac:dyDescent="0.35">
      <c r="A2429" s="4">
        <v>45275</v>
      </c>
      <c r="B2429" s="5">
        <f t="shared" si="733"/>
        <v>12</v>
      </c>
      <c r="C2429" s="5">
        <f t="shared" si="734"/>
        <v>2023</v>
      </c>
      <c r="D2429" s="88" t="s">
        <v>2265</v>
      </c>
      <c r="E2429" s="5" t="str">
        <f>VLOOKUP(F2429,'Set up'!$A$2:$C$55,2,FALSE)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up'!$A$2:$C$55,3,FALSE)</f>
        <v>Cash</v>
      </c>
      <c r="J2429" s="5">
        <f>VLOOKUP(F2429,'Set up'!$A$2:$D$55,4,FALSE)</f>
        <v>0</v>
      </c>
      <c r="K2429" s="4">
        <f t="shared" si="722"/>
        <v>45275</v>
      </c>
      <c r="L2429" s="5">
        <f t="shared" si="723"/>
        <v>12</v>
      </c>
      <c r="M2429" s="5">
        <f t="shared" si="724"/>
        <v>2023</v>
      </c>
      <c r="N2429" s="96">
        <v>90</v>
      </c>
      <c r="O2429" s="6">
        <f t="shared" si="730"/>
        <v>-90</v>
      </c>
      <c r="P2429" s="6">
        <f t="shared" si="726"/>
        <v>0</v>
      </c>
      <c r="Q2429" s="7">
        <f t="shared" si="728"/>
        <v>3988059.6500000018</v>
      </c>
      <c r="R2429" s="44" t="str">
        <f>VLOOKUP(F2429,'Set up'!$A$2:$E$55,5,FALSE)</f>
        <v>Trsf</v>
      </c>
      <c r="S2429" s="1" t="s">
        <v>2335</v>
      </c>
    </row>
    <row r="2430" spans="1:19" ht="15" customHeight="1" x14ac:dyDescent="0.35">
      <c r="A2430" s="4">
        <v>45276</v>
      </c>
      <c r="B2430" s="5">
        <f t="shared" si="733"/>
        <v>12</v>
      </c>
      <c r="C2430" s="5">
        <f t="shared" si="734"/>
        <v>2023</v>
      </c>
      <c r="D2430" s="88" t="s">
        <v>2266</v>
      </c>
      <c r="E2430" s="5" t="str">
        <f>VLOOKUP(F2430,'Set up'!$A$2:$C$55,2,FALSE)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up'!$A$2:$C$55,3,FALSE)</f>
        <v>Cash</v>
      </c>
      <c r="J2430" s="5">
        <f>VLOOKUP(F2430,'Set up'!$A$2:$D$55,4,FALSE)</f>
        <v>0</v>
      </c>
      <c r="K2430" s="4">
        <f t="shared" si="722"/>
        <v>45276</v>
      </c>
      <c r="L2430" s="5">
        <f t="shared" si="723"/>
        <v>12</v>
      </c>
      <c r="M2430" s="5">
        <f t="shared" si="724"/>
        <v>2023</v>
      </c>
      <c r="N2430" s="96">
        <v>1606</v>
      </c>
      <c r="O2430" s="6">
        <f t="shared" ref="O2430:O2440" si="735">-N2430</f>
        <v>-1606</v>
      </c>
      <c r="P2430" s="6">
        <f t="shared" si="726"/>
        <v>0</v>
      </c>
      <c r="Q2430" s="7">
        <f t="shared" si="728"/>
        <v>3989665.6500000018</v>
      </c>
      <c r="R2430" s="44" t="str">
        <f>VLOOKUP(F2430,'Set up'!$A$2:$E$55,5,FALSE)</f>
        <v>Cash</v>
      </c>
      <c r="S2430" s="1" t="s">
        <v>2289</v>
      </c>
    </row>
    <row r="2431" spans="1:19" ht="15" customHeight="1" x14ac:dyDescent="0.35">
      <c r="A2431" s="4">
        <v>45276</v>
      </c>
      <c r="B2431" s="5">
        <f t="shared" ref="B2431:B2493" si="736">MONTH(A2431)</f>
        <v>12</v>
      </c>
      <c r="C2431" s="5">
        <f t="shared" ref="C2431:C2493" si="737">YEAR(A2431)</f>
        <v>2023</v>
      </c>
      <c r="D2431" s="88" t="s">
        <v>2266</v>
      </c>
      <c r="E2431" s="5" t="str">
        <f>VLOOKUP(F2431,'Set up'!$A$2:$C$55,2,FALSE)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up'!$A$2:$C$55,3,FALSE)</f>
        <v>Cash</v>
      </c>
      <c r="J2431" s="5">
        <f>VLOOKUP(F2431,'Set up'!$A$2:$D$55,4,FALSE)</f>
        <v>0</v>
      </c>
      <c r="K2431" s="4">
        <f t="shared" si="722"/>
        <v>45276</v>
      </c>
      <c r="L2431" s="5">
        <f t="shared" si="723"/>
        <v>12</v>
      </c>
      <c r="M2431" s="5">
        <f t="shared" si="724"/>
        <v>2023</v>
      </c>
      <c r="N2431" s="96">
        <v>1597.5</v>
      </c>
      <c r="O2431" s="6">
        <f t="shared" si="735"/>
        <v>-1597.5</v>
      </c>
      <c r="P2431" s="6">
        <f t="shared" si="726"/>
        <v>0</v>
      </c>
      <c r="Q2431" s="7">
        <f t="shared" si="728"/>
        <v>3991263.1500000018</v>
      </c>
      <c r="R2431" s="44" t="str">
        <f>VLOOKUP(F2431,'Set up'!$A$2:$E$55,5,FALSE)</f>
        <v>Cash</v>
      </c>
      <c r="S2431" s="1" t="s">
        <v>2289</v>
      </c>
    </row>
    <row r="2432" spans="1:19" ht="15" customHeight="1" x14ac:dyDescent="0.35">
      <c r="A2432" s="4">
        <v>45276</v>
      </c>
      <c r="B2432" s="5">
        <f t="shared" si="736"/>
        <v>12</v>
      </c>
      <c r="C2432" s="5">
        <f t="shared" si="737"/>
        <v>2023</v>
      </c>
      <c r="D2432" s="88" t="s">
        <v>2266</v>
      </c>
      <c r="E2432" s="5" t="str">
        <f>VLOOKUP(F2432,'Set up'!$A$2:$C$55,2,FALSE)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up'!$A$2:$C$55,3,FALSE)</f>
        <v>Cash</v>
      </c>
      <c r="J2432" s="5">
        <f>VLOOKUP(F2432,'Set up'!$A$2:$D$55,4,FALSE)</f>
        <v>0</v>
      </c>
      <c r="K2432" s="4">
        <f t="shared" si="722"/>
        <v>45276</v>
      </c>
      <c r="L2432" s="5">
        <f t="shared" si="723"/>
        <v>12</v>
      </c>
      <c r="M2432" s="5">
        <f t="shared" si="724"/>
        <v>2023</v>
      </c>
      <c r="N2432" s="96">
        <v>1050</v>
      </c>
      <c r="O2432" s="6">
        <f t="shared" si="735"/>
        <v>-1050</v>
      </c>
      <c r="P2432" s="6">
        <f t="shared" si="726"/>
        <v>0</v>
      </c>
      <c r="Q2432" s="7">
        <f t="shared" si="728"/>
        <v>3992313.1500000018</v>
      </c>
      <c r="R2432" s="44" t="str">
        <f>VLOOKUP(F2432,'Set up'!$A$2:$E$55,5,FALSE)</f>
        <v>Cash</v>
      </c>
      <c r="S2432" s="1" t="s">
        <v>2289</v>
      </c>
    </row>
    <row r="2433" spans="1:19" ht="15" customHeight="1" x14ac:dyDescent="0.35">
      <c r="A2433" s="4">
        <v>45276</v>
      </c>
      <c r="B2433" s="5">
        <f t="shared" si="736"/>
        <v>12</v>
      </c>
      <c r="C2433" s="5">
        <f t="shared" si="737"/>
        <v>2023</v>
      </c>
      <c r="D2433" s="88" t="s">
        <v>2266</v>
      </c>
      <c r="E2433" s="5" t="str">
        <f>VLOOKUP(F2433,'Set up'!$A$2:$C$55,2,FALSE)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up'!$A$2:$C$55,3,FALSE)</f>
        <v>Cash</v>
      </c>
      <c r="J2433" s="5">
        <f>VLOOKUP(F2433,'Set up'!$A$2:$D$55,4,FALSE)</f>
        <v>0</v>
      </c>
      <c r="K2433" s="4">
        <f t="shared" si="722"/>
        <v>45276</v>
      </c>
      <c r="L2433" s="5">
        <f t="shared" si="723"/>
        <v>12</v>
      </c>
      <c r="M2433" s="5">
        <f t="shared" si="724"/>
        <v>2023</v>
      </c>
      <c r="N2433" s="96">
        <v>851.4</v>
      </c>
      <c r="O2433" s="6">
        <f t="shared" si="735"/>
        <v>-851.4</v>
      </c>
      <c r="P2433" s="6">
        <f t="shared" si="726"/>
        <v>0</v>
      </c>
      <c r="Q2433" s="7">
        <f t="shared" si="728"/>
        <v>3993164.5500000017</v>
      </c>
      <c r="R2433" s="44" t="str">
        <f>VLOOKUP(F2433,'Set up'!$A$2:$E$55,5,FALSE)</f>
        <v>Cash</v>
      </c>
      <c r="S2433" s="1" t="s">
        <v>2289</v>
      </c>
    </row>
    <row r="2434" spans="1:19" ht="15" customHeight="1" x14ac:dyDescent="0.35">
      <c r="A2434" s="4">
        <v>45276</v>
      </c>
      <c r="B2434" s="5">
        <f t="shared" si="736"/>
        <v>12</v>
      </c>
      <c r="C2434" s="5">
        <f t="shared" si="737"/>
        <v>2023</v>
      </c>
      <c r="D2434" s="88" t="s">
        <v>2266</v>
      </c>
      <c r="E2434" s="5" t="str">
        <f>VLOOKUP(F2434,'Set up'!$A$2:$C$55,2,FALSE)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up'!$A$2:$C$55,3,FALSE)</f>
        <v>Cash</v>
      </c>
      <c r="J2434" s="5">
        <f>VLOOKUP(F2434,'Set up'!$A$2:$D$55,4,FALSE)</f>
        <v>0</v>
      </c>
      <c r="K2434" s="4">
        <f t="shared" si="722"/>
        <v>45276</v>
      </c>
      <c r="L2434" s="5">
        <f t="shared" si="723"/>
        <v>12</v>
      </c>
      <c r="M2434" s="5">
        <f t="shared" si="724"/>
        <v>2023</v>
      </c>
      <c r="N2434" s="96">
        <v>105</v>
      </c>
      <c r="O2434" s="6">
        <f t="shared" si="735"/>
        <v>-105</v>
      </c>
      <c r="P2434" s="6">
        <f t="shared" si="726"/>
        <v>0</v>
      </c>
      <c r="Q2434" s="7">
        <f t="shared" si="728"/>
        <v>3993269.5500000017</v>
      </c>
      <c r="R2434" s="44" t="str">
        <f>VLOOKUP(F2434,'Set up'!$A$2:$E$55,5,FALSE)</f>
        <v>Cash</v>
      </c>
      <c r="S2434" s="1" t="s">
        <v>2289</v>
      </c>
    </row>
    <row r="2435" spans="1:19" ht="15" customHeight="1" x14ac:dyDescent="0.35">
      <c r="A2435" s="4">
        <v>45276</v>
      </c>
      <c r="B2435" s="5">
        <f t="shared" si="736"/>
        <v>12</v>
      </c>
      <c r="C2435" s="5">
        <f t="shared" si="737"/>
        <v>2023</v>
      </c>
      <c r="D2435" s="88" t="s">
        <v>2266</v>
      </c>
      <c r="E2435" s="5" t="str">
        <f>VLOOKUP(F2435,'Set up'!$A$2:$C$55,2,FALSE)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up'!$A$2:$C$55,3,FALSE)</f>
        <v>Cash</v>
      </c>
      <c r="J2435" s="5">
        <f>VLOOKUP(F2435,'Set up'!$A$2:$D$55,4,FALSE)</f>
        <v>0</v>
      </c>
      <c r="K2435" s="4">
        <f t="shared" ref="K2435:K2498" si="738">A2435+J2435</f>
        <v>45276</v>
      </c>
      <c r="L2435" s="5">
        <f t="shared" ref="L2435:L2498" si="739">MONTH(K2435)</f>
        <v>12</v>
      </c>
      <c r="M2435" s="5">
        <f t="shared" ref="M2435:M2498" si="740">YEAR(K2435)</f>
        <v>2023</v>
      </c>
      <c r="N2435" s="96">
        <v>480</v>
      </c>
      <c r="O2435" s="6">
        <f t="shared" si="735"/>
        <v>-480</v>
      </c>
      <c r="P2435" s="6">
        <f t="shared" si="726"/>
        <v>0</v>
      </c>
      <c r="Q2435" s="7">
        <f t="shared" si="728"/>
        <v>3993749.5500000017</v>
      </c>
      <c r="R2435" s="44" t="str">
        <f>VLOOKUP(F2435,'Set up'!$A$2:$E$55,5,FALSE)</f>
        <v>Cash</v>
      </c>
      <c r="S2435" s="1" t="s">
        <v>2289</v>
      </c>
    </row>
    <row r="2436" spans="1:19" ht="15" customHeight="1" x14ac:dyDescent="0.35">
      <c r="A2436" s="4">
        <v>45276</v>
      </c>
      <c r="B2436" s="5">
        <f t="shared" si="736"/>
        <v>12</v>
      </c>
      <c r="C2436" s="5">
        <f t="shared" si="737"/>
        <v>2023</v>
      </c>
      <c r="D2436" s="88" t="s">
        <v>2266</v>
      </c>
      <c r="E2436" s="5" t="str">
        <f>VLOOKUP(F2436,'Set up'!$A$2:$C$55,2,FALSE)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up'!$A$2:$C$55,3,FALSE)</f>
        <v>Cash</v>
      </c>
      <c r="J2436" s="5">
        <f>VLOOKUP(F2436,'Set up'!$A$2:$D$55,4,FALSE)</f>
        <v>0</v>
      </c>
      <c r="K2436" s="4">
        <f t="shared" si="738"/>
        <v>45276</v>
      </c>
      <c r="L2436" s="5">
        <f t="shared" si="739"/>
        <v>12</v>
      </c>
      <c r="M2436" s="5">
        <f t="shared" si="740"/>
        <v>2023</v>
      </c>
      <c r="N2436" s="96">
        <v>170</v>
      </c>
      <c r="O2436" s="6">
        <f t="shared" si="735"/>
        <v>-170</v>
      </c>
      <c r="P2436" s="6">
        <f t="shared" si="726"/>
        <v>0</v>
      </c>
      <c r="Q2436" s="7">
        <f t="shared" si="728"/>
        <v>3993919.5500000017</v>
      </c>
      <c r="R2436" s="44" t="str">
        <f>VLOOKUP(F2436,'Set up'!$A$2:$E$55,5,FALSE)</f>
        <v>Cash</v>
      </c>
      <c r="S2436" s="1" t="s">
        <v>2289</v>
      </c>
    </row>
    <row r="2437" spans="1:19" ht="15" customHeight="1" x14ac:dyDescent="0.35">
      <c r="A2437" s="4">
        <v>45276</v>
      </c>
      <c r="B2437" s="5">
        <f t="shared" si="736"/>
        <v>12</v>
      </c>
      <c r="C2437" s="5">
        <f t="shared" si="737"/>
        <v>2023</v>
      </c>
      <c r="D2437" s="88" t="s">
        <v>2266</v>
      </c>
      <c r="E2437" s="5" t="str">
        <f>VLOOKUP(F2437,'Set up'!$A$2:$C$55,2,FALSE)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up'!$A$2:$C$55,3,FALSE)</f>
        <v>Cash</v>
      </c>
      <c r="J2437" s="5">
        <f>VLOOKUP(F2437,'Set up'!$A$2:$D$55,4,FALSE)</f>
        <v>0</v>
      </c>
      <c r="K2437" s="4">
        <f t="shared" si="738"/>
        <v>45276</v>
      </c>
      <c r="L2437" s="5">
        <f t="shared" si="739"/>
        <v>12</v>
      </c>
      <c r="M2437" s="5">
        <f t="shared" si="740"/>
        <v>2023</v>
      </c>
      <c r="N2437" s="96">
        <v>96</v>
      </c>
      <c r="O2437" s="6">
        <f t="shared" si="735"/>
        <v>-96</v>
      </c>
      <c r="P2437" s="6">
        <f t="shared" si="726"/>
        <v>0</v>
      </c>
      <c r="Q2437" s="7">
        <f t="shared" si="728"/>
        <v>3994015.5500000017</v>
      </c>
      <c r="R2437" s="44" t="str">
        <f>VLOOKUP(F2437,'Set up'!$A$2:$E$55,5,FALSE)</f>
        <v>Cash</v>
      </c>
      <c r="S2437" s="1" t="s">
        <v>2289</v>
      </c>
    </row>
    <row r="2438" spans="1:19" ht="15" customHeight="1" x14ac:dyDescent="0.35">
      <c r="A2438" s="4">
        <v>45276</v>
      </c>
      <c r="B2438" s="5">
        <f t="shared" si="736"/>
        <v>12</v>
      </c>
      <c r="C2438" s="5">
        <f t="shared" si="737"/>
        <v>2023</v>
      </c>
      <c r="D2438" s="88" t="s">
        <v>2267</v>
      </c>
      <c r="E2438" s="5" t="str">
        <f>VLOOKUP(F2438,'Set up'!$A$2:$C$55,2,FALSE)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up'!$A$2:$C$55,3,FALSE)</f>
        <v>Cash</v>
      </c>
      <c r="J2438" s="5">
        <f>VLOOKUP(F2438,'Set up'!$A$2:$D$55,4,FALSE)</f>
        <v>0</v>
      </c>
      <c r="K2438" s="4">
        <f t="shared" si="738"/>
        <v>45276</v>
      </c>
      <c r="L2438" s="5">
        <f t="shared" si="739"/>
        <v>12</v>
      </c>
      <c r="M2438" s="5">
        <f t="shared" si="740"/>
        <v>2023</v>
      </c>
      <c r="N2438" s="96">
        <v>1606</v>
      </c>
      <c r="O2438" s="6">
        <f t="shared" si="735"/>
        <v>-1606</v>
      </c>
      <c r="P2438" s="6">
        <f t="shared" si="726"/>
        <v>0</v>
      </c>
      <c r="Q2438" s="7">
        <f t="shared" si="728"/>
        <v>3995621.5500000017</v>
      </c>
      <c r="R2438" s="44" t="str">
        <f>VLOOKUP(F2438,'Set up'!$A$2:$E$55,5,FALSE)</f>
        <v>Cash</v>
      </c>
      <c r="S2438" s="1" t="s">
        <v>2325</v>
      </c>
    </row>
    <row r="2439" spans="1:19" ht="15" customHeight="1" x14ac:dyDescent="0.35">
      <c r="A2439" s="4">
        <v>45276</v>
      </c>
      <c r="B2439" s="5">
        <f t="shared" si="736"/>
        <v>12</v>
      </c>
      <c r="C2439" s="5">
        <f t="shared" si="737"/>
        <v>2023</v>
      </c>
      <c r="D2439" s="88" t="s">
        <v>2267</v>
      </c>
      <c r="E2439" s="5" t="str">
        <f>VLOOKUP(F2439,'Set up'!$A$2:$C$55,2,FALSE)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up'!$A$2:$C$55,3,FALSE)</f>
        <v>Cash</v>
      </c>
      <c r="J2439" s="5">
        <f>VLOOKUP(F2439,'Set up'!$A$2:$D$55,4,FALSE)</f>
        <v>0</v>
      </c>
      <c r="K2439" s="4">
        <f t="shared" si="738"/>
        <v>45276</v>
      </c>
      <c r="L2439" s="5">
        <f t="shared" si="739"/>
        <v>12</v>
      </c>
      <c r="M2439" s="5">
        <f t="shared" si="740"/>
        <v>2023</v>
      </c>
      <c r="N2439" s="96">
        <v>420</v>
      </c>
      <c r="O2439" s="6">
        <f t="shared" si="735"/>
        <v>-420</v>
      </c>
      <c r="P2439" s="6">
        <f t="shared" si="726"/>
        <v>0</v>
      </c>
      <c r="Q2439" s="7">
        <f t="shared" si="728"/>
        <v>3996041.5500000017</v>
      </c>
      <c r="R2439" s="44" t="str">
        <f>VLOOKUP(F2439,'Set up'!$A$2:$E$55,5,FALSE)</f>
        <v>Cash</v>
      </c>
      <c r="S2439" s="1" t="s">
        <v>2325</v>
      </c>
    </row>
    <row r="2440" spans="1:19" ht="15" customHeight="1" x14ac:dyDescent="0.35">
      <c r="A2440" s="4">
        <v>45276</v>
      </c>
      <c r="B2440" s="5">
        <f t="shared" si="736"/>
        <v>12</v>
      </c>
      <c r="C2440" s="5">
        <f t="shared" si="737"/>
        <v>2023</v>
      </c>
      <c r="D2440" s="88" t="s">
        <v>2267</v>
      </c>
      <c r="E2440" s="5" t="str">
        <f>VLOOKUP(F2440,'Set up'!$A$2:$C$55,2,FALSE)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up'!$A$2:$C$55,3,FALSE)</f>
        <v>Cash</v>
      </c>
      <c r="J2440" s="5">
        <f>VLOOKUP(F2440,'Set up'!$A$2:$D$55,4,FALSE)</f>
        <v>0</v>
      </c>
      <c r="K2440" s="4">
        <f t="shared" si="738"/>
        <v>45276</v>
      </c>
      <c r="L2440" s="5">
        <f t="shared" si="739"/>
        <v>12</v>
      </c>
      <c r="M2440" s="5">
        <f t="shared" si="740"/>
        <v>2023</v>
      </c>
      <c r="N2440" s="96">
        <v>105</v>
      </c>
      <c r="O2440" s="6">
        <f t="shared" si="735"/>
        <v>-105</v>
      </c>
      <c r="P2440" s="6">
        <f t="shared" si="726"/>
        <v>0</v>
      </c>
      <c r="Q2440" s="7">
        <f t="shared" si="728"/>
        <v>3996146.5500000017</v>
      </c>
      <c r="R2440" s="44" t="str">
        <f>VLOOKUP(F2440,'Set up'!$A$2:$E$55,5,FALSE)</f>
        <v>Cash</v>
      </c>
      <c r="S2440" s="1" t="s">
        <v>2325</v>
      </c>
    </row>
    <row r="2441" spans="1:19" ht="15" customHeight="1" x14ac:dyDescent="0.35">
      <c r="A2441" s="4">
        <v>45276</v>
      </c>
      <c r="B2441" s="5">
        <f t="shared" si="736"/>
        <v>12</v>
      </c>
      <c r="C2441" s="5">
        <f t="shared" si="737"/>
        <v>2023</v>
      </c>
      <c r="D2441" s="88" t="s">
        <v>2268</v>
      </c>
      <c r="E2441" s="5" t="str">
        <f>VLOOKUP(F2441,'Set up'!$A$2:$C$55,2,FALSE)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up'!$A$2:$C$55,3,FALSE)</f>
        <v>Cash</v>
      </c>
      <c r="J2441" s="5">
        <f>VLOOKUP(F2441,'Set up'!$A$2:$D$55,4,FALSE)</f>
        <v>0</v>
      </c>
      <c r="K2441" s="4">
        <f t="shared" si="738"/>
        <v>45276</v>
      </c>
      <c r="L2441" s="5">
        <f t="shared" si="739"/>
        <v>12</v>
      </c>
      <c r="M2441" s="5">
        <f t="shared" si="740"/>
        <v>2023</v>
      </c>
      <c r="N2441" s="96">
        <v>250</v>
      </c>
      <c r="P2441" s="6">
        <f t="shared" si="726"/>
        <v>250</v>
      </c>
      <c r="Q2441" s="7">
        <f t="shared" si="728"/>
        <v>3996396.5500000017</v>
      </c>
      <c r="R2441" s="44" t="str">
        <f>VLOOKUP(F2441,'Set up'!$A$2:$E$55,5,FALSE)</f>
        <v>Trsf</v>
      </c>
    </row>
    <row r="2442" spans="1:19" ht="15" customHeight="1" x14ac:dyDescent="0.35">
      <c r="A2442" s="4">
        <v>45276</v>
      </c>
      <c r="B2442" s="5">
        <f t="shared" si="736"/>
        <v>12</v>
      </c>
      <c r="C2442" s="5">
        <f t="shared" si="737"/>
        <v>2023</v>
      </c>
      <c r="D2442" s="88" t="s">
        <v>2269</v>
      </c>
      <c r="E2442" s="5" t="str">
        <f>VLOOKUP(F2442,'Set up'!$A$2:$C$55,2,FALSE)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up'!$A$2:$C$55,3,FALSE)</f>
        <v>Cash</v>
      </c>
      <c r="J2442" s="5">
        <f>VLOOKUP(F2442,'Set up'!$A$2:$D$55,4,FALSE)</f>
        <v>0</v>
      </c>
      <c r="K2442" s="4">
        <f t="shared" si="738"/>
        <v>45276</v>
      </c>
      <c r="L2442" s="5">
        <f t="shared" si="739"/>
        <v>12</v>
      </c>
      <c r="M2442" s="5">
        <f t="shared" si="740"/>
        <v>2023</v>
      </c>
      <c r="N2442" s="96">
        <v>6424</v>
      </c>
      <c r="P2442" s="6">
        <f t="shared" si="726"/>
        <v>6424</v>
      </c>
      <c r="Q2442" s="7">
        <f t="shared" si="728"/>
        <v>4002820.5500000017</v>
      </c>
      <c r="R2442" s="44" t="str">
        <f>VLOOKUP(F2442,'Set up'!$A$2:$E$55,5,FALSE)</f>
        <v>Trsf</v>
      </c>
    </row>
    <row r="2443" spans="1:19" ht="15" customHeight="1" x14ac:dyDescent="0.35">
      <c r="A2443" s="4">
        <v>45276</v>
      </c>
      <c r="B2443" s="5">
        <f t="shared" si="736"/>
        <v>12</v>
      </c>
      <c r="C2443" s="5">
        <f t="shared" si="737"/>
        <v>2023</v>
      </c>
      <c r="D2443" s="88" t="s">
        <v>2269</v>
      </c>
      <c r="E2443" s="5" t="str">
        <f>VLOOKUP(F2443,'Set up'!$A$2:$C$55,2,FALSE)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up'!$A$2:$C$55,3,FALSE)</f>
        <v>Cash</v>
      </c>
      <c r="J2443" s="5">
        <f>VLOOKUP(F2443,'Set up'!$A$2:$D$55,4,FALSE)</f>
        <v>0</v>
      </c>
      <c r="K2443" s="4">
        <f t="shared" si="738"/>
        <v>45276</v>
      </c>
      <c r="L2443" s="5">
        <f t="shared" si="739"/>
        <v>12</v>
      </c>
      <c r="M2443" s="5">
        <f t="shared" si="740"/>
        <v>2023</v>
      </c>
      <c r="N2443" s="96">
        <v>2331.6</v>
      </c>
      <c r="P2443" s="6">
        <f t="shared" si="726"/>
        <v>2331.6</v>
      </c>
      <c r="Q2443" s="7">
        <f t="shared" si="728"/>
        <v>4005152.1500000018</v>
      </c>
      <c r="R2443" s="44" t="str">
        <f>VLOOKUP(F2443,'Set up'!$A$2:$E$55,5,FALSE)</f>
        <v>Trsf</v>
      </c>
    </row>
    <row r="2444" spans="1:19" ht="15" customHeight="1" x14ac:dyDescent="0.35">
      <c r="A2444" s="4">
        <v>45276</v>
      </c>
      <c r="B2444" s="5">
        <f t="shared" si="736"/>
        <v>12</v>
      </c>
      <c r="C2444" s="5">
        <f t="shared" si="737"/>
        <v>2023</v>
      </c>
      <c r="D2444" s="88" t="s">
        <v>2269</v>
      </c>
      <c r="E2444" s="5" t="str">
        <f>VLOOKUP(F2444,'Set up'!$A$2:$C$55,2,FALSE)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up'!$A$2:$C$55,3,FALSE)</f>
        <v>Cash</v>
      </c>
      <c r="J2444" s="5">
        <f>VLOOKUP(F2444,'Set up'!$A$2:$D$55,4,FALSE)</f>
        <v>0</v>
      </c>
      <c r="K2444" s="4">
        <f t="shared" si="738"/>
        <v>45276</v>
      </c>
      <c r="L2444" s="5">
        <f t="shared" si="739"/>
        <v>12</v>
      </c>
      <c r="M2444" s="5">
        <f t="shared" si="740"/>
        <v>2023</v>
      </c>
      <c r="N2444" s="96">
        <v>1404</v>
      </c>
      <c r="P2444" s="6">
        <f t="shared" si="726"/>
        <v>1404</v>
      </c>
      <c r="Q2444" s="7">
        <f t="shared" si="728"/>
        <v>4006556.1500000018</v>
      </c>
      <c r="R2444" s="44" t="str">
        <f>VLOOKUP(F2444,'Set up'!$A$2:$E$55,5,FALSE)</f>
        <v>Trsf</v>
      </c>
    </row>
    <row r="2445" spans="1:19" ht="15" customHeight="1" x14ac:dyDescent="0.35">
      <c r="A2445" s="4">
        <v>45276</v>
      </c>
      <c r="B2445" s="5">
        <f t="shared" si="736"/>
        <v>12</v>
      </c>
      <c r="C2445" s="5">
        <f t="shared" si="737"/>
        <v>2023</v>
      </c>
      <c r="D2445" s="88" t="s">
        <v>2269</v>
      </c>
      <c r="E2445" s="5" t="str">
        <f>VLOOKUP(F2445,'Set up'!$A$2:$C$55,2,FALSE)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up'!$A$2:$C$55,3,FALSE)</f>
        <v>Cash</v>
      </c>
      <c r="J2445" s="5">
        <f>VLOOKUP(F2445,'Set up'!$A$2:$D$55,4,FALSE)</f>
        <v>0</v>
      </c>
      <c r="K2445" s="4">
        <f t="shared" si="738"/>
        <v>45276</v>
      </c>
      <c r="L2445" s="5">
        <f t="shared" si="739"/>
        <v>12</v>
      </c>
      <c r="M2445" s="5">
        <f t="shared" si="740"/>
        <v>2023</v>
      </c>
      <c r="N2445" s="96">
        <v>380</v>
      </c>
      <c r="P2445" s="6">
        <f t="shared" si="726"/>
        <v>380</v>
      </c>
      <c r="Q2445" s="7">
        <f t="shared" si="728"/>
        <v>4006936.1500000018</v>
      </c>
      <c r="R2445" s="44" t="str">
        <f>VLOOKUP(F2445,'Set up'!$A$2:$E$55,5,FALSE)</f>
        <v>Trsf</v>
      </c>
    </row>
    <row r="2446" spans="1:19" ht="15" customHeight="1" x14ac:dyDescent="0.35">
      <c r="A2446" s="4">
        <v>45278</v>
      </c>
      <c r="B2446" s="5">
        <f t="shared" si="736"/>
        <v>12</v>
      </c>
      <c r="C2446" s="5">
        <f t="shared" si="737"/>
        <v>2023</v>
      </c>
      <c r="D2446" s="88" t="s">
        <v>2270</v>
      </c>
      <c r="E2446" s="5" t="str">
        <f>VLOOKUP(F2446,'Set up'!$A$2:$C$55,2,FALSE)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up'!$A$2:$C$55,3,FALSE)</f>
        <v>Cash</v>
      </c>
      <c r="J2446" s="5">
        <f>VLOOKUP(F2446,'Set up'!$A$2:$D$55,4,FALSE)</f>
        <v>0</v>
      </c>
      <c r="K2446" s="4">
        <f t="shared" si="738"/>
        <v>45278</v>
      </c>
      <c r="L2446" s="5">
        <f t="shared" si="739"/>
        <v>12</v>
      </c>
      <c r="M2446" s="5">
        <f t="shared" si="740"/>
        <v>2023</v>
      </c>
      <c r="N2446" s="96">
        <v>1738</v>
      </c>
      <c r="P2446" s="6">
        <f t="shared" si="726"/>
        <v>1738</v>
      </c>
      <c r="Q2446" s="7">
        <f t="shared" si="728"/>
        <v>4008674.1500000018</v>
      </c>
      <c r="R2446" s="44" t="str">
        <f>VLOOKUP(F2446,'Set up'!$A$2:$E$55,5,FALSE)</f>
        <v>PD Chq</v>
      </c>
    </row>
    <row r="2447" spans="1:19" ht="15" customHeight="1" x14ac:dyDescent="0.35">
      <c r="A2447" s="4">
        <v>45278</v>
      </c>
      <c r="B2447" s="5">
        <f t="shared" si="736"/>
        <v>12</v>
      </c>
      <c r="C2447" s="5">
        <f t="shared" si="737"/>
        <v>2023</v>
      </c>
      <c r="D2447" s="88" t="s">
        <v>2270</v>
      </c>
      <c r="E2447" s="5" t="str">
        <f>VLOOKUP(F2447,'Set up'!$A$2:$C$55,2,FALSE)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up'!$A$2:$C$55,3,FALSE)</f>
        <v>Cash</v>
      </c>
      <c r="J2447" s="5">
        <f>VLOOKUP(F2447,'Set up'!$A$2:$D$55,4,FALSE)</f>
        <v>0</v>
      </c>
      <c r="K2447" s="4">
        <f t="shared" si="738"/>
        <v>45278</v>
      </c>
      <c r="L2447" s="5">
        <f t="shared" si="739"/>
        <v>12</v>
      </c>
      <c r="M2447" s="5">
        <f t="shared" si="740"/>
        <v>2023</v>
      </c>
      <c r="N2447" s="96">
        <v>832.5</v>
      </c>
      <c r="P2447" s="6">
        <f t="shared" si="726"/>
        <v>832.5</v>
      </c>
      <c r="Q2447" s="7">
        <f t="shared" si="728"/>
        <v>4009506.6500000018</v>
      </c>
      <c r="R2447" s="44" t="str">
        <f>VLOOKUP(F2447,'Set up'!$A$2:$E$55,5,FALSE)</f>
        <v>PD Chq</v>
      </c>
    </row>
    <row r="2448" spans="1:19" ht="15" customHeight="1" x14ac:dyDescent="0.35">
      <c r="A2448" s="4">
        <v>45278</v>
      </c>
      <c r="B2448" s="5">
        <f t="shared" si="736"/>
        <v>12</v>
      </c>
      <c r="C2448" s="5">
        <f t="shared" si="737"/>
        <v>2023</v>
      </c>
      <c r="D2448" s="88" t="s">
        <v>2270</v>
      </c>
      <c r="E2448" s="5" t="str">
        <f>VLOOKUP(F2448,'Set up'!$A$2:$C$55,2,FALSE)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up'!$A$2:$C$55,3,FALSE)</f>
        <v>Cash</v>
      </c>
      <c r="J2448" s="5">
        <f>VLOOKUP(F2448,'Set up'!$A$2:$D$55,4,FALSE)</f>
        <v>0</v>
      </c>
      <c r="K2448" s="4">
        <f t="shared" si="738"/>
        <v>45278</v>
      </c>
      <c r="L2448" s="5">
        <f t="shared" si="739"/>
        <v>12</v>
      </c>
      <c r="M2448" s="5">
        <f t="shared" si="740"/>
        <v>2023</v>
      </c>
      <c r="N2448" s="96">
        <v>95</v>
      </c>
      <c r="P2448" s="6">
        <f t="shared" si="726"/>
        <v>95</v>
      </c>
      <c r="Q2448" s="7">
        <f t="shared" si="728"/>
        <v>4009601.6500000018</v>
      </c>
      <c r="R2448" s="44" t="str">
        <f>VLOOKUP(F2448,'Set up'!$A$2:$E$55,5,FALSE)</f>
        <v>PD Chq</v>
      </c>
    </row>
    <row r="2449" spans="1:19" ht="15" customHeight="1" x14ac:dyDescent="0.35">
      <c r="A2449" s="4">
        <v>45278</v>
      </c>
      <c r="B2449" s="5">
        <f t="shared" si="736"/>
        <v>12</v>
      </c>
      <c r="C2449" s="5">
        <f t="shared" si="737"/>
        <v>2023</v>
      </c>
      <c r="D2449" s="88" t="s">
        <v>2270</v>
      </c>
      <c r="E2449" s="5" t="str">
        <f>VLOOKUP(F2449,'Set up'!$A$2:$C$55,2,FALSE)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up'!$A$2:$C$55,3,FALSE)</f>
        <v>Cash</v>
      </c>
      <c r="J2449" s="5">
        <f>VLOOKUP(F2449,'Set up'!$A$2:$D$55,4,FALSE)</f>
        <v>0</v>
      </c>
      <c r="K2449" s="4">
        <f t="shared" si="738"/>
        <v>45278</v>
      </c>
      <c r="L2449" s="5">
        <f t="shared" si="739"/>
        <v>12</v>
      </c>
      <c r="M2449" s="5">
        <f t="shared" si="740"/>
        <v>2023</v>
      </c>
      <c r="N2449" s="96">
        <v>312.5</v>
      </c>
      <c r="P2449" s="6">
        <f t="shared" si="726"/>
        <v>312.5</v>
      </c>
      <c r="Q2449" s="7">
        <f t="shared" si="728"/>
        <v>4009914.1500000018</v>
      </c>
      <c r="R2449" s="44" t="str">
        <f>VLOOKUP(F2449,'Set up'!$A$2:$E$55,5,FALSE)</f>
        <v>PD Chq</v>
      </c>
    </row>
    <row r="2450" spans="1:19" ht="15" customHeight="1" x14ac:dyDescent="0.35">
      <c r="A2450" s="4">
        <v>45278</v>
      </c>
      <c r="B2450" s="5">
        <f t="shared" si="736"/>
        <v>12</v>
      </c>
      <c r="C2450" s="5">
        <f t="shared" si="737"/>
        <v>2023</v>
      </c>
      <c r="D2450" s="88" t="s">
        <v>2271</v>
      </c>
      <c r="E2450" s="5" t="str">
        <f>VLOOKUP(F2450,'Set up'!$A$2:$C$55,2,FALSE)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up'!$A$2:$C$55,3,FALSE)</f>
        <v>120</v>
      </c>
      <c r="J2450" s="5">
        <f>VLOOKUP(F2450,'Set up'!$A$2:$D$55,4,FALSE)</f>
        <v>120</v>
      </c>
      <c r="K2450" s="4">
        <f t="shared" si="738"/>
        <v>45398</v>
      </c>
      <c r="L2450" s="5">
        <f t="shared" si="739"/>
        <v>4</v>
      </c>
      <c r="M2450" s="5">
        <f t="shared" si="740"/>
        <v>2024</v>
      </c>
      <c r="N2450" s="96">
        <v>696</v>
      </c>
      <c r="O2450" s="6">
        <f t="shared" ref="O2450" si="741">-N2450</f>
        <v>-696</v>
      </c>
      <c r="P2450" s="6">
        <f t="shared" si="726"/>
        <v>0</v>
      </c>
      <c r="Q2450" s="7">
        <f t="shared" si="728"/>
        <v>4010610.1500000018</v>
      </c>
      <c r="R2450" s="44" t="str">
        <f>VLOOKUP(F2450,'Set up'!$A$2:$E$55,5,FALSE)</f>
        <v>Trsf</v>
      </c>
      <c r="S2450" s="1" t="s">
        <v>2696</v>
      </c>
    </row>
    <row r="2451" spans="1:19" ht="15" customHeight="1" x14ac:dyDescent="0.35">
      <c r="A2451" s="4">
        <v>45279</v>
      </c>
      <c r="B2451" s="5">
        <f t="shared" si="736"/>
        <v>12</v>
      </c>
      <c r="C2451" s="5">
        <f t="shared" si="737"/>
        <v>2023</v>
      </c>
      <c r="D2451" s="88" t="s">
        <v>2272</v>
      </c>
      <c r="E2451" s="5" t="str">
        <f>VLOOKUP(F2451,'Set up'!$A$2:$C$55,2,FALSE)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up'!$A$2:$C$55,3,FALSE)</f>
        <v>Cash</v>
      </c>
      <c r="J2451" s="5">
        <f>VLOOKUP(F2451,'Set up'!$A$2:$D$55,4,FALSE)</f>
        <v>0</v>
      </c>
      <c r="K2451" s="4">
        <f t="shared" si="738"/>
        <v>45279</v>
      </c>
      <c r="L2451" s="5">
        <f t="shared" si="739"/>
        <v>12</v>
      </c>
      <c r="M2451" s="5">
        <f t="shared" si="740"/>
        <v>2023</v>
      </c>
      <c r="N2451" s="96">
        <v>1738</v>
      </c>
      <c r="P2451" s="6">
        <f t="shared" si="726"/>
        <v>1738</v>
      </c>
      <c r="Q2451" s="7">
        <f t="shared" si="728"/>
        <v>4012348.1500000018</v>
      </c>
      <c r="R2451" s="44" t="str">
        <f>VLOOKUP(F2451,'Set up'!$A$2:$E$55,5,FALSE)</f>
        <v>Trsf</v>
      </c>
    </row>
    <row r="2452" spans="1:19" ht="15" customHeight="1" x14ac:dyDescent="0.35">
      <c r="A2452" s="4">
        <v>45279</v>
      </c>
      <c r="B2452" s="5">
        <f t="shared" si="736"/>
        <v>12</v>
      </c>
      <c r="C2452" s="5">
        <f t="shared" si="737"/>
        <v>2023</v>
      </c>
      <c r="D2452" s="88" t="s">
        <v>2272</v>
      </c>
      <c r="E2452" s="5" t="str">
        <f>VLOOKUP(F2452,'Set up'!$A$2:$C$55,2,FALSE)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up'!$A$2:$C$55,3,FALSE)</f>
        <v>Cash</v>
      </c>
      <c r="J2452" s="5">
        <f>VLOOKUP(F2452,'Set up'!$A$2:$D$55,4,FALSE)</f>
        <v>0</v>
      </c>
      <c r="K2452" s="4">
        <f t="shared" si="738"/>
        <v>45279</v>
      </c>
      <c r="L2452" s="5">
        <f t="shared" si="739"/>
        <v>12</v>
      </c>
      <c r="M2452" s="5">
        <f t="shared" si="740"/>
        <v>2023</v>
      </c>
      <c r="N2452" s="96">
        <v>405</v>
      </c>
      <c r="P2452" s="6">
        <f t="shared" si="726"/>
        <v>405</v>
      </c>
      <c r="Q2452" s="7">
        <f t="shared" si="728"/>
        <v>4012753.1500000018</v>
      </c>
      <c r="R2452" s="44" t="str">
        <f>VLOOKUP(F2452,'Set up'!$A$2:$E$55,5,FALSE)</f>
        <v>Trsf</v>
      </c>
    </row>
    <row r="2453" spans="1:19" ht="15" customHeight="1" x14ac:dyDescent="0.35">
      <c r="A2453" s="4">
        <v>45279</v>
      </c>
      <c r="B2453" s="5">
        <f t="shared" si="736"/>
        <v>12</v>
      </c>
      <c r="C2453" s="5">
        <f t="shared" si="737"/>
        <v>2023</v>
      </c>
      <c r="D2453" s="88" t="s">
        <v>2272</v>
      </c>
      <c r="E2453" s="5" t="str">
        <f>VLOOKUP(F2453,'Set up'!$A$2:$C$55,2,FALSE)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up'!$A$2:$C$55,3,FALSE)</f>
        <v>Cash</v>
      </c>
      <c r="J2453" s="5">
        <f>VLOOKUP(F2453,'Set up'!$A$2:$D$55,4,FALSE)</f>
        <v>0</v>
      </c>
      <c r="K2453" s="4">
        <f t="shared" si="738"/>
        <v>45279</v>
      </c>
      <c r="L2453" s="5">
        <f t="shared" si="739"/>
        <v>12</v>
      </c>
      <c r="M2453" s="5">
        <f t="shared" si="740"/>
        <v>2023</v>
      </c>
      <c r="N2453" s="96">
        <v>250</v>
      </c>
      <c r="P2453" s="6">
        <f t="shared" ref="P2453:P2516" si="742">SUM(N2453+O2453)</f>
        <v>250</v>
      </c>
      <c r="Q2453" s="7">
        <f t="shared" si="728"/>
        <v>4013003.1500000018</v>
      </c>
      <c r="R2453" s="44" t="str">
        <f>VLOOKUP(F2453,'Set up'!$A$2:$E$55,5,FALSE)</f>
        <v>Trsf</v>
      </c>
    </row>
    <row r="2454" spans="1:19" ht="15" customHeight="1" x14ac:dyDescent="0.35">
      <c r="A2454" s="4">
        <v>45279</v>
      </c>
      <c r="B2454" s="5">
        <f t="shared" si="736"/>
        <v>12</v>
      </c>
      <c r="C2454" s="5">
        <f t="shared" si="737"/>
        <v>2023</v>
      </c>
      <c r="D2454" s="88" t="s">
        <v>2272</v>
      </c>
      <c r="E2454" s="5" t="str">
        <f>VLOOKUP(F2454,'Set up'!$A$2:$C$55,2,FALSE)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up'!$A$2:$C$55,3,FALSE)</f>
        <v>Cash</v>
      </c>
      <c r="J2454" s="5">
        <f>VLOOKUP(F2454,'Set up'!$A$2:$D$55,4,FALSE)</f>
        <v>0</v>
      </c>
      <c r="K2454" s="4">
        <f t="shared" si="738"/>
        <v>45279</v>
      </c>
      <c r="L2454" s="5">
        <f t="shared" si="739"/>
        <v>12</v>
      </c>
      <c r="M2454" s="5">
        <f t="shared" si="740"/>
        <v>2023</v>
      </c>
      <c r="N2454" s="96">
        <v>105</v>
      </c>
      <c r="P2454" s="6">
        <f t="shared" si="742"/>
        <v>105</v>
      </c>
      <c r="Q2454" s="7">
        <f t="shared" si="728"/>
        <v>4013108.1500000018</v>
      </c>
      <c r="R2454" s="44" t="str">
        <f>VLOOKUP(F2454,'Set up'!$A$2:$E$55,5,FALSE)</f>
        <v>Trsf</v>
      </c>
    </row>
    <row r="2455" spans="1:19" ht="15" customHeight="1" x14ac:dyDescent="0.35">
      <c r="A2455" s="4">
        <v>45279</v>
      </c>
      <c r="B2455" s="5">
        <f t="shared" si="736"/>
        <v>12</v>
      </c>
      <c r="C2455" s="5">
        <f t="shared" si="737"/>
        <v>2023</v>
      </c>
      <c r="D2455" s="88" t="s">
        <v>2272</v>
      </c>
      <c r="E2455" s="5" t="str">
        <f>VLOOKUP(F2455,'Set up'!$A$2:$C$55,2,FALSE)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up'!$A$2:$C$55,3,FALSE)</f>
        <v>Cash</v>
      </c>
      <c r="J2455" s="5">
        <f>VLOOKUP(F2455,'Set up'!$A$2:$D$55,4,FALSE)</f>
        <v>0</v>
      </c>
      <c r="K2455" s="4">
        <f t="shared" si="738"/>
        <v>45279</v>
      </c>
      <c r="L2455" s="5">
        <f t="shared" si="739"/>
        <v>12</v>
      </c>
      <c r="M2455" s="5">
        <f t="shared" si="740"/>
        <v>2023</v>
      </c>
      <c r="N2455" s="96">
        <v>420</v>
      </c>
      <c r="P2455" s="6">
        <f t="shared" si="742"/>
        <v>420</v>
      </c>
      <c r="Q2455" s="7">
        <f t="shared" si="728"/>
        <v>4013528.1500000018</v>
      </c>
      <c r="R2455" s="44" t="str">
        <f>VLOOKUP(F2455,'Set up'!$A$2:$E$55,5,FALSE)</f>
        <v>Trsf</v>
      </c>
    </row>
    <row r="2456" spans="1:19" ht="15" customHeight="1" x14ac:dyDescent="0.35">
      <c r="A2456" s="4">
        <v>45279</v>
      </c>
      <c r="B2456" s="5">
        <f t="shared" si="736"/>
        <v>12</v>
      </c>
      <c r="C2456" s="5">
        <f t="shared" si="737"/>
        <v>2023</v>
      </c>
      <c r="D2456" s="88" t="s">
        <v>2273</v>
      </c>
      <c r="E2456" s="5" t="str">
        <f>VLOOKUP(F2456,'Set up'!$A$2:$C$55,2,FALSE)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up'!$A$2:$C$55,3,FALSE)</f>
        <v>Cash</v>
      </c>
      <c r="J2456" s="5">
        <f>VLOOKUP(F2456,'Set up'!$A$2:$D$55,4,FALSE)</f>
        <v>0</v>
      </c>
      <c r="K2456" s="4">
        <f t="shared" si="738"/>
        <v>45279</v>
      </c>
      <c r="L2456" s="5">
        <f t="shared" si="739"/>
        <v>12</v>
      </c>
      <c r="M2456" s="5">
        <f t="shared" si="740"/>
        <v>2023</v>
      </c>
      <c r="N2456" s="96">
        <v>4250</v>
      </c>
      <c r="O2456" s="6">
        <f t="shared" ref="O2456:O2466" si="743">-N2456</f>
        <v>-4250</v>
      </c>
      <c r="P2456" s="6">
        <f t="shared" si="742"/>
        <v>0</v>
      </c>
      <c r="Q2456" s="7">
        <f t="shared" si="728"/>
        <v>4017778.1500000018</v>
      </c>
      <c r="R2456" s="44" t="str">
        <f>VLOOKUP(F2456,'Set up'!$A$2:$E$55,5,FALSE)</f>
        <v>Trsf</v>
      </c>
      <c r="S2456" s="1" t="s">
        <v>2326</v>
      </c>
    </row>
    <row r="2457" spans="1:19" ht="15" customHeight="1" x14ac:dyDescent="0.35">
      <c r="A2457" s="4">
        <v>45279</v>
      </c>
      <c r="B2457" s="5">
        <f t="shared" si="736"/>
        <v>12</v>
      </c>
      <c r="C2457" s="5">
        <f t="shared" si="737"/>
        <v>2023</v>
      </c>
      <c r="D2457" s="88" t="s">
        <v>2273</v>
      </c>
      <c r="E2457" s="5" t="str">
        <f>VLOOKUP(F2457,'Set up'!$A$2:$C$55,2,FALSE)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up'!$A$2:$C$55,3,FALSE)</f>
        <v>Cash</v>
      </c>
      <c r="J2457" s="5">
        <f>VLOOKUP(F2457,'Set up'!$A$2:$D$55,4,FALSE)</f>
        <v>0</v>
      </c>
      <c r="K2457" s="4">
        <f t="shared" si="738"/>
        <v>45279</v>
      </c>
      <c r="L2457" s="5">
        <f t="shared" si="739"/>
        <v>12</v>
      </c>
      <c r="M2457" s="5">
        <f t="shared" si="740"/>
        <v>2023</v>
      </c>
      <c r="N2457" s="96">
        <v>300</v>
      </c>
      <c r="O2457" s="6">
        <f t="shared" si="743"/>
        <v>-300</v>
      </c>
      <c r="P2457" s="6">
        <f t="shared" si="742"/>
        <v>0</v>
      </c>
      <c r="Q2457" s="7">
        <f t="shared" si="728"/>
        <v>4018078.1500000018</v>
      </c>
      <c r="R2457" s="44" t="str">
        <f>VLOOKUP(F2457,'Set up'!$A$2:$E$55,5,FALSE)</f>
        <v>Trsf</v>
      </c>
      <c r="S2457" s="1" t="s">
        <v>2326</v>
      </c>
    </row>
    <row r="2458" spans="1:19" ht="15" customHeight="1" x14ac:dyDescent="0.35">
      <c r="A2458" s="4">
        <v>45279</v>
      </c>
      <c r="B2458" s="5">
        <f t="shared" si="736"/>
        <v>12</v>
      </c>
      <c r="C2458" s="5">
        <f t="shared" si="737"/>
        <v>2023</v>
      </c>
      <c r="D2458" s="88" t="s">
        <v>2273</v>
      </c>
      <c r="E2458" s="5" t="str">
        <f>VLOOKUP(F2458,'Set up'!$A$2:$C$55,2,FALSE)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up'!$A$2:$C$55,3,FALSE)</f>
        <v>Cash</v>
      </c>
      <c r="J2458" s="5">
        <f>VLOOKUP(F2458,'Set up'!$A$2:$D$55,4,FALSE)</f>
        <v>0</v>
      </c>
      <c r="K2458" s="4">
        <f t="shared" si="738"/>
        <v>45279</v>
      </c>
      <c r="L2458" s="5">
        <f t="shared" si="739"/>
        <v>12</v>
      </c>
      <c r="M2458" s="5">
        <f t="shared" si="740"/>
        <v>2023</v>
      </c>
      <c r="N2458" s="96">
        <v>150</v>
      </c>
      <c r="O2458" s="6">
        <f t="shared" si="743"/>
        <v>-150</v>
      </c>
      <c r="P2458" s="6">
        <f t="shared" si="742"/>
        <v>0</v>
      </c>
      <c r="Q2458" s="7">
        <f t="shared" si="728"/>
        <v>4018228.1500000018</v>
      </c>
      <c r="R2458" s="44" t="str">
        <f>VLOOKUP(F2458,'Set up'!$A$2:$E$55,5,FALSE)</f>
        <v>Trsf</v>
      </c>
      <c r="S2458" s="1" t="s">
        <v>2326</v>
      </c>
    </row>
    <row r="2459" spans="1:19" ht="15" customHeight="1" x14ac:dyDescent="0.35">
      <c r="A2459" s="4">
        <v>45279</v>
      </c>
      <c r="B2459" s="5">
        <f t="shared" ref="B2459" si="744">MONTH(A2459)</f>
        <v>12</v>
      </c>
      <c r="C2459" s="5">
        <f t="shared" ref="C2459" si="745">YEAR(A2459)</f>
        <v>2023</v>
      </c>
      <c r="D2459" s="88" t="s">
        <v>2338</v>
      </c>
      <c r="E2459" s="5" t="str">
        <f>VLOOKUP(F2459,'Set up'!$A$2:$C$55,2,FALSE)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up'!$A$2:$C$55,3,FALSE)</f>
        <v>Cash</v>
      </c>
      <c r="J2459" s="5">
        <f>VLOOKUP(F2459,'Set up'!$A$2:$D$55,4,FALSE)</f>
        <v>0</v>
      </c>
      <c r="K2459" s="4">
        <f t="shared" si="738"/>
        <v>45279</v>
      </c>
      <c r="L2459" s="5">
        <f t="shared" si="739"/>
        <v>12</v>
      </c>
      <c r="M2459" s="5">
        <f t="shared" si="740"/>
        <v>2023</v>
      </c>
      <c r="N2459" s="96">
        <v>-866</v>
      </c>
      <c r="O2459" s="6">
        <f t="shared" si="743"/>
        <v>866</v>
      </c>
      <c r="P2459" s="6">
        <f t="shared" si="742"/>
        <v>0</v>
      </c>
      <c r="Q2459" s="7">
        <f t="shared" si="728"/>
        <v>4017362.1500000018</v>
      </c>
      <c r="R2459" s="44" t="str">
        <f>VLOOKUP(F2459,'Set up'!$A$2:$E$55,5,FALSE)</f>
        <v>Trsf</v>
      </c>
      <c r="S2459" s="99" t="s">
        <v>2340</v>
      </c>
    </row>
    <row r="2460" spans="1:19" ht="15" customHeight="1" x14ac:dyDescent="0.35">
      <c r="A2460" s="4">
        <v>45280</v>
      </c>
      <c r="B2460" s="5">
        <f t="shared" si="736"/>
        <v>12</v>
      </c>
      <c r="C2460" s="5">
        <f t="shared" si="737"/>
        <v>2023</v>
      </c>
      <c r="D2460" s="88" t="s">
        <v>2274</v>
      </c>
      <c r="E2460" s="5" t="str">
        <f>VLOOKUP(F2460,'Set up'!$A$2:$C$55,2,FALSE)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up'!$A$2:$C$55,3,FALSE)</f>
        <v>30</v>
      </c>
      <c r="J2460" s="5">
        <f>VLOOKUP(F2460,'Set up'!$A$2:$D$55,4,FALSE)</f>
        <v>30</v>
      </c>
      <c r="K2460" s="4">
        <f t="shared" si="738"/>
        <v>45310</v>
      </c>
      <c r="L2460" s="5">
        <f t="shared" si="739"/>
        <v>1</v>
      </c>
      <c r="M2460" s="5">
        <f t="shared" si="740"/>
        <v>2024</v>
      </c>
      <c r="N2460" s="96">
        <v>6952</v>
      </c>
      <c r="O2460" s="6">
        <f t="shared" si="743"/>
        <v>-6952</v>
      </c>
      <c r="P2460" s="6">
        <f t="shared" si="742"/>
        <v>0</v>
      </c>
      <c r="Q2460" s="7">
        <f t="shared" si="728"/>
        <v>4024314.1500000018</v>
      </c>
      <c r="R2460" s="44" t="str">
        <f>VLOOKUP(F2460,'Set up'!$A$2:$E$55,5,FALSE)</f>
        <v>Chq</v>
      </c>
      <c r="S2460" s="1" t="s">
        <v>2412</v>
      </c>
    </row>
    <row r="2461" spans="1:19" ht="15" customHeight="1" x14ac:dyDescent="0.35">
      <c r="A2461" s="4">
        <v>45280</v>
      </c>
      <c r="B2461" s="5">
        <f t="shared" si="736"/>
        <v>12</v>
      </c>
      <c r="C2461" s="5">
        <f t="shared" si="737"/>
        <v>2023</v>
      </c>
      <c r="D2461" s="88" t="s">
        <v>2274</v>
      </c>
      <c r="E2461" s="5" t="str">
        <f>VLOOKUP(F2461,'Set up'!$A$2:$C$55,2,FALSE)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up'!$A$2:$C$55,3,FALSE)</f>
        <v>30</v>
      </c>
      <c r="J2461" s="5">
        <f>VLOOKUP(F2461,'Set up'!$A$2:$D$55,4,FALSE)</f>
        <v>30</v>
      </c>
      <c r="K2461" s="4">
        <f t="shared" si="738"/>
        <v>45310</v>
      </c>
      <c r="L2461" s="5">
        <f t="shared" si="739"/>
        <v>1</v>
      </c>
      <c r="M2461" s="5">
        <f t="shared" si="740"/>
        <v>2024</v>
      </c>
      <c r="N2461" s="96">
        <v>2613</v>
      </c>
      <c r="O2461" s="6">
        <f t="shared" si="743"/>
        <v>-2613</v>
      </c>
      <c r="P2461" s="6">
        <f t="shared" si="742"/>
        <v>0</v>
      </c>
      <c r="Q2461" s="7">
        <f t="shared" si="728"/>
        <v>4026927.1500000018</v>
      </c>
      <c r="R2461" s="44" t="str">
        <f>VLOOKUP(F2461,'Set up'!$A$2:$E$55,5,FALSE)</f>
        <v>Chq</v>
      </c>
      <c r="S2461" s="1" t="s">
        <v>2412</v>
      </c>
    </row>
    <row r="2462" spans="1:19" ht="15" customHeight="1" x14ac:dyDescent="0.35">
      <c r="A2462" s="4">
        <v>45280</v>
      </c>
      <c r="B2462" s="5">
        <f t="shared" si="736"/>
        <v>12</v>
      </c>
      <c r="C2462" s="5">
        <f t="shared" si="737"/>
        <v>2023</v>
      </c>
      <c r="D2462" s="88" t="s">
        <v>2274</v>
      </c>
      <c r="E2462" s="5" t="str">
        <f>VLOOKUP(F2462,'Set up'!$A$2:$C$55,2,FALSE)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up'!$A$2:$C$55,3,FALSE)</f>
        <v>30</v>
      </c>
      <c r="J2462" s="5">
        <f>VLOOKUP(F2462,'Set up'!$A$2:$D$55,4,FALSE)</f>
        <v>30</v>
      </c>
      <c r="K2462" s="4">
        <f t="shared" si="738"/>
        <v>45310</v>
      </c>
      <c r="L2462" s="5">
        <f t="shared" si="739"/>
        <v>1</v>
      </c>
      <c r="M2462" s="5">
        <f t="shared" si="740"/>
        <v>2024</v>
      </c>
      <c r="N2462" s="96">
        <v>240</v>
      </c>
      <c r="O2462" s="6">
        <f t="shared" si="743"/>
        <v>-240</v>
      </c>
      <c r="P2462" s="6">
        <f t="shared" si="742"/>
        <v>0</v>
      </c>
      <c r="Q2462" s="7">
        <f t="shared" si="728"/>
        <v>4027167.1500000018</v>
      </c>
      <c r="R2462" s="44" t="str">
        <f>VLOOKUP(F2462,'Set up'!$A$2:$E$55,5,FALSE)</f>
        <v>Chq</v>
      </c>
      <c r="S2462" s="1" t="s">
        <v>2412</v>
      </c>
    </row>
    <row r="2463" spans="1:19" ht="15" customHeight="1" x14ac:dyDescent="0.35">
      <c r="A2463" s="4">
        <v>45280</v>
      </c>
      <c r="B2463" s="5">
        <f t="shared" si="736"/>
        <v>12</v>
      </c>
      <c r="C2463" s="5">
        <f t="shared" si="737"/>
        <v>2023</v>
      </c>
      <c r="D2463" s="88" t="s">
        <v>2274</v>
      </c>
      <c r="E2463" s="5" t="str">
        <f>VLOOKUP(F2463,'Set up'!$A$2:$C$55,2,FALSE)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up'!$A$2:$C$55,3,FALSE)</f>
        <v>30</v>
      </c>
      <c r="J2463" s="5">
        <f>VLOOKUP(F2463,'Set up'!$A$2:$D$55,4,FALSE)</f>
        <v>30</v>
      </c>
      <c r="K2463" s="4">
        <f t="shared" si="738"/>
        <v>45310</v>
      </c>
      <c r="L2463" s="5">
        <f t="shared" si="739"/>
        <v>1</v>
      </c>
      <c r="M2463" s="5">
        <f t="shared" si="740"/>
        <v>2024</v>
      </c>
      <c r="N2463" s="96">
        <v>312.5</v>
      </c>
      <c r="O2463" s="6">
        <f t="shared" si="743"/>
        <v>-312.5</v>
      </c>
      <c r="P2463" s="6">
        <f t="shared" si="742"/>
        <v>0</v>
      </c>
      <c r="Q2463" s="7">
        <f t="shared" si="728"/>
        <v>4027479.6500000018</v>
      </c>
      <c r="R2463" s="44" t="str">
        <f>VLOOKUP(F2463,'Set up'!$A$2:$E$55,5,FALSE)</f>
        <v>Chq</v>
      </c>
      <c r="S2463" s="1" t="s">
        <v>2412</v>
      </c>
    </row>
    <row r="2464" spans="1:19" ht="15" customHeight="1" x14ac:dyDescent="0.35">
      <c r="A2464" s="4">
        <v>45280</v>
      </c>
      <c r="B2464" s="5">
        <f t="shared" si="736"/>
        <v>12</v>
      </c>
      <c r="C2464" s="5">
        <f t="shared" si="737"/>
        <v>2023</v>
      </c>
      <c r="D2464" s="88" t="s">
        <v>2274</v>
      </c>
      <c r="E2464" s="5" t="str">
        <f>VLOOKUP(F2464,'Set up'!$A$2:$C$55,2,FALSE)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up'!$A$2:$C$55,3,FALSE)</f>
        <v>30</v>
      </c>
      <c r="J2464" s="5">
        <f>VLOOKUP(F2464,'Set up'!$A$2:$D$55,4,FALSE)</f>
        <v>30</v>
      </c>
      <c r="K2464" s="4">
        <f t="shared" si="738"/>
        <v>45310</v>
      </c>
      <c r="L2464" s="5">
        <f t="shared" si="739"/>
        <v>1</v>
      </c>
      <c r="M2464" s="5">
        <f t="shared" si="740"/>
        <v>2024</v>
      </c>
      <c r="N2464" s="96">
        <v>572</v>
      </c>
      <c r="O2464" s="6">
        <f t="shared" si="743"/>
        <v>-572</v>
      </c>
      <c r="P2464" s="6">
        <f t="shared" si="742"/>
        <v>0</v>
      </c>
      <c r="Q2464" s="7">
        <f t="shared" ref="Q2464:Q2527" si="746">SUM(Q2463+N2464)</f>
        <v>4028051.6500000018</v>
      </c>
      <c r="R2464" s="44" t="str">
        <f>VLOOKUP(F2464,'Set up'!$A$2:$E$55,5,FALSE)</f>
        <v>Chq</v>
      </c>
      <c r="S2464" s="1" t="s">
        <v>2412</v>
      </c>
    </row>
    <row r="2465" spans="1:19" ht="15" customHeight="1" x14ac:dyDescent="0.35">
      <c r="A2465" s="4">
        <v>45280</v>
      </c>
      <c r="B2465" s="5">
        <f t="shared" si="736"/>
        <v>12</v>
      </c>
      <c r="C2465" s="5">
        <f t="shared" si="737"/>
        <v>2023</v>
      </c>
      <c r="D2465" s="88" t="s">
        <v>2274</v>
      </c>
      <c r="E2465" s="5" t="str">
        <f>VLOOKUP(F2465,'Set up'!$A$2:$C$55,2,FALSE)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up'!$A$2:$C$55,3,FALSE)</f>
        <v>30</v>
      </c>
      <c r="J2465" s="5">
        <f>VLOOKUP(F2465,'Set up'!$A$2:$D$55,4,FALSE)</f>
        <v>30</v>
      </c>
      <c r="K2465" s="4">
        <f t="shared" si="738"/>
        <v>45310</v>
      </c>
      <c r="L2465" s="5">
        <f t="shared" si="739"/>
        <v>1</v>
      </c>
      <c r="M2465" s="5">
        <f t="shared" si="740"/>
        <v>2024</v>
      </c>
      <c r="N2465" s="96">
        <v>285</v>
      </c>
      <c r="O2465" s="6">
        <f t="shared" si="743"/>
        <v>-285</v>
      </c>
      <c r="P2465" s="6">
        <f t="shared" si="742"/>
        <v>0</v>
      </c>
      <c r="Q2465" s="7">
        <f t="shared" si="746"/>
        <v>4028336.6500000018</v>
      </c>
      <c r="R2465" s="44" t="str">
        <f>VLOOKUP(F2465,'Set up'!$A$2:$E$55,5,FALSE)</f>
        <v>Chq</v>
      </c>
      <c r="S2465" s="1" t="s">
        <v>2412</v>
      </c>
    </row>
    <row r="2466" spans="1:19" ht="15" customHeight="1" x14ac:dyDescent="0.35">
      <c r="A2466" s="4">
        <v>45280</v>
      </c>
      <c r="B2466" s="5">
        <f t="shared" si="736"/>
        <v>12</v>
      </c>
      <c r="C2466" s="5">
        <f t="shared" si="737"/>
        <v>2023</v>
      </c>
      <c r="D2466" s="88" t="s">
        <v>2274</v>
      </c>
      <c r="E2466" s="5" t="str">
        <f>VLOOKUP(F2466,'Set up'!$A$2:$C$55,2,FALSE)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up'!$A$2:$C$55,3,FALSE)</f>
        <v>30</v>
      </c>
      <c r="J2466" s="5">
        <f>VLOOKUP(F2466,'Set up'!$A$2:$D$55,4,FALSE)</f>
        <v>30</v>
      </c>
      <c r="K2466" s="4">
        <f t="shared" si="738"/>
        <v>45310</v>
      </c>
      <c r="L2466" s="5">
        <f t="shared" si="739"/>
        <v>1</v>
      </c>
      <c r="M2466" s="5">
        <f t="shared" si="740"/>
        <v>2024</v>
      </c>
      <c r="N2466" s="96">
        <v>930</v>
      </c>
      <c r="O2466" s="6">
        <f t="shared" si="743"/>
        <v>-930</v>
      </c>
      <c r="P2466" s="6">
        <f t="shared" si="742"/>
        <v>0</v>
      </c>
      <c r="Q2466" s="7">
        <f t="shared" si="746"/>
        <v>4029266.6500000018</v>
      </c>
      <c r="R2466" s="44" t="str">
        <f>VLOOKUP(F2466,'Set up'!$A$2:$E$55,5,FALSE)</f>
        <v>Chq</v>
      </c>
      <c r="S2466" s="1" t="s">
        <v>2412</v>
      </c>
    </row>
    <row r="2467" spans="1:19" ht="15" customHeight="1" x14ac:dyDescent="0.35">
      <c r="A2467" s="4">
        <v>45281</v>
      </c>
      <c r="B2467" s="5">
        <f t="shared" si="736"/>
        <v>12</v>
      </c>
      <c r="C2467" s="5">
        <f t="shared" si="737"/>
        <v>2023</v>
      </c>
      <c r="D2467" s="88" t="s">
        <v>2275</v>
      </c>
      <c r="E2467" s="5" t="str">
        <f>VLOOKUP(F2467,'Set up'!$A$2:$C$55,2,FALSE)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up'!$A$2:$C$55,3,FALSE)</f>
        <v>Cash</v>
      </c>
      <c r="J2467" s="5">
        <f>VLOOKUP(F2467,'Set up'!$A$2:$D$55,4,FALSE)</f>
        <v>0</v>
      </c>
      <c r="K2467" s="4">
        <f t="shared" si="738"/>
        <v>45281</v>
      </c>
      <c r="L2467" s="5">
        <f t="shared" si="739"/>
        <v>12</v>
      </c>
      <c r="M2467" s="5">
        <f t="shared" si="740"/>
        <v>2023</v>
      </c>
      <c r="N2467" s="96">
        <v>250</v>
      </c>
      <c r="P2467" s="6">
        <f t="shared" si="742"/>
        <v>250</v>
      </c>
      <c r="Q2467" s="7">
        <f t="shared" si="746"/>
        <v>4029516.6500000018</v>
      </c>
      <c r="R2467" s="44" t="str">
        <f>VLOOKUP(F2467,'Set up'!$A$2:$E$55,5,FALSE)</f>
        <v>Trsf</v>
      </c>
    </row>
    <row r="2468" spans="1:19" ht="15" customHeight="1" x14ac:dyDescent="0.35">
      <c r="A2468" s="4">
        <v>45281</v>
      </c>
      <c r="B2468" s="5">
        <f t="shared" si="736"/>
        <v>12</v>
      </c>
      <c r="C2468" s="5">
        <f t="shared" si="737"/>
        <v>2023</v>
      </c>
      <c r="D2468" s="88" t="s">
        <v>2276</v>
      </c>
      <c r="E2468" s="5" t="str">
        <f>VLOOKUP(F2468,'Set up'!$A$2:$C$55,2,FALSE)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up'!$A$2:$C$55,3,FALSE)</f>
        <v>Cash</v>
      </c>
      <c r="J2468" s="5">
        <f>VLOOKUP(F2468,'Set up'!$A$2:$D$55,4,FALSE)</f>
        <v>0</v>
      </c>
      <c r="K2468" s="4">
        <f t="shared" si="738"/>
        <v>45281</v>
      </c>
      <c r="L2468" s="5">
        <f t="shared" si="739"/>
        <v>12</v>
      </c>
      <c r="M2468" s="5">
        <f t="shared" si="740"/>
        <v>2023</v>
      </c>
      <c r="N2468" s="96">
        <v>6424</v>
      </c>
      <c r="P2468" s="6">
        <f t="shared" si="742"/>
        <v>6424</v>
      </c>
      <c r="Q2468" s="7">
        <f t="shared" si="746"/>
        <v>4035940.6500000018</v>
      </c>
      <c r="R2468" s="44" t="str">
        <f>VLOOKUP(F2468,'Set up'!$A$2:$E$55,5,FALSE)</f>
        <v>Trsf</v>
      </c>
    </row>
    <row r="2469" spans="1:19" ht="15" customHeight="1" x14ac:dyDescent="0.35">
      <c r="A2469" s="4">
        <v>45281</v>
      </c>
      <c r="B2469" s="5">
        <f t="shared" si="736"/>
        <v>12</v>
      </c>
      <c r="C2469" s="5">
        <f t="shared" si="737"/>
        <v>2023</v>
      </c>
      <c r="D2469" s="88" t="s">
        <v>2276</v>
      </c>
      <c r="E2469" s="5" t="str">
        <f>VLOOKUP(F2469,'Set up'!$A$2:$C$55,2,FALSE)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up'!$A$2:$C$55,3,FALSE)</f>
        <v>Cash</v>
      </c>
      <c r="J2469" s="5">
        <f>VLOOKUP(F2469,'Set up'!$A$2:$D$55,4,FALSE)</f>
        <v>0</v>
      </c>
      <c r="K2469" s="4">
        <f t="shared" si="738"/>
        <v>45281</v>
      </c>
      <c r="L2469" s="5">
        <f t="shared" si="739"/>
        <v>12</v>
      </c>
      <c r="M2469" s="5">
        <f t="shared" si="740"/>
        <v>2023</v>
      </c>
      <c r="N2469" s="96">
        <v>2575.1999999999998</v>
      </c>
      <c r="P2469" s="6">
        <f t="shared" si="742"/>
        <v>2575.1999999999998</v>
      </c>
      <c r="Q2469" s="7">
        <f t="shared" si="746"/>
        <v>4038515.850000002</v>
      </c>
      <c r="R2469" s="44" t="str">
        <f>VLOOKUP(F2469,'Set up'!$A$2:$E$55,5,FALSE)</f>
        <v>Trsf</v>
      </c>
    </row>
    <row r="2470" spans="1:19" ht="15" customHeight="1" x14ac:dyDescent="0.35">
      <c r="A2470" s="4">
        <v>45281</v>
      </c>
      <c r="B2470" s="5">
        <f t="shared" si="736"/>
        <v>12</v>
      </c>
      <c r="C2470" s="5">
        <f t="shared" si="737"/>
        <v>2023</v>
      </c>
      <c r="D2470" s="88" t="s">
        <v>2276</v>
      </c>
      <c r="E2470" s="5" t="str">
        <f>VLOOKUP(F2470,'Set up'!$A$2:$C$55,2,FALSE)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up'!$A$2:$C$55,3,FALSE)</f>
        <v>Cash</v>
      </c>
      <c r="J2470" s="5">
        <f>VLOOKUP(F2470,'Set up'!$A$2:$D$55,4,FALSE)</f>
        <v>0</v>
      </c>
      <c r="K2470" s="4">
        <f t="shared" si="738"/>
        <v>45281</v>
      </c>
      <c r="L2470" s="5">
        <f t="shared" si="739"/>
        <v>12</v>
      </c>
      <c r="M2470" s="5">
        <f t="shared" si="740"/>
        <v>2023</v>
      </c>
      <c r="N2470" s="96">
        <v>1404</v>
      </c>
      <c r="P2470" s="6">
        <f t="shared" si="742"/>
        <v>1404</v>
      </c>
      <c r="Q2470" s="7">
        <f t="shared" si="746"/>
        <v>4039919.850000002</v>
      </c>
      <c r="R2470" s="44" t="str">
        <f>VLOOKUP(F2470,'Set up'!$A$2:$E$55,5,FALSE)</f>
        <v>Trsf</v>
      </c>
    </row>
    <row r="2471" spans="1:19" ht="15" customHeight="1" x14ac:dyDescent="0.35">
      <c r="A2471" s="4">
        <v>45281</v>
      </c>
      <c r="B2471" s="5">
        <f t="shared" si="736"/>
        <v>12</v>
      </c>
      <c r="C2471" s="5">
        <f t="shared" si="737"/>
        <v>2023</v>
      </c>
      <c r="D2471" s="88" t="s">
        <v>2276</v>
      </c>
      <c r="E2471" s="5" t="str">
        <f>VLOOKUP(F2471,'Set up'!$A$2:$C$55,2,FALSE)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up'!$A$2:$C$55,3,FALSE)</f>
        <v>Cash</v>
      </c>
      <c r="J2471" s="5">
        <f>VLOOKUP(F2471,'Set up'!$A$2:$D$55,4,FALSE)</f>
        <v>0</v>
      </c>
      <c r="K2471" s="4">
        <f t="shared" si="738"/>
        <v>45281</v>
      </c>
      <c r="L2471" s="5">
        <f t="shared" si="739"/>
        <v>12</v>
      </c>
      <c r="M2471" s="5">
        <f t="shared" si="740"/>
        <v>2023</v>
      </c>
      <c r="N2471" s="96">
        <v>380</v>
      </c>
      <c r="P2471" s="6">
        <f t="shared" si="742"/>
        <v>380</v>
      </c>
      <c r="Q2471" s="7">
        <f t="shared" si="746"/>
        <v>4040299.850000002</v>
      </c>
      <c r="R2471" s="44" t="str">
        <f>VLOOKUP(F2471,'Set up'!$A$2:$E$55,5,FALSE)</f>
        <v>Trsf</v>
      </c>
    </row>
    <row r="2472" spans="1:19" ht="15" customHeight="1" x14ac:dyDescent="0.35">
      <c r="A2472" s="4">
        <v>45281</v>
      </c>
      <c r="B2472" s="5">
        <f t="shared" si="736"/>
        <v>12</v>
      </c>
      <c r="C2472" s="5">
        <f t="shared" si="737"/>
        <v>2023</v>
      </c>
      <c r="D2472" s="88" t="s">
        <v>2276</v>
      </c>
      <c r="E2472" s="5" t="str">
        <f>VLOOKUP(F2472,'Set up'!$A$2:$C$55,2,FALSE)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up'!$A$2:$C$55,3,FALSE)</f>
        <v>Cash</v>
      </c>
      <c r="J2472" s="5">
        <f>VLOOKUP(F2472,'Set up'!$A$2:$D$55,4,FALSE)</f>
        <v>0</v>
      </c>
      <c r="K2472" s="4">
        <f t="shared" si="738"/>
        <v>45281</v>
      </c>
      <c r="L2472" s="5">
        <f t="shared" si="739"/>
        <v>12</v>
      </c>
      <c r="M2472" s="5">
        <f t="shared" si="740"/>
        <v>2023</v>
      </c>
      <c r="N2472" s="96">
        <v>1000</v>
      </c>
      <c r="P2472" s="6">
        <f t="shared" si="742"/>
        <v>1000</v>
      </c>
      <c r="Q2472" s="7">
        <f t="shared" si="746"/>
        <v>4041299.850000002</v>
      </c>
      <c r="R2472" s="44" t="str">
        <f>VLOOKUP(F2472,'Set up'!$A$2:$E$55,5,FALSE)</f>
        <v>Trsf</v>
      </c>
    </row>
    <row r="2473" spans="1:19" ht="15" customHeight="1" x14ac:dyDescent="0.35">
      <c r="A2473" s="4">
        <v>45281</v>
      </c>
      <c r="B2473" s="5">
        <f t="shared" si="736"/>
        <v>12</v>
      </c>
      <c r="C2473" s="5">
        <f t="shared" si="737"/>
        <v>2023</v>
      </c>
      <c r="D2473" s="88" t="s">
        <v>2277</v>
      </c>
      <c r="E2473" s="5" t="str">
        <f>VLOOKUP(F2473,'Set up'!$A$2:$C$55,2,FALSE)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up'!$A$2:$C$55,3,FALSE)</f>
        <v>Cash</v>
      </c>
      <c r="J2473" s="5">
        <f>VLOOKUP(F2473,'Set up'!$A$2:$D$55,4,FALSE)</f>
        <v>0</v>
      </c>
      <c r="K2473" s="4">
        <f t="shared" si="738"/>
        <v>45281</v>
      </c>
      <c r="L2473" s="5">
        <f t="shared" si="739"/>
        <v>12</v>
      </c>
      <c r="M2473" s="5">
        <f t="shared" si="740"/>
        <v>2023</v>
      </c>
      <c r="N2473" s="96">
        <v>110</v>
      </c>
      <c r="O2473" s="6">
        <f t="shared" ref="O2473:O2480" si="747">-N2473</f>
        <v>-110</v>
      </c>
      <c r="P2473" s="6">
        <f t="shared" si="742"/>
        <v>0</v>
      </c>
      <c r="Q2473" s="7">
        <f t="shared" si="746"/>
        <v>4041409.850000002</v>
      </c>
      <c r="R2473" s="44" t="str">
        <f>VLOOKUP(F2473,'Set up'!$A$2:$E$55,5,FALSE)</f>
        <v>Trsf</v>
      </c>
      <c r="S2473" s="1" t="s">
        <v>2329</v>
      </c>
    </row>
    <row r="2474" spans="1:19" ht="15" customHeight="1" x14ac:dyDescent="0.35">
      <c r="A2474" s="4">
        <v>45281</v>
      </c>
      <c r="B2474" s="5">
        <f t="shared" si="736"/>
        <v>12</v>
      </c>
      <c r="C2474" s="5">
        <f t="shared" si="737"/>
        <v>2023</v>
      </c>
      <c r="D2474" s="88" t="s">
        <v>2277</v>
      </c>
      <c r="E2474" s="5" t="str">
        <f>VLOOKUP(F2474,'Set up'!$A$2:$C$55,2,FALSE)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up'!$A$2:$C$55,3,FALSE)</f>
        <v>Cash</v>
      </c>
      <c r="J2474" s="5">
        <f>VLOOKUP(F2474,'Set up'!$A$2:$D$55,4,FALSE)</f>
        <v>0</v>
      </c>
      <c r="K2474" s="4">
        <f t="shared" si="738"/>
        <v>45281</v>
      </c>
      <c r="L2474" s="5">
        <f t="shared" si="739"/>
        <v>12</v>
      </c>
      <c r="M2474" s="5">
        <f t="shared" si="740"/>
        <v>2023</v>
      </c>
      <c r="N2474" s="96">
        <v>62.5</v>
      </c>
      <c r="O2474" s="6">
        <f t="shared" si="747"/>
        <v>-62.5</v>
      </c>
      <c r="P2474" s="6">
        <f t="shared" si="742"/>
        <v>0</v>
      </c>
      <c r="Q2474" s="7">
        <f t="shared" si="746"/>
        <v>4041472.350000002</v>
      </c>
      <c r="R2474" s="44" t="str">
        <f>VLOOKUP(F2474,'Set up'!$A$2:$E$55,5,FALSE)</f>
        <v>Trsf</v>
      </c>
      <c r="S2474" s="1" t="s">
        <v>2329</v>
      </c>
    </row>
    <row r="2475" spans="1:19" ht="15" customHeight="1" x14ac:dyDescent="0.35">
      <c r="A2475" s="4">
        <v>45281</v>
      </c>
      <c r="B2475" s="5">
        <f t="shared" si="736"/>
        <v>12</v>
      </c>
      <c r="C2475" s="5">
        <f t="shared" si="737"/>
        <v>2023</v>
      </c>
      <c r="D2475" s="88" t="s">
        <v>2277</v>
      </c>
      <c r="E2475" s="5" t="str">
        <f>VLOOKUP(F2475,'Set up'!$A$2:$C$55,2,FALSE)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up'!$A$2:$C$55,3,FALSE)</f>
        <v>Cash</v>
      </c>
      <c r="J2475" s="5">
        <f>VLOOKUP(F2475,'Set up'!$A$2:$D$55,4,FALSE)</f>
        <v>0</v>
      </c>
      <c r="K2475" s="4">
        <f t="shared" si="738"/>
        <v>45281</v>
      </c>
      <c r="L2475" s="5">
        <f t="shared" si="739"/>
        <v>12</v>
      </c>
      <c r="M2475" s="5">
        <f t="shared" si="740"/>
        <v>2023</v>
      </c>
      <c r="N2475" s="96">
        <v>283.8</v>
      </c>
      <c r="O2475" s="6">
        <f t="shared" si="747"/>
        <v>-283.8</v>
      </c>
      <c r="P2475" s="6">
        <f t="shared" si="742"/>
        <v>0</v>
      </c>
      <c r="Q2475" s="7">
        <f t="shared" si="746"/>
        <v>4041756.1500000018</v>
      </c>
      <c r="R2475" s="44" t="str">
        <f>VLOOKUP(F2475,'Set up'!$A$2:$E$55,5,FALSE)</f>
        <v>Trsf</v>
      </c>
      <c r="S2475" s="1" t="s">
        <v>2329</v>
      </c>
    </row>
    <row r="2476" spans="1:19" ht="15" customHeight="1" x14ac:dyDescent="0.35">
      <c r="A2476" s="4">
        <v>45281</v>
      </c>
      <c r="B2476" s="5">
        <f t="shared" si="736"/>
        <v>12</v>
      </c>
      <c r="C2476" s="5">
        <f t="shared" si="737"/>
        <v>2023</v>
      </c>
      <c r="D2476" s="88" t="s">
        <v>2277</v>
      </c>
      <c r="E2476" s="5" t="str">
        <f>VLOOKUP(F2476,'Set up'!$A$2:$C$55,2,FALSE)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up'!$A$2:$C$55,3,FALSE)</f>
        <v>Cash</v>
      </c>
      <c r="J2476" s="5">
        <f>VLOOKUP(F2476,'Set up'!$A$2:$D$55,4,FALSE)</f>
        <v>0</v>
      </c>
      <c r="K2476" s="4">
        <f t="shared" si="738"/>
        <v>45281</v>
      </c>
      <c r="L2476" s="5">
        <f t="shared" si="739"/>
        <v>12</v>
      </c>
      <c r="M2476" s="5">
        <f t="shared" si="740"/>
        <v>2023</v>
      </c>
      <c r="N2476" s="96">
        <v>315</v>
      </c>
      <c r="O2476" s="6">
        <f t="shared" si="747"/>
        <v>-315</v>
      </c>
      <c r="P2476" s="6">
        <f t="shared" si="742"/>
        <v>0</v>
      </c>
      <c r="Q2476" s="7">
        <f t="shared" si="746"/>
        <v>4042071.1500000018</v>
      </c>
      <c r="R2476" s="44" t="str">
        <f>VLOOKUP(F2476,'Set up'!$A$2:$E$55,5,FALSE)</f>
        <v>Trsf</v>
      </c>
      <c r="S2476" s="1" t="s">
        <v>2329</v>
      </c>
    </row>
    <row r="2477" spans="1:19" ht="15" customHeight="1" x14ac:dyDescent="0.35">
      <c r="A2477" s="4">
        <v>45281</v>
      </c>
      <c r="B2477" s="5">
        <f t="shared" si="736"/>
        <v>12</v>
      </c>
      <c r="C2477" s="5">
        <f t="shared" si="737"/>
        <v>2023</v>
      </c>
      <c r="D2477" s="88" t="s">
        <v>2278</v>
      </c>
      <c r="E2477" s="5" t="str">
        <f>VLOOKUP(F2477,'Set up'!$A$2:$C$55,2,FALSE)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up'!$A$2:$C$55,3,FALSE)</f>
        <v>Cash</v>
      </c>
      <c r="J2477" s="5">
        <f>VLOOKUP(F2477,'Set up'!$A$2:$D$55,4,FALSE)</f>
        <v>0</v>
      </c>
      <c r="K2477" s="4">
        <f t="shared" si="738"/>
        <v>45281</v>
      </c>
      <c r="L2477" s="5">
        <f t="shared" si="739"/>
        <v>12</v>
      </c>
      <c r="M2477" s="5">
        <f t="shared" si="740"/>
        <v>2023</v>
      </c>
      <c r="N2477" s="96">
        <v>3476</v>
      </c>
      <c r="O2477" s="6">
        <f t="shared" si="747"/>
        <v>-3476</v>
      </c>
      <c r="P2477" s="6">
        <f t="shared" si="742"/>
        <v>0</v>
      </c>
      <c r="Q2477" s="7">
        <f t="shared" si="746"/>
        <v>4045547.1500000018</v>
      </c>
      <c r="R2477" s="44" t="str">
        <f>VLOOKUP(F2477,'Set up'!$A$2:$E$55,5,FALSE)</f>
        <v>Trsf</v>
      </c>
      <c r="S2477" s="1" t="s">
        <v>2324</v>
      </c>
    </row>
    <row r="2478" spans="1:19" ht="15" customHeight="1" x14ac:dyDescent="0.35">
      <c r="A2478" s="4">
        <v>45281</v>
      </c>
      <c r="B2478" s="5">
        <f t="shared" si="736"/>
        <v>12</v>
      </c>
      <c r="C2478" s="5">
        <f t="shared" si="737"/>
        <v>2023</v>
      </c>
      <c r="D2478" s="88" t="s">
        <v>2278</v>
      </c>
      <c r="E2478" s="5" t="str">
        <f>VLOOKUP(F2478,'Set up'!$A$2:$C$55,2,FALSE)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up'!$A$2:$C$55,3,FALSE)</f>
        <v>Cash</v>
      </c>
      <c r="J2478" s="5">
        <f>VLOOKUP(F2478,'Set up'!$A$2:$D$55,4,FALSE)</f>
        <v>0</v>
      </c>
      <c r="K2478" s="4">
        <f t="shared" si="738"/>
        <v>45281</v>
      </c>
      <c r="L2478" s="5">
        <f t="shared" si="739"/>
        <v>12</v>
      </c>
      <c r="M2478" s="5">
        <f t="shared" si="740"/>
        <v>2023</v>
      </c>
      <c r="N2478" s="96">
        <v>432</v>
      </c>
      <c r="O2478" s="6">
        <f t="shared" si="747"/>
        <v>-432</v>
      </c>
      <c r="P2478" s="6">
        <f t="shared" si="742"/>
        <v>0</v>
      </c>
      <c r="Q2478" s="7">
        <f t="shared" si="746"/>
        <v>4045979.1500000018</v>
      </c>
      <c r="R2478" s="44" t="str">
        <f>VLOOKUP(F2478,'Set up'!$A$2:$E$55,5,FALSE)</f>
        <v>Trsf</v>
      </c>
      <c r="S2478" s="1" t="s">
        <v>2324</v>
      </c>
    </row>
    <row r="2479" spans="1:19" ht="15" customHeight="1" x14ac:dyDescent="0.35">
      <c r="A2479" s="4">
        <v>45281</v>
      </c>
      <c r="B2479" s="5">
        <f t="shared" si="736"/>
        <v>12</v>
      </c>
      <c r="C2479" s="5">
        <f t="shared" si="737"/>
        <v>2023</v>
      </c>
      <c r="D2479" s="88" t="s">
        <v>2278</v>
      </c>
      <c r="E2479" s="5" t="str">
        <f>VLOOKUP(F2479,'Set up'!$A$2:$C$55,2,FALSE)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up'!$A$2:$C$55,3,FALSE)</f>
        <v>Cash</v>
      </c>
      <c r="J2479" s="5">
        <f>VLOOKUP(F2479,'Set up'!$A$2:$D$55,4,FALSE)</f>
        <v>0</v>
      </c>
      <c r="K2479" s="4">
        <f t="shared" si="738"/>
        <v>45281</v>
      </c>
      <c r="L2479" s="5">
        <f t="shared" si="739"/>
        <v>12</v>
      </c>
      <c r="M2479" s="5">
        <f t="shared" si="740"/>
        <v>2023</v>
      </c>
      <c r="N2479" s="96">
        <v>600</v>
      </c>
      <c r="O2479" s="6">
        <f t="shared" si="747"/>
        <v>-600</v>
      </c>
      <c r="P2479" s="6">
        <f t="shared" si="742"/>
        <v>0</v>
      </c>
      <c r="Q2479" s="7">
        <f t="shared" si="746"/>
        <v>4046579.1500000018</v>
      </c>
      <c r="R2479" s="44" t="str">
        <f>VLOOKUP(F2479,'Set up'!$A$2:$E$55,5,FALSE)</f>
        <v>Trsf</v>
      </c>
      <c r="S2479" s="1" t="s">
        <v>2324</v>
      </c>
    </row>
    <row r="2480" spans="1:19" ht="15" customHeight="1" x14ac:dyDescent="0.35">
      <c r="A2480" s="4">
        <v>45281</v>
      </c>
      <c r="B2480" s="5">
        <f t="shared" si="736"/>
        <v>12</v>
      </c>
      <c r="C2480" s="5">
        <f t="shared" si="737"/>
        <v>2023</v>
      </c>
      <c r="D2480" s="88" t="s">
        <v>2278</v>
      </c>
      <c r="E2480" s="5" t="str">
        <f>VLOOKUP(F2480,'Set up'!$A$2:$C$55,2,FALSE)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up'!$A$2:$C$55,3,FALSE)</f>
        <v>Cash</v>
      </c>
      <c r="J2480" s="5">
        <f>VLOOKUP(F2480,'Set up'!$A$2:$D$55,4,FALSE)</f>
        <v>0</v>
      </c>
      <c r="K2480" s="4">
        <f t="shared" si="738"/>
        <v>45281</v>
      </c>
      <c r="L2480" s="5">
        <f t="shared" si="739"/>
        <v>12</v>
      </c>
      <c r="M2480" s="5">
        <f t="shared" si="740"/>
        <v>2023</v>
      </c>
      <c r="N2480" s="96">
        <v>220</v>
      </c>
      <c r="O2480" s="6">
        <f t="shared" si="747"/>
        <v>-220</v>
      </c>
      <c r="P2480" s="6">
        <f t="shared" si="742"/>
        <v>0</v>
      </c>
      <c r="Q2480" s="7">
        <f t="shared" si="746"/>
        <v>4046799.1500000018</v>
      </c>
      <c r="R2480" s="44" t="str">
        <f>VLOOKUP(F2480,'Set up'!$A$2:$E$55,5,FALSE)</f>
        <v>Trsf</v>
      </c>
      <c r="S2480" s="1" t="s">
        <v>2324</v>
      </c>
    </row>
    <row r="2481" spans="1:19" ht="15" customHeight="1" x14ac:dyDescent="0.35">
      <c r="A2481" s="4">
        <v>45282</v>
      </c>
      <c r="B2481" s="5">
        <f t="shared" si="736"/>
        <v>12</v>
      </c>
      <c r="C2481" s="5">
        <f t="shared" si="737"/>
        <v>2023</v>
      </c>
      <c r="D2481" s="88" t="s">
        <v>2279</v>
      </c>
      <c r="E2481" s="5" t="str">
        <f>VLOOKUP(F2481,'Set up'!$A$2:$C$55,2,FALSE)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up'!$A$2:$C$55,3,FALSE)</f>
        <v>Cash</v>
      </c>
      <c r="J2481" s="5">
        <f>VLOOKUP(F2481,'Set up'!$A$2:$D$55,4,FALSE)</f>
        <v>0</v>
      </c>
      <c r="K2481" s="4">
        <f t="shared" si="738"/>
        <v>45282</v>
      </c>
      <c r="L2481" s="5">
        <f t="shared" si="739"/>
        <v>12</v>
      </c>
      <c r="M2481" s="5">
        <f t="shared" si="740"/>
        <v>2023</v>
      </c>
      <c r="N2481" s="96">
        <v>175</v>
      </c>
      <c r="O2481" s="6">
        <f t="shared" ref="O2481" si="748">-N2481</f>
        <v>-175</v>
      </c>
      <c r="P2481" s="6">
        <f t="shared" si="742"/>
        <v>0</v>
      </c>
      <c r="Q2481" s="7">
        <f t="shared" si="746"/>
        <v>4046974.1500000018</v>
      </c>
      <c r="R2481" s="44" t="str">
        <f>VLOOKUP(F2481,'Set up'!$A$2:$E$55,5,FALSE)</f>
        <v>Trsf</v>
      </c>
      <c r="S2481" s="1" t="s">
        <v>2330</v>
      </c>
    </row>
    <row r="2482" spans="1:19" ht="15" customHeight="1" x14ac:dyDescent="0.35">
      <c r="A2482" s="4">
        <v>45282</v>
      </c>
      <c r="B2482" s="5">
        <f t="shared" si="736"/>
        <v>12</v>
      </c>
      <c r="C2482" s="5">
        <f t="shared" si="737"/>
        <v>2023</v>
      </c>
      <c r="D2482" s="88" t="s">
        <v>2280</v>
      </c>
      <c r="E2482" s="5" t="str">
        <f>VLOOKUP(F2482,'Set up'!$A$2:$C$55,2,FALSE)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up'!$A$2:$C$55,3,FALSE)</f>
        <v>Cash</v>
      </c>
      <c r="J2482" s="5">
        <f>VLOOKUP(F2482,'Set up'!$A$2:$D$55,4,FALSE)</f>
        <v>0</v>
      </c>
      <c r="K2482" s="4">
        <f t="shared" si="738"/>
        <v>45282</v>
      </c>
      <c r="L2482" s="5">
        <f t="shared" si="739"/>
        <v>12</v>
      </c>
      <c r="M2482" s="5">
        <f t="shared" si="740"/>
        <v>2023</v>
      </c>
      <c r="N2482" s="96">
        <v>1738</v>
      </c>
      <c r="P2482" s="6">
        <f t="shared" si="742"/>
        <v>1738</v>
      </c>
      <c r="Q2482" s="7">
        <f t="shared" si="746"/>
        <v>4048712.1500000018</v>
      </c>
      <c r="R2482" s="44" t="str">
        <f>VLOOKUP(F2482,'Set up'!$A$2:$E$55,5,FALSE)</f>
        <v>PD Chq</v>
      </c>
    </row>
    <row r="2483" spans="1:19" ht="15" customHeight="1" x14ac:dyDescent="0.35">
      <c r="A2483" s="4">
        <v>45282</v>
      </c>
      <c r="B2483" s="5">
        <f t="shared" si="736"/>
        <v>12</v>
      </c>
      <c r="C2483" s="5">
        <f t="shared" si="737"/>
        <v>2023</v>
      </c>
      <c r="D2483" s="88" t="s">
        <v>2280</v>
      </c>
      <c r="E2483" s="5" t="str">
        <f>VLOOKUP(F2483,'Set up'!$A$2:$C$55,2,FALSE)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up'!$A$2:$C$55,3,FALSE)</f>
        <v>Cash</v>
      </c>
      <c r="J2483" s="5">
        <f>VLOOKUP(F2483,'Set up'!$A$2:$D$55,4,FALSE)</f>
        <v>0</v>
      </c>
      <c r="K2483" s="4">
        <f t="shared" si="738"/>
        <v>45282</v>
      </c>
      <c r="L2483" s="5">
        <f t="shared" si="739"/>
        <v>12</v>
      </c>
      <c r="M2483" s="5">
        <f t="shared" si="740"/>
        <v>2023</v>
      </c>
      <c r="N2483" s="96">
        <v>95</v>
      </c>
      <c r="P2483" s="6">
        <f t="shared" si="742"/>
        <v>95</v>
      </c>
      <c r="Q2483" s="7">
        <f t="shared" si="746"/>
        <v>4048807.1500000018</v>
      </c>
      <c r="R2483" s="44" t="str">
        <f>VLOOKUP(F2483,'Set up'!$A$2:$E$55,5,FALSE)</f>
        <v>PD Chq</v>
      </c>
    </row>
    <row r="2484" spans="1:19" ht="15" customHeight="1" x14ac:dyDescent="0.35">
      <c r="A2484" s="4">
        <v>45282</v>
      </c>
      <c r="B2484" s="5">
        <f t="shared" si="736"/>
        <v>12</v>
      </c>
      <c r="C2484" s="5">
        <f t="shared" si="737"/>
        <v>2023</v>
      </c>
      <c r="D2484" s="88" t="s">
        <v>2280</v>
      </c>
      <c r="E2484" s="5" t="str">
        <f>VLOOKUP(F2484,'Set up'!$A$2:$C$55,2,FALSE)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up'!$A$2:$C$55,3,FALSE)</f>
        <v>Cash</v>
      </c>
      <c r="J2484" s="5">
        <f>VLOOKUP(F2484,'Set up'!$A$2:$D$55,4,FALSE)</f>
        <v>0</v>
      </c>
      <c r="K2484" s="4">
        <f t="shared" si="738"/>
        <v>45282</v>
      </c>
      <c r="L2484" s="5">
        <f t="shared" si="739"/>
        <v>12</v>
      </c>
      <c r="M2484" s="5">
        <f t="shared" si="740"/>
        <v>2023</v>
      </c>
      <c r="N2484" s="96">
        <v>312.5</v>
      </c>
      <c r="P2484" s="6">
        <f t="shared" si="742"/>
        <v>312.5</v>
      </c>
      <c r="Q2484" s="7">
        <f t="shared" si="746"/>
        <v>4049119.6500000018</v>
      </c>
      <c r="R2484" s="44" t="str">
        <f>VLOOKUP(F2484,'Set up'!$A$2:$E$55,5,FALSE)</f>
        <v>PD Chq</v>
      </c>
    </row>
    <row r="2485" spans="1:19" ht="15" customHeight="1" x14ac:dyDescent="0.35">
      <c r="A2485" s="4">
        <v>45287</v>
      </c>
      <c r="B2485" s="5">
        <f t="shared" si="736"/>
        <v>12</v>
      </c>
      <c r="C2485" s="5">
        <f t="shared" si="737"/>
        <v>2023</v>
      </c>
      <c r="D2485" s="88" t="s">
        <v>2281</v>
      </c>
      <c r="E2485" s="5" t="str">
        <f>VLOOKUP(F2485,'Set up'!$A$2:$C$55,2,FALSE)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up'!$A$2:$C$55,3,FALSE)</f>
        <v>Cash</v>
      </c>
      <c r="J2485" s="5">
        <f>VLOOKUP(F2485,'Set up'!$A$2:$D$55,4,FALSE)</f>
        <v>0</v>
      </c>
      <c r="K2485" s="4">
        <f t="shared" si="738"/>
        <v>45287</v>
      </c>
      <c r="L2485" s="5">
        <f t="shared" si="739"/>
        <v>12</v>
      </c>
      <c r="M2485" s="5">
        <f t="shared" si="740"/>
        <v>2023</v>
      </c>
      <c r="N2485" s="96">
        <v>312.5</v>
      </c>
      <c r="P2485" s="6">
        <f t="shared" si="742"/>
        <v>312.5</v>
      </c>
      <c r="Q2485" s="7">
        <f t="shared" si="746"/>
        <v>4049432.1500000018</v>
      </c>
      <c r="R2485" s="44" t="str">
        <f>VLOOKUP(F2485,'Set up'!$A$2:$E$55,5,FALSE)</f>
        <v>Trsf</v>
      </c>
    </row>
    <row r="2486" spans="1:19" ht="15" customHeight="1" x14ac:dyDescent="0.35">
      <c r="A2486" s="4">
        <v>45287</v>
      </c>
      <c r="B2486" s="5">
        <f t="shared" si="736"/>
        <v>12</v>
      </c>
      <c r="C2486" s="5">
        <f t="shared" si="737"/>
        <v>2023</v>
      </c>
      <c r="D2486" s="88" t="s">
        <v>2282</v>
      </c>
      <c r="E2486" s="5" t="str">
        <f>VLOOKUP(F2486,'Set up'!$A$2:$C$55,2,FALSE)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up'!$A$2:$C$55,3,FALSE)</f>
        <v>Cash</v>
      </c>
      <c r="J2486" s="5">
        <f>VLOOKUP(F2486,'Set up'!$A$2:$D$55,4,FALSE)</f>
        <v>0</v>
      </c>
      <c r="K2486" s="4">
        <f t="shared" si="738"/>
        <v>45287</v>
      </c>
      <c r="L2486" s="5">
        <f t="shared" si="739"/>
        <v>12</v>
      </c>
      <c r="M2486" s="5">
        <f t="shared" si="740"/>
        <v>2023</v>
      </c>
      <c r="N2486" s="96">
        <v>8030</v>
      </c>
      <c r="P2486" s="6">
        <f t="shared" si="742"/>
        <v>8030</v>
      </c>
      <c r="Q2486" s="7">
        <f t="shared" si="746"/>
        <v>4057462.1500000018</v>
      </c>
      <c r="R2486" s="44" t="str">
        <f>VLOOKUP(F2486,'Set up'!$A$2:$E$55,5,FALSE)</f>
        <v>Trsf</v>
      </c>
    </row>
    <row r="2487" spans="1:19" ht="15" customHeight="1" x14ac:dyDescent="0.35">
      <c r="A2487" s="4">
        <v>45287</v>
      </c>
      <c r="B2487" s="5">
        <f t="shared" si="736"/>
        <v>12</v>
      </c>
      <c r="C2487" s="5">
        <f t="shared" si="737"/>
        <v>2023</v>
      </c>
      <c r="D2487" s="88" t="s">
        <v>2282</v>
      </c>
      <c r="E2487" s="5" t="str">
        <f>VLOOKUP(F2487,'Set up'!$A$2:$C$55,2,FALSE)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up'!$A$2:$C$55,3,FALSE)</f>
        <v>Cash</v>
      </c>
      <c r="J2487" s="5">
        <f>VLOOKUP(F2487,'Set up'!$A$2:$D$55,4,FALSE)</f>
        <v>0</v>
      </c>
      <c r="K2487" s="4">
        <f t="shared" si="738"/>
        <v>45287</v>
      </c>
      <c r="L2487" s="5">
        <f t="shared" si="739"/>
        <v>12</v>
      </c>
      <c r="M2487" s="5">
        <f t="shared" si="740"/>
        <v>2023</v>
      </c>
      <c r="N2487" s="96">
        <v>1914</v>
      </c>
      <c r="P2487" s="6">
        <f t="shared" si="742"/>
        <v>1914</v>
      </c>
      <c r="Q2487" s="7">
        <f t="shared" si="746"/>
        <v>4059376.1500000018</v>
      </c>
      <c r="R2487" s="44" t="str">
        <f>VLOOKUP(F2487,'Set up'!$A$2:$E$55,5,FALSE)</f>
        <v>Trsf</v>
      </c>
    </row>
    <row r="2488" spans="1:19" ht="15" customHeight="1" x14ac:dyDescent="0.35">
      <c r="A2488" s="4">
        <v>45287</v>
      </c>
      <c r="B2488" s="5">
        <f t="shared" si="736"/>
        <v>12</v>
      </c>
      <c r="C2488" s="5">
        <f t="shared" si="737"/>
        <v>2023</v>
      </c>
      <c r="D2488" s="88" t="s">
        <v>2282</v>
      </c>
      <c r="E2488" s="5" t="str">
        <f>VLOOKUP(F2488,'Set up'!$A$2:$C$55,2,FALSE)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up'!$A$2:$C$55,3,FALSE)</f>
        <v>Cash</v>
      </c>
      <c r="J2488" s="5">
        <f>VLOOKUP(F2488,'Set up'!$A$2:$D$55,4,FALSE)</f>
        <v>0</v>
      </c>
      <c r="K2488" s="4">
        <f t="shared" si="738"/>
        <v>45287</v>
      </c>
      <c r="L2488" s="5">
        <f t="shared" si="739"/>
        <v>12</v>
      </c>
      <c r="M2488" s="5">
        <f t="shared" si="740"/>
        <v>2023</v>
      </c>
      <c r="N2488" s="96">
        <v>1404</v>
      </c>
      <c r="P2488" s="6">
        <f t="shared" si="742"/>
        <v>1404</v>
      </c>
      <c r="Q2488" s="7">
        <f t="shared" si="746"/>
        <v>4060780.1500000018</v>
      </c>
      <c r="R2488" s="44" t="str">
        <f>VLOOKUP(F2488,'Set up'!$A$2:$E$55,5,FALSE)</f>
        <v>Trsf</v>
      </c>
    </row>
    <row r="2489" spans="1:19" ht="15" customHeight="1" x14ac:dyDescent="0.35">
      <c r="A2489" s="4">
        <v>45287</v>
      </c>
      <c r="B2489" s="5">
        <f t="shared" si="736"/>
        <v>12</v>
      </c>
      <c r="C2489" s="5">
        <f t="shared" si="737"/>
        <v>2023</v>
      </c>
      <c r="D2489" s="88" t="s">
        <v>2282</v>
      </c>
      <c r="E2489" s="5" t="str">
        <f>VLOOKUP(F2489,'Set up'!$A$2:$C$55,2,FALSE)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up'!$A$2:$C$55,3,FALSE)</f>
        <v>Cash</v>
      </c>
      <c r="J2489" s="5">
        <f>VLOOKUP(F2489,'Set up'!$A$2:$D$55,4,FALSE)</f>
        <v>0</v>
      </c>
      <c r="K2489" s="4">
        <f t="shared" si="738"/>
        <v>45287</v>
      </c>
      <c r="L2489" s="5">
        <f t="shared" si="739"/>
        <v>12</v>
      </c>
      <c r="M2489" s="5">
        <f t="shared" si="740"/>
        <v>2023</v>
      </c>
      <c r="N2489" s="96">
        <v>1000</v>
      </c>
      <c r="P2489" s="6">
        <f t="shared" si="742"/>
        <v>1000</v>
      </c>
      <c r="Q2489" s="7">
        <f t="shared" si="746"/>
        <v>4061780.1500000018</v>
      </c>
      <c r="R2489" s="44" t="str">
        <f>VLOOKUP(F2489,'Set up'!$A$2:$E$55,5,FALSE)</f>
        <v>Trsf</v>
      </c>
    </row>
    <row r="2490" spans="1:19" ht="15" customHeight="1" x14ac:dyDescent="0.35">
      <c r="A2490" s="4">
        <v>45290</v>
      </c>
      <c r="B2490" s="5">
        <f t="shared" si="736"/>
        <v>12</v>
      </c>
      <c r="C2490" s="5">
        <f t="shared" si="737"/>
        <v>2023</v>
      </c>
      <c r="D2490" s="88" t="s">
        <v>2283</v>
      </c>
      <c r="E2490" s="5" t="str">
        <f>VLOOKUP(F2490,'Set up'!$A$2:$C$55,2,FALSE)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up'!$A$2:$C$55,3,FALSE)</f>
        <v>Cash</v>
      </c>
      <c r="J2490" s="5">
        <f>VLOOKUP(F2490,'Set up'!$A$2:$D$55,4,FALSE)</f>
        <v>0</v>
      </c>
      <c r="K2490" s="4">
        <f t="shared" si="738"/>
        <v>45290</v>
      </c>
      <c r="L2490" s="5">
        <f t="shared" si="739"/>
        <v>12</v>
      </c>
      <c r="M2490" s="5">
        <f t="shared" si="740"/>
        <v>2023</v>
      </c>
      <c r="N2490" s="96">
        <v>625</v>
      </c>
      <c r="P2490" s="6">
        <f t="shared" si="742"/>
        <v>625</v>
      </c>
      <c r="Q2490" s="7">
        <f t="shared" si="746"/>
        <v>4062405.1500000018</v>
      </c>
      <c r="R2490" s="44" t="str">
        <f>VLOOKUP(F2490,'Set up'!$A$2:$E$55,5,FALSE)</f>
        <v>Trsf</v>
      </c>
    </row>
    <row r="2491" spans="1:19" ht="15" customHeight="1" x14ac:dyDescent="0.35">
      <c r="A2491" s="4">
        <v>45290</v>
      </c>
      <c r="B2491" s="5">
        <f t="shared" si="736"/>
        <v>12</v>
      </c>
      <c r="C2491" s="5">
        <f t="shared" si="737"/>
        <v>2023</v>
      </c>
      <c r="D2491" s="88" t="s">
        <v>2284</v>
      </c>
      <c r="E2491" s="5" t="str">
        <f>VLOOKUP(F2491,'Set up'!$A$2:$C$55,2,FALSE)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up'!$A$2:$C$55,3,FALSE)</f>
        <v>Cash</v>
      </c>
      <c r="J2491" s="5">
        <f>VLOOKUP(F2491,'Set up'!$A$2:$D$55,4,FALSE)</f>
        <v>0</v>
      </c>
      <c r="K2491" s="4">
        <f t="shared" si="738"/>
        <v>45290</v>
      </c>
      <c r="L2491" s="5">
        <f t="shared" si="739"/>
        <v>12</v>
      </c>
      <c r="M2491" s="5">
        <f t="shared" si="740"/>
        <v>2023</v>
      </c>
      <c r="N2491" s="96">
        <v>8030</v>
      </c>
      <c r="P2491" s="6">
        <f t="shared" si="742"/>
        <v>8030</v>
      </c>
      <c r="Q2491" s="7">
        <f t="shared" si="746"/>
        <v>4070435.1500000018</v>
      </c>
      <c r="R2491" s="44" t="str">
        <f>VLOOKUP(F2491,'Set up'!$A$2:$E$55,5,FALSE)</f>
        <v>Trsf</v>
      </c>
    </row>
    <row r="2492" spans="1:19" ht="15" customHeight="1" x14ac:dyDescent="0.35">
      <c r="A2492" s="4">
        <v>45290</v>
      </c>
      <c r="B2492" s="5">
        <f t="shared" si="736"/>
        <v>12</v>
      </c>
      <c r="C2492" s="5">
        <f t="shared" si="737"/>
        <v>2023</v>
      </c>
      <c r="D2492" s="88" t="s">
        <v>2284</v>
      </c>
      <c r="E2492" s="5" t="str">
        <f>VLOOKUP(F2492,'Set up'!$A$2:$C$55,2,FALSE)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up'!$A$2:$C$55,3,FALSE)</f>
        <v>Cash</v>
      </c>
      <c r="J2492" s="5">
        <f>VLOOKUP(F2492,'Set up'!$A$2:$D$55,4,FALSE)</f>
        <v>0</v>
      </c>
      <c r="K2492" s="4">
        <f t="shared" si="738"/>
        <v>45290</v>
      </c>
      <c r="L2492" s="5">
        <f t="shared" si="739"/>
        <v>12</v>
      </c>
      <c r="M2492" s="5">
        <f t="shared" si="740"/>
        <v>2023</v>
      </c>
      <c r="N2492" s="96">
        <v>2610</v>
      </c>
      <c r="P2492" s="6">
        <f t="shared" si="742"/>
        <v>2610</v>
      </c>
      <c r="Q2492" s="7">
        <f t="shared" si="746"/>
        <v>4073045.1500000018</v>
      </c>
      <c r="R2492" s="44" t="str">
        <f>VLOOKUP(F2492,'Set up'!$A$2:$E$55,5,FALSE)</f>
        <v>Trsf</v>
      </c>
    </row>
    <row r="2493" spans="1:19" ht="15" customHeight="1" x14ac:dyDescent="0.35">
      <c r="A2493" s="4">
        <v>45290</v>
      </c>
      <c r="B2493" s="5">
        <f t="shared" si="736"/>
        <v>12</v>
      </c>
      <c r="C2493" s="5">
        <f t="shared" si="737"/>
        <v>2023</v>
      </c>
      <c r="D2493" s="88" t="s">
        <v>2284</v>
      </c>
      <c r="E2493" s="5" t="str">
        <f>VLOOKUP(F2493,'Set up'!$A$2:$C$55,2,FALSE)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up'!$A$2:$C$55,3,FALSE)</f>
        <v>Cash</v>
      </c>
      <c r="J2493" s="5">
        <f>VLOOKUP(F2493,'Set up'!$A$2:$D$55,4,FALSE)</f>
        <v>0</v>
      </c>
      <c r="K2493" s="4">
        <f t="shared" si="738"/>
        <v>45290</v>
      </c>
      <c r="L2493" s="5">
        <f t="shared" si="739"/>
        <v>12</v>
      </c>
      <c r="M2493" s="5">
        <f t="shared" si="740"/>
        <v>2023</v>
      </c>
      <c r="N2493" s="96">
        <v>2106</v>
      </c>
      <c r="P2493" s="6">
        <f t="shared" si="742"/>
        <v>2106</v>
      </c>
      <c r="Q2493" s="7">
        <f t="shared" si="746"/>
        <v>4075151.1500000018</v>
      </c>
      <c r="R2493" s="44" t="str">
        <f>VLOOKUP(F2493,'Set up'!$A$2:$E$55,5,FALSE)</f>
        <v>Trsf</v>
      </c>
    </row>
    <row r="2494" spans="1:19" ht="15" customHeight="1" x14ac:dyDescent="0.35">
      <c r="A2494" s="4">
        <v>45290</v>
      </c>
      <c r="B2494" s="5">
        <f t="shared" ref="B2494:B2504" si="749">MONTH(A2494)</f>
        <v>12</v>
      </c>
      <c r="C2494" s="5">
        <f t="shared" ref="C2494:C2504" si="750">YEAR(A2494)</f>
        <v>2023</v>
      </c>
      <c r="D2494" s="88" t="s">
        <v>2284</v>
      </c>
      <c r="E2494" s="5" t="str">
        <f>VLOOKUP(F2494,'Set up'!$A$2:$C$55,2,FALSE)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up'!$A$2:$C$55,3,FALSE)</f>
        <v>Cash</v>
      </c>
      <c r="J2494" s="5">
        <f>VLOOKUP(F2494,'Set up'!$A$2:$D$55,4,FALSE)</f>
        <v>0</v>
      </c>
      <c r="K2494" s="4">
        <f t="shared" si="738"/>
        <v>45290</v>
      </c>
      <c r="L2494" s="5">
        <f t="shared" si="739"/>
        <v>12</v>
      </c>
      <c r="M2494" s="5">
        <f t="shared" si="740"/>
        <v>2023</v>
      </c>
      <c r="N2494" s="96">
        <v>208</v>
      </c>
      <c r="P2494" s="6">
        <f t="shared" si="742"/>
        <v>208</v>
      </c>
      <c r="Q2494" s="7">
        <f t="shared" si="746"/>
        <v>4075359.1500000018</v>
      </c>
      <c r="R2494" s="44" t="str">
        <f>VLOOKUP(F2494,'Set up'!$A$2:$E$55,5,FALSE)</f>
        <v>Trsf</v>
      </c>
    </row>
    <row r="2495" spans="1:19" ht="15" customHeight="1" x14ac:dyDescent="0.35">
      <c r="A2495" s="4">
        <v>45290</v>
      </c>
      <c r="B2495" s="5">
        <f t="shared" si="749"/>
        <v>12</v>
      </c>
      <c r="C2495" s="5">
        <f t="shared" si="750"/>
        <v>2023</v>
      </c>
      <c r="D2495" s="88" t="s">
        <v>2284</v>
      </c>
      <c r="E2495" s="5" t="str">
        <f>VLOOKUP(F2495,'Set up'!$A$2:$C$55,2,FALSE)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up'!$A$2:$C$55,3,FALSE)</f>
        <v>Cash</v>
      </c>
      <c r="J2495" s="5">
        <f>VLOOKUP(F2495,'Set up'!$A$2:$D$55,4,FALSE)</f>
        <v>0</v>
      </c>
      <c r="K2495" s="4">
        <f t="shared" si="738"/>
        <v>45290</v>
      </c>
      <c r="L2495" s="5">
        <f t="shared" si="739"/>
        <v>12</v>
      </c>
      <c r="M2495" s="5">
        <f t="shared" si="740"/>
        <v>2023</v>
      </c>
      <c r="N2495" s="96">
        <v>380</v>
      </c>
      <c r="P2495" s="6">
        <f t="shared" si="742"/>
        <v>380</v>
      </c>
      <c r="Q2495" s="7">
        <f t="shared" si="746"/>
        <v>4075739.1500000018</v>
      </c>
      <c r="R2495" s="44" t="str">
        <f>VLOOKUP(F2495,'Set up'!$A$2:$E$55,5,FALSE)</f>
        <v>Trsf</v>
      </c>
    </row>
    <row r="2496" spans="1:19" ht="15" customHeight="1" x14ac:dyDescent="0.35">
      <c r="A2496" s="4">
        <v>45290</v>
      </c>
      <c r="B2496" s="5">
        <f t="shared" si="749"/>
        <v>12</v>
      </c>
      <c r="C2496" s="5">
        <f t="shared" si="750"/>
        <v>2023</v>
      </c>
      <c r="D2496" s="88" t="s">
        <v>2284</v>
      </c>
      <c r="E2496" s="5" t="str">
        <f>VLOOKUP(F2496,'Set up'!$A$2:$C$55,2,FALSE)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up'!$A$2:$C$55,3,FALSE)</f>
        <v>Cash</v>
      </c>
      <c r="J2496" s="5">
        <f>VLOOKUP(F2496,'Set up'!$A$2:$D$55,4,FALSE)</f>
        <v>0</v>
      </c>
      <c r="K2496" s="4">
        <f t="shared" si="738"/>
        <v>45290</v>
      </c>
      <c r="L2496" s="5">
        <f t="shared" si="739"/>
        <v>12</v>
      </c>
      <c r="M2496" s="5">
        <f t="shared" si="740"/>
        <v>2023</v>
      </c>
      <c r="N2496" s="96">
        <v>1000</v>
      </c>
      <c r="P2496" s="6">
        <f t="shared" si="742"/>
        <v>1000</v>
      </c>
      <c r="Q2496" s="7">
        <f t="shared" si="746"/>
        <v>4076739.1500000018</v>
      </c>
      <c r="R2496" s="44" t="str">
        <f>VLOOKUP(F2496,'Set up'!$A$2:$E$55,5,FALSE)</f>
        <v>Trsf</v>
      </c>
    </row>
    <row r="2497" spans="1:19" ht="15" customHeight="1" x14ac:dyDescent="0.35">
      <c r="A2497" s="4">
        <v>45290</v>
      </c>
      <c r="B2497" s="5">
        <f t="shared" si="749"/>
        <v>12</v>
      </c>
      <c r="C2497" s="5">
        <f t="shared" si="750"/>
        <v>2023</v>
      </c>
      <c r="D2497" s="88" t="s">
        <v>2285</v>
      </c>
      <c r="E2497" s="5" t="str">
        <f>VLOOKUP(F2497,'Set up'!$A$2:$C$55,2,FALSE)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up'!$A$2:$C$55,3,FALSE)</f>
        <v>Cash</v>
      </c>
      <c r="J2497" s="5">
        <f>VLOOKUP(F2497,'Set up'!$A$2:$D$55,4,FALSE)</f>
        <v>0</v>
      </c>
      <c r="K2497" s="4">
        <f t="shared" si="738"/>
        <v>45290</v>
      </c>
      <c r="L2497" s="5">
        <f t="shared" si="739"/>
        <v>12</v>
      </c>
      <c r="M2497" s="5">
        <f t="shared" si="740"/>
        <v>2023</v>
      </c>
      <c r="N2497" s="96">
        <v>1738</v>
      </c>
      <c r="P2497" s="6">
        <f t="shared" si="742"/>
        <v>1738</v>
      </c>
      <c r="Q2497" s="7">
        <f t="shared" si="746"/>
        <v>4078477.1500000018</v>
      </c>
      <c r="R2497" s="44" t="str">
        <f>VLOOKUP(F2497,'Set up'!$A$2:$E$55,5,FALSE)</f>
        <v>PD Chq</v>
      </c>
    </row>
    <row r="2498" spans="1:19" ht="15" customHeight="1" x14ac:dyDescent="0.35">
      <c r="A2498" s="4">
        <v>45290</v>
      </c>
      <c r="B2498" s="5">
        <f t="shared" si="749"/>
        <v>12</v>
      </c>
      <c r="C2498" s="5">
        <f t="shared" si="750"/>
        <v>2023</v>
      </c>
      <c r="D2498" s="88" t="s">
        <v>2285</v>
      </c>
      <c r="E2498" s="5" t="str">
        <f>VLOOKUP(F2498,'Set up'!$A$2:$C$55,2,FALSE)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up'!$A$2:$C$55,3,FALSE)</f>
        <v>Cash</v>
      </c>
      <c r="J2498" s="5">
        <f>VLOOKUP(F2498,'Set up'!$A$2:$D$55,4,FALSE)</f>
        <v>0</v>
      </c>
      <c r="K2498" s="4">
        <f t="shared" si="738"/>
        <v>45290</v>
      </c>
      <c r="L2498" s="5">
        <f t="shared" si="739"/>
        <v>12</v>
      </c>
      <c r="M2498" s="5">
        <f t="shared" si="740"/>
        <v>2023</v>
      </c>
      <c r="N2498" s="96">
        <v>277.5</v>
      </c>
      <c r="P2498" s="6">
        <f t="shared" si="742"/>
        <v>277.5</v>
      </c>
      <c r="Q2498" s="7">
        <f t="shared" si="746"/>
        <v>4078754.6500000018</v>
      </c>
      <c r="R2498" s="44" t="str">
        <f>VLOOKUP(F2498,'Set up'!$A$2:$E$55,5,FALSE)</f>
        <v>PD Chq</v>
      </c>
    </row>
    <row r="2499" spans="1:19" ht="15" customHeight="1" x14ac:dyDescent="0.35">
      <c r="A2499" s="4">
        <v>45290</v>
      </c>
      <c r="B2499" s="5">
        <f t="shared" si="749"/>
        <v>12</v>
      </c>
      <c r="C2499" s="5">
        <f t="shared" si="750"/>
        <v>2023</v>
      </c>
      <c r="D2499" s="88" t="s">
        <v>2285</v>
      </c>
      <c r="E2499" s="5" t="str">
        <f>VLOOKUP(F2499,'Set up'!$A$2:$C$55,2,FALSE)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up'!$A$2:$C$55,3,FALSE)</f>
        <v>Cash</v>
      </c>
      <c r="J2499" s="5">
        <f>VLOOKUP(F2499,'Set up'!$A$2:$D$55,4,FALSE)</f>
        <v>0</v>
      </c>
      <c r="K2499" s="4">
        <f t="shared" ref="K2499:K2562" si="751">A2499+J2499</f>
        <v>45290</v>
      </c>
      <c r="L2499" s="5">
        <f t="shared" ref="L2499:L2562" si="752">MONTH(K2499)</f>
        <v>12</v>
      </c>
      <c r="M2499" s="5">
        <f t="shared" ref="M2499:M2562" si="753">YEAR(K2499)</f>
        <v>2023</v>
      </c>
      <c r="N2499" s="96">
        <v>95</v>
      </c>
      <c r="P2499" s="6">
        <f t="shared" si="742"/>
        <v>95</v>
      </c>
      <c r="Q2499" s="7">
        <f t="shared" si="746"/>
        <v>4078849.6500000018</v>
      </c>
      <c r="R2499" s="44" t="str">
        <f>VLOOKUP(F2499,'Set up'!$A$2:$E$55,5,FALSE)</f>
        <v>PD Chq</v>
      </c>
    </row>
    <row r="2500" spans="1:19" ht="15" customHeight="1" x14ac:dyDescent="0.35">
      <c r="A2500" s="4">
        <v>45290</v>
      </c>
      <c r="B2500" s="5">
        <f t="shared" si="749"/>
        <v>12</v>
      </c>
      <c r="C2500" s="5">
        <f t="shared" si="750"/>
        <v>2023</v>
      </c>
      <c r="D2500" s="88" t="s">
        <v>2285</v>
      </c>
      <c r="E2500" s="5" t="str">
        <f>VLOOKUP(F2500,'Set up'!$A$2:$C$55,2,FALSE)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up'!$A$2:$C$55,3,FALSE)</f>
        <v>Cash</v>
      </c>
      <c r="J2500" s="5">
        <f>VLOOKUP(F2500,'Set up'!$A$2:$D$55,4,FALSE)</f>
        <v>0</v>
      </c>
      <c r="K2500" s="4">
        <f t="shared" si="751"/>
        <v>45290</v>
      </c>
      <c r="L2500" s="5">
        <f t="shared" si="752"/>
        <v>12</v>
      </c>
      <c r="M2500" s="5">
        <f t="shared" si="753"/>
        <v>2023</v>
      </c>
      <c r="N2500" s="96">
        <v>312.5</v>
      </c>
      <c r="P2500" s="6">
        <f t="shared" si="742"/>
        <v>312.5</v>
      </c>
      <c r="Q2500" s="7">
        <f t="shared" si="746"/>
        <v>4079162.1500000018</v>
      </c>
      <c r="R2500" s="44" t="str">
        <f>VLOOKUP(F2500,'Set up'!$A$2:$E$55,5,FALSE)</f>
        <v>PD Chq</v>
      </c>
    </row>
    <row r="2501" spans="1:19" ht="15" customHeight="1" x14ac:dyDescent="0.35">
      <c r="A2501" s="4">
        <v>45290</v>
      </c>
      <c r="B2501" s="5">
        <f t="shared" si="749"/>
        <v>12</v>
      </c>
      <c r="C2501" s="5">
        <f t="shared" si="750"/>
        <v>2023</v>
      </c>
      <c r="D2501" s="88" t="s">
        <v>2286</v>
      </c>
      <c r="E2501" s="5" t="str">
        <f>VLOOKUP(F2501,'Set up'!$A$2:$C$55,2,FALSE)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up'!$A$2:$C$55,3,FALSE)</f>
        <v>Cash</v>
      </c>
      <c r="J2501" s="5">
        <f>VLOOKUP(F2501,'Set up'!$A$2:$D$55,4,FALSE)</f>
        <v>0</v>
      </c>
      <c r="K2501" s="4">
        <f t="shared" si="751"/>
        <v>45290</v>
      </c>
      <c r="L2501" s="5">
        <f t="shared" si="752"/>
        <v>12</v>
      </c>
      <c r="M2501" s="5">
        <f t="shared" si="753"/>
        <v>2023</v>
      </c>
      <c r="N2501" s="96">
        <v>1738</v>
      </c>
      <c r="P2501" s="6">
        <f t="shared" si="742"/>
        <v>1738</v>
      </c>
      <c r="Q2501" s="7">
        <f t="shared" si="746"/>
        <v>4080900.1500000018</v>
      </c>
      <c r="R2501" s="44" t="str">
        <f>VLOOKUP(F2501,'Set up'!$A$2:$E$55,5,FALSE)</f>
        <v>Trsf</v>
      </c>
    </row>
    <row r="2502" spans="1:19" ht="15" customHeight="1" x14ac:dyDescent="0.35">
      <c r="A2502" s="4">
        <v>45290</v>
      </c>
      <c r="B2502" s="5">
        <f t="shared" si="749"/>
        <v>12</v>
      </c>
      <c r="C2502" s="5">
        <f t="shared" si="750"/>
        <v>2023</v>
      </c>
      <c r="D2502" s="88" t="s">
        <v>2286</v>
      </c>
      <c r="E2502" s="5" t="str">
        <f>VLOOKUP(F2502,'Set up'!$A$2:$C$55,2,FALSE)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up'!$A$2:$C$55,3,FALSE)</f>
        <v>Cash</v>
      </c>
      <c r="J2502" s="5">
        <f>VLOOKUP(F2502,'Set up'!$A$2:$D$55,4,FALSE)</f>
        <v>0</v>
      </c>
      <c r="K2502" s="4">
        <f t="shared" si="751"/>
        <v>45290</v>
      </c>
      <c r="L2502" s="5">
        <f t="shared" si="752"/>
        <v>12</v>
      </c>
      <c r="M2502" s="5">
        <f t="shared" si="753"/>
        <v>2023</v>
      </c>
      <c r="N2502" s="96">
        <v>390</v>
      </c>
      <c r="P2502" s="6">
        <f t="shared" si="742"/>
        <v>390</v>
      </c>
      <c r="Q2502" s="7">
        <f t="shared" si="746"/>
        <v>4081290.1500000018</v>
      </c>
      <c r="R2502" s="44" t="str">
        <f>VLOOKUP(F2502,'Set up'!$A$2:$E$55,5,FALSE)</f>
        <v>Trsf</v>
      </c>
    </row>
    <row r="2503" spans="1:19" ht="15" customHeight="1" x14ac:dyDescent="0.35">
      <c r="A2503" s="4">
        <v>45290</v>
      </c>
      <c r="B2503" s="5">
        <f t="shared" si="749"/>
        <v>12</v>
      </c>
      <c r="C2503" s="5">
        <f t="shared" si="750"/>
        <v>2023</v>
      </c>
      <c r="D2503" s="88" t="s">
        <v>2286</v>
      </c>
      <c r="E2503" s="5" t="str">
        <f>VLOOKUP(F2503,'Set up'!$A$2:$C$55,2,FALSE)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up'!$A$2:$C$55,3,FALSE)</f>
        <v>Cash</v>
      </c>
      <c r="J2503" s="5">
        <f>VLOOKUP(F2503,'Set up'!$A$2:$D$55,4,FALSE)</f>
        <v>0</v>
      </c>
      <c r="K2503" s="4">
        <f t="shared" si="751"/>
        <v>45290</v>
      </c>
      <c r="L2503" s="5">
        <f t="shared" si="752"/>
        <v>12</v>
      </c>
      <c r="M2503" s="5">
        <f t="shared" si="753"/>
        <v>2023</v>
      </c>
      <c r="N2503" s="96">
        <v>105</v>
      </c>
      <c r="P2503" s="6">
        <f t="shared" si="742"/>
        <v>105</v>
      </c>
      <c r="Q2503" s="7">
        <f t="shared" si="746"/>
        <v>4081395.1500000018</v>
      </c>
      <c r="R2503" s="44" t="str">
        <f>VLOOKUP(F2503,'Set up'!$A$2:$E$55,5,FALSE)</f>
        <v>Trsf</v>
      </c>
    </row>
    <row r="2504" spans="1:19" ht="15" customHeight="1" x14ac:dyDescent="0.35">
      <c r="A2504" s="4">
        <v>45290</v>
      </c>
      <c r="B2504" s="5">
        <f t="shared" si="749"/>
        <v>12</v>
      </c>
      <c r="C2504" s="5">
        <f t="shared" si="750"/>
        <v>2023</v>
      </c>
      <c r="D2504" s="88" t="s">
        <v>2286</v>
      </c>
      <c r="E2504" s="5" t="str">
        <f>VLOOKUP(F2504,'Set up'!$A$2:$C$55,2,FALSE)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up'!$A$2:$C$55,3,FALSE)</f>
        <v>Cash</v>
      </c>
      <c r="J2504" s="5">
        <f>VLOOKUP(F2504,'Set up'!$A$2:$D$55,4,FALSE)</f>
        <v>0</v>
      </c>
      <c r="K2504" s="4">
        <f t="shared" si="751"/>
        <v>45290</v>
      </c>
      <c r="L2504" s="5">
        <f t="shared" si="752"/>
        <v>12</v>
      </c>
      <c r="M2504" s="5">
        <f t="shared" si="753"/>
        <v>2023</v>
      </c>
      <c r="N2504" s="96">
        <v>120</v>
      </c>
      <c r="P2504" s="6">
        <f t="shared" si="742"/>
        <v>120</v>
      </c>
      <c r="Q2504" s="7">
        <f t="shared" si="746"/>
        <v>4081515.1500000018</v>
      </c>
      <c r="R2504" s="44" t="str">
        <f>VLOOKUP(F2504,'Set up'!$A$2:$E$55,5,FALSE)</f>
        <v>Trsf</v>
      </c>
    </row>
    <row r="2505" spans="1:19" ht="15" customHeight="1" x14ac:dyDescent="0.35">
      <c r="A2505" s="4">
        <v>45294</v>
      </c>
      <c r="B2505" s="5">
        <f t="shared" ref="B2505:B2568" si="754">MONTH(A2505)</f>
        <v>1</v>
      </c>
      <c r="C2505" s="5">
        <f t="shared" ref="C2505:C2568" si="755">YEAR(A2505)</f>
        <v>2024</v>
      </c>
      <c r="D2505" s="5" t="s">
        <v>2341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up'!$A$2:$C$55,3,FALSE)</f>
        <v>Cash</v>
      </c>
      <c r="J2505" s="5">
        <f>VLOOKUP(F2505,'Set up'!$A$2:$D$55,4,FALSE)</f>
        <v>0</v>
      </c>
      <c r="K2505" s="4">
        <f t="shared" si="751"/>
        <v>45294</v>
      </c>
      <c r="L2505" s="5">
        <f t="shared" si="752"/>
        <v>1</v>
      </c>
      <c r="M2505" s="5">
        <f t="shared" si="753"/>
        <v>2024</v>
      </c>
      <c r="N2505" s="96">
        <v>1606</v>
      </c>
      <c r="O2505" s="6">
        <f t="shared" ref="O2505:O2506" si="756">-N2505</f>
        <v>-1606</v>
      </c>
      <c r="P2505" s="6">
        <f t="shared" si="742"/>
        <v>0</v>
      </c>
      <c r="Q2505" s="7">
        <f t="shared" si="746"/>
        <v>4083121.1500000018</v>
      </c>
      <c r="R2505" s="44" t="str">
        <f>VLOOKUP(F2505,'Set up'!$A$2:$E$55,5,FALSE)</f>
        <v>Cash</v>
      </c>
      <c r="S2505" s="1" t="s">
        <v>2379</v>
      </c>
    </row>
    <row r="2506" spans="1:19" ht="15" customHeight="1" x14ac:dyDescent="0.35">
      <c r="A2506" s="4">
        <v>45294</v>
      </c>
      <c r="B2506" s="5">
        <f t="shared" si="754"/>
        <v>1</v>
      </c>
      <c r="C2506" s="5">
        <f t="shared" si="755"/>
        <v>2024</v>
      </c>
      <c r="D2506" s="5" t="s">
        <v>2341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up'!$A$2:$C$55,3,FALSE)</f>
        <v>Cash</v>
      </c>
      <c r="J2506" s="5">
        <f>VLOOKUP(F2506,'Set up'!$A$2:$D$55,4,FALSE)</f>
        <v>0</v>
      </c>
      <c r="K2506" s="4">
        <f t="shared" si="751"/>
        <v>45294</v>
      </c>
      <c r="L2506" s="5">
        <f t="shared" si="752"/>
        <v>1</v>
      </c>
      <c r="M2506" s="5">
        <f t="shared" si="753"/>
        <v>2024</v>
      </c>
      <c r="N2506" s="96">
        <v>630</v>
      </c>
      <c r="O2506" s="6">
        <f t="shared" si="756"/>
        <v>-630</v>
      </c>
      <c r="P2506" s="6">
        <f t="shared" si="742"/>
        <v>0</v>
      </c>
      <c r="Q2506" s="7">
        <f t="shared" si="746"/>
        <v>4083751.1500000018</v>
      </c>
      <c r="R2506" s="44" t="str">
        <f>VLOOKUP(F2506,'Set up'!$A$2:$E$55,5,FALSE)</f>
        <v>Cash</v>
      </c>
      <c r="S2506" s="1" t="s">
        <v>2379</v>
      </c>
    </row>
    <row r="2507" spans="1:19" ht="15" customHeight="1" x14ac:dyDescent="0.35">
      <c r="A2507" s="4">
        <v>45294</v>
      </c>
      <c r="B2507" s="5">
        <f t="shared" si="754"/>
        <v>1</v>
      </c>
      <c r="C2507" s="5">
        <f t="shared" si="755"/>
        <v>2024</v>
      </c>
      <c r="D2507" s="5" t="s">
        <v>2342</v>
      </c>
      <c r="E2507" s="5" t="str">
        <f>VLOOKUP(F2507,'Set up'!$A$2:$C$55,2,FALSE)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up'!$A$2:$C$55,3,FALSE)</f>
        <v>Cash</v>
      </c>
      <c r="J2507" s="5">
        <f>VLOOKUP(F2507,'Set up'!$A$2:$D$55,4,FALSE)</f>
        <v>0</v>
      </c>
      <c r="K2507" s="4">
        <f t="shared" si="751"/>
        <v>45294</v>
      </c>
      <c r="L2507" s="5">
        <f t="shared" si="752"/>
        <v>1</v>
      </c>
      <c r="M2507" s="5">
        <f t="shared" si="753"/>
        <v>2024</v>
      </c>
      <c r="N2507" s="96">
        <v>1738</v>
      </c>
      <c r="O2507" s="6">
        <f>-N2507</f>
        <v>-1738</v>
      </c>
      <c r="P2507" s="6">
        <f t="shared" si="742"/>
        <v>0</v>
      </c>
      <c r="Q2507" s="7">
        <f t="shared" si="746"/>
        <v>4085489.1500000018</v>
      </c>
      <c r="R2507" s="44" t="str">
        <f>VLOOKUP(F2507,'Set up'!$A$2:$E$55,5,FALSE)</f>
        <v>Chq</v>
      </c>
      <c r="S2507" s="1" t="s">
        <v>2576</v>
      </c>
    </row>
    <row r="2508" spans="1:19" ht="15" customHeight="1" x14ac:dyDescent="0.35">
      <c r="A2508" s="4">
        <v>45294</v>
      </c>
      <c r="B2508" s="5">
        <f t="shared" si="754"/>
        <v>1</v>
      </c>
      <c r="C2508" s="5">
        <f t="shared" si="755"/>
        <v>2024</v>
      </c>
      <c r="D2508" s="5" t="s">
        <v>2342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up'!$A$2:$C$55,3,FALSE)</f>
        <v>Cash</v>
      </c>
      <c r="J2508" s="5">
        <f>VLOOKUP(F2508,'Set up'!$A$2:$D$55,4,FALSE)</f>
        <v>0</v>
      </c>
      <c r="K2508" s="4">
        <f t="shared" si="751"/>
        <v>45294</v>
      </c>
      <c r="L2508" s="5">
        <f t="shared" si="752"/>
        <v>1</v>
      </c>
      <c r="M2508" s="5">
        <f t="shared" si="753"/>
        <v>2024</v>
      </c>
      <c r="N2508" s="96">
        <v>675</v>
      </c>
      <c r="O2508" s="6">
        <f>-N2508</f>
        <v>-675</v>
      </c>
      <c r="P2508" s="6">
        <f t="shared" si="742"/>
        <v>0</v>
      </c>
      <c r="Q2508" s="7">
        <f t="shared" si="746"/>
        <v>4086164.1500000018</v>
      </c>
      <c r="R2508" s="44" t="str">
        <f>VLOOKUP(F2508,'Set up'!$A$2:$E$55,5,FALSE)</f>
        <v>Chq</v>
      </c>
      <c r="S2508" s="1" t="s">
        <v>2576</v>
      </c>
    </row>
    <row r="2509" spans="1:19" ht="15" customHeight="1" x14ac:dyDescent="0.35">
      <c r="A2509" s="4">
        <v>45294</v>
      </c>
      <c r="B2509" s="5">
        <f t="shared" si="754"/>
        <v>1</v>
      </c>
      <c r="C2509" s="5">
        <f t="shared" si="755"/>
        <v>2024</v>
      </c>
      <c r="D2509" s="5" t="s">
        <v>2342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up'!$A$2:$C$55,3,FALSE)</f>
        <v>Cash</v>
      </c>
      <c r="J2509" s="5">
        <f>VLOOKUP(F2509,'Set up'!$A$2:$D$55,4,FALSE)</f>
        <v>0</v>
      </c>
      <c r="K2509" s="4">
        <f t="shared" si="751"/>
        <v>45294</v>
      </c>
      <c r="L2509" s="5">
        <f t="shared" si="752"/>
        <v>1</v>
      </c>
      <c r="M2509" s="5">
        <f t="shared" si="753"/>
        <v>2024</v>
      </c>
      <c r="N2509" s="96">
        <v>175</v>
      </c>
      <c r="O2509" s="6">
        <f>-N2509</f>
        <v>-175</v>
      </c>
      <c r="P2509" s="6">
        <f t="shared" si="742"/>
        <v>0</v>
      </c>
      <c r="Q2509" s="7">
        <f t="shared" si="746"/>
        <v>4086339.1500000018</v>
      </c>
      <c r="R2509" s="44" t="str">
        <f>VLOOKUP(F2509,'Set up'!$A$2:$E$55,5,FALSE)</f>
        <v>Chq</v>
      </c>
      <c r="S2509" s="1" t="s">
        <v>2576</v>
      </c>
    </row>
    <row r="2510" spans="1:19" ht="15" customHeight="1" x14ac:dyDescent="0.35">
      <c r="A2510" s="4">
        <v>45294</v>
      </c>
      <c r="B2510" s="5">
        <f t="shared" si="754"/>
        <v>1</v>
      </c>
      <c r="C2510" s="5">
        <f t="shared" si="755"/>
        <v>2024</v>
      </c>
      <c r="D2510" s="5" t="s">
        <v>2342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up'!$A$2:$C$55,3,FALSE)</f>
        <v>Cash</v>
      </c>
      <c r="J2510" s="5">
        <f>VLOOKUP(F2510,'Set up'!$A$2:$D$55,4,FALSE)</f>
        <v>0</v>
      </c>
      <c r="K2510" s="4">
        <f t="shared" si="751"/>
        <v>45294</v>
      </c>
      <c r="L2510" s="5">
        <f t="shared" si="752"/>
        <v>1</v>
      </c>
      <c r="M2510" s="5">
        <f t="shared" si="753"/>
        <v>2024</v>
      </c>
      <c r="N2510" s="96">
        <v>60</v>
      </c>
      <c r="O2510" s="6">
        <f>-N2510</f>
        <v>-60</v>
      </c>
      <c r="P2510" s="6">
        <f t="shared" si="742"/>
        <v>0</v>
      </c>
      <c r="Q2510" s="7">
        <f t="shared" si="746"/>
        <v>4086399.1500000018</v>
      </c>
      <c r="R2510" s="44" t="str">
        <f>VLOOKUP(F2510,'Set up'!$A$2:$E$55,5,FALSE)</f>
        <v>Chq</v>
      </c>
      <c r="S2510" s="1" t="s">
        <v>2576</v>
      </c>
    </row>
    <row r="2511" spans="1:19" ht="15" customHeight="1" x14ac:dyDescent="0.35">
      <c r="A2511" s="4">
        <v>45295</v>
      </c>
      <c r="B2511" s="5">
        <f t="shared" si="754"/>
        <v>1</v>
      </c>
      <c r="C2511" s="5">
        <f t="shared" si="755"/>
        <v>2024</v>
      </c>
      <c r="D2511" s="5" t="s">
        <v>2343</v>
      </c>
      <c r="E2511" s="5" t="str">
        <f>VLOOKUP(F2511,'Set up'!$A$2:$C$55,2,FALSE)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up'!$A$2:$C$55,3,FALSE)</f>
        <v>Cash</v>
      </c>
      <c r="J2511" s="5">
        <f>VLOOKUP(F2511,'Set up'!$A$2:$D$55,4,FALSE)</f>
        <v>0</v>
      </c>
      <c r="K2511" s="4">
        <f t="shared" si="751"/>
        <v>45295</v>
      </c>
      <c r="L2511" s="5">
        <f t="shared" si="752"/>
        <v>1</v>
      </c>
      <c r="M2511" s="5">
        <f t="shared" si="753"/>
        <v>2024</v>
      </c>
      <c r="N2511" s="6">
        <v>1606</v>
      </c>
      <c r="O2511" s="6">
        <f t="shared" ref="O2511:O2513" si="757">-N2511</f>
        <v>-1606</v>
      </c>
      <c r="P2511" s="6">
        <f t="shared" si="742"/>
        <v>0</v>
      </c>
      <c r="Q2511" s="7">
        <f t="shared" si="746"/>
        <v>4088005.1500000018</v>
      </c>
      <c r="R2511" s="44" t="str">
        <f>VLOOKUP(F2511,'Set up'!$A$2:$E$55,5,FALSE)</f>
        <v>Trsf</v>
      </c>
      <c r="S2511" s="1" t="s">
        <v>2409</v>
      </c>
    </row>
    <row r="2512" spans="1:19" ht="15" customHeight="1" x14ac:dyDescent="0.35">
      <c r="A2512" s="4">
        <v>45295</v>
      </c>
      <c r="B2512" s="5">
        <f t="shared" si="754"/>
        <v>1</v>
      </c>
      <c r="C2512" s="5">
        <f t="shared" si="755"/>
        <v>2024</v>
      </c>
      <c r="D2512" s="5" t="s">
        <v>2343</v>
      </c>
      <c r="E2512" s="5" t="str">
        <f>VLOOKUP(F2512,'Set up'!$A$2:$C$55,2,FALSE)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up'!$A$2:$C$55,3,FALSE)</f>
        <v>Cash</v>
      </c>
      <c r="J2512" s="5">
        <f>VLOOKUP(F2512,'Set up'!$A$2:$D$55,4,FALSE)</f>
        <v>0</v>
      </c>
      <c r="K2512" s="4">
        <f t="shared" si="751"/>
        <v>45295</v>
      </c>
      <c r="L2512" s="5">
        <f t="shared" si="752"/>
        <v>1</v>
      </c>
      <c r="M2512" s="5">
        <f t="shared" si="753"/>
        <v>2024</v>
      </c>
      <c r="N2512" s="6">
        <v>780</v>
      </c>
      <c r="O2512" s="6">
        <f t="shared" si="757"/>
        <v>-780</v>
      </c>
      <c r="P2512" s="6">
        <f t="shared" si="742"/>
        <v>0</v>
      </c>
      <c r="Q2512" s="7">
        <f t="shared" si="746"/>
        <v>4088785.1500000018</v>
      </c>
      <c r="R2512" s="44" t="str">
        <f>VLOOKUP(F2512,'Set up'!$A$2:$E$55,5,FALSE)</f>
        <v>Trsf</v>
      </c>
      <c r="S2512" s="1" t="s">
        <v>2409</v>
      </c>
    </row>
    <row r="2513" spans="1:19" ht="15" customHeight="1" x14ac:dyDescent="0.35">
      <c r="A2513" s="4">
        <v>45295</v>
      </c>
      <c r="B2513" s="5">
        <f t="shared" si="754"/>
        <v>1</v>
      </c>
      <c r="C2513" s="5">
        <f t="shared" si="755"/>
        <v>2024</v>
      </c>
      <c r="D2513" s="5" t="s">
        <v>2343</v>
      </c>
      <c r="E2513" s="5" t="str">
        <f>VLOOKUP(F2513,'Set up'!$A$2:$C$55,2,FALSE)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up'!$A$2:$C$55,3,FALSE)</f>
        <v>Cash</v>
      </c>
      <c r="J2513" s="5">
        <f>VLOOKUP(F2513,'Set up'!$A$2:$D$55,4,FALSE)</f>
        <v>0</v>
      </c>
      <c r="K2513" s="4">
        <f t="shared" si="751"/>
        <v>45295</v>
      </c>
      <c r="L2513" s="5">
        <f t="shared" si="752"/>
        <v>1</v>
      </c>
      <c r="M2513" s="5">
        <f t="shared" si="753"/>
        <v>2024</v>
      </c>
      <c r="N2513" s="6">
        <v>440</v>
      </c>
      <c r="O2513" s="6">
        <f t="shared" si="757"/>
        <v>-440</v>
      </c>
      <c r="P2513" s="6">
        <f t="shared" si="742"/>
        <v>0</v>
      </c>
      <c r="Q2513" s="7">
        <f t="shared" si="746"/>
        <v>4089225.1500000018</v>
      </c>
      <c r="R2513" s="44" t="str">
        <f>VLOOKUP(F2513,'Set up'!$A$2:$E$55,5,FALSE)</f>
        <v>Trsf</v>
      </c>
      <c r="S2513" s="1" t="s">
        <v>2409</v>
      </c>
    </row>
    <row r="2514" spans="1:19" ht="15" customHeight="1" x14ac:dyDescent="0.35">
      <c r="A2514" s="4">
        <v>45296</v>
      </c>
      <c r="B2514" s="5">
        <f t="shared" si="754"/>
        <v>1</v>
      </c>
      <c r="C2514" s="5">
        <f t="shared" si="755"/>
        <v>2024</v>
      </c>
      <c r="D2514" s="5" t="s">
        <v>2345</v>
      </c>
      <c r="E2514" s="5" t="str">
        <f>VLOOKUP(F2514,'Set up'!$A$2:$C$55,2,FALSE)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up'!$A$2:$C$55,3,FALSE)</f>
        <v>Cash</v>
      </c>
      <c r="J2514" s="5">
        <f>VLOOKUP(F2514,'Set up'!$A$2:$D$55,4,FALSE)</f>
        <v>0</v>
      </c>
      <c r="K2514" s="4">
        <f t="shared" si="751"/>
        <v>45296</v>
      </c>
      <c r="L2514" s="5">
        <f t="shared" si="752"/>
        <v>1</v>
      </c>
      <c r="M2514" s="5">
        <f t="shared" si="753"/>
        <v>2024</v>
      </c>
      <c r="N2514" s="6">
        <v>1738</v>
      </c>
      <c r="P2514" s="6">
        <f t="shared" si="742"/>
        <v>1738</v>
      </c>
      <c r="Q2514" s="7">
        <f t="shared" si="746"/>
        <v>4090963.1500000018</v>
      </c>
      <c r="R2514" s="44" t="str">
        <f>VLOOKUP(F2514,'Set up'!$A$2:$E$55,5,FALSE)</f>
        <v>PD Chq</v>
      </c>
    </row>
    <row r="2515" spans="1:19" ht="15" customHeight="1" x14ac:dyDescent="0.35">
      <c r="A2515" s="4">
        <v>45296</v>
      </c>
      <c r="B2515" s="5">
        <f t="shared" si="754"/>
        <v>1</v>
      </c>
      <c r="C2515" s="5">
        <f t="shared" si="755"/>
        <v>2024</v>
      </c>
      <c r="D2515" s="5" t="s">
        <v>2345</v>
      </c>
      <c r="E2515" s="5" t="str">
        <f>VLOOKUP(F2515,'Set up'!$A$2:$C$55,2,FALSE)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up'!$A$2:$C$55,3,FALSE)</f>
        <v>Cash</v>
      </c>
      <c r="J2515" s="5">
        <f>VLOOKUP(F2515,'Set up'!$A$2:$D$55,4,FALSE)</f>
        <v>0</v>
      </c>
      <c r="K2515" s="4">
        <f t="shared" si="751"/>
        <v>45296</v>
      </c>
      <c r="L2515" s="5">
        <f t="shared" si="752"/>
        <v>1</v>
      </c>
      <c r="M2515" s="5">
        <f t="shared" si="753"/>
        <v>2024</v>
      </c>
      <c r="N2515" s="6">
        <v>555</v>
      </c>
      <c r="P2515" s="6">
        <f t="shared" si="742"/>
        <v>555</v>
      </c>
      <c r="Q2515" s="7">
        <f t="shared" si="746"/>
        <v>4091518.1500000018</v>
      </c>
      <c r="R2515" s="44" t="str">
        <f>VLOOKUP(F2515,'Set up'!$A$2:$E$55,5,FALSE)</f>
        <v>PD Chq</v>
      </c>
    </row>
    <row r="2516" spans="1:19" ht="15" customHeight="1" x14ac:dyDescent="0.35">
      <c r="A2516" s="4">
        <v>45296</v>
      </c>
      <c r="B2516" s="5">
        <f t="shared" si="754"/>
        <v>1</v>
      </c>
      <c r="C2516" s="5">
        <f t="shared" si="755"/>
        <v>2024</v>
      </c>
      <c r="D2516" s="5" t="s">
        <v>2345</v>
      </c>
      <c r="E2516" s="5" t="str">
        <f>VLOOKUP(F2516,'Set up'!$A$2:$C$55,2,FALSE)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up'!$A$2:$C$55,3,FALSE)</f>
        <v>Cash</v>
      </c>
      <c r="J2516" s="5">
        <f>VLOOKUP(F2516,'Set up'!$A$2:$D$55,4,FALSE)</f>
        <v>0</v>
      </c>
      <c r="K2516" s="4">
        <f t="shared" si="751"/>
        <v>45296</v>
      </c>
      <c r="L2516" s="5">
        <f t="shared" si="752"/>
        <v>1</v>
      </c>
      <c r="M2516" s="5">
        <f t="shared" si="753"/>
        <v>2024</v>
      </c>
      <c r="N2516" s="6">
        <v>95</v>
      </c>
      <c r="P2516" s="6">
        <f t="shared" si="742"/>
        <v>95</v>
      </c>
      <c r="Q2516" s="7">
        <f t="shared" si="746"/>
        <v>4091613.1500000018</v>
      </c>
      <c r="R2516" s="44" t="str">
        <f>VLOOKUP(F2516,'Set up'!$A$2:$E$55,5,FALSE)</f>
        <v>PD Chq</v>
      </c>
    </row>
    <row r="2517" spans="1:19" ht="15" customHeight="1" x14ac:dyDescent="0.35">
      <c r="A2517" s="4">
        <v>45297</v>
      </c>
      <c r="B2517" s="5">
        <f t="shared" si="754"/>
        <v>1</v>
      </c>
      <c r="C2517" s="5">
        <f t="shared" si="755"/>
        <v>2024</v>
      </c>
      <c r="D2517" s="5" t="s">
        <v>2346</v>
      </c>
      <c r="E2517" s="5" t="str">
        <f>VLOOKUP(F2517,'Set up'!$A$2:$C$55,2,FALSE)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up'!$A$2:$C$55,3,FALSE)</f>
        <v>Cash</v>
      </c>
      <c r="J2517" s="5">
        <f>VLOOKUP(F2517,'Set up'!$A$2:$D$55,4,FALSE)</f>
        <v>0</v>
      </c>
      <c r="K2517" s="4">
        <f t="shared" si="751"/>
        <v>45297</v>
      </c>
      <c r="L2517" s="5">
        <f t="shared" si="752"/>
        <v>1</v>
      </c>
      <c r="M2517" s="5">
        <f t="shared" si="753"/>
        <v>2024</v>
      </c>
      <c r="N2517" s="6">
        <v>3476</v>
      </c>
      <c r="O2517" s="6">
        <f t="shared" ref="O2517:O2529" si="758">-N2517</f>
        <v>-3476</v>
      </c>
      <c r="P2517" s="6">
        <f t="shared" ref="P2517:P2580" si="759">SUM(N2517+O2517)</f>
        <v>0</v>
      </c>
      <c r="Q2517" s="7">
        <f t="shared" si="746"/>
        <v>4095089.1500000018</v>
      </c>
      <c r="R2517" s="44" t="str">
        <f>VLOOKUP(F2517,'Set up'!$A$2:$E$55,5,FALSE)</f>
        <v>Trsf</v>
      </c>
      <c r="S2517" s="1" t="s">
        <v>2408</v>
      </c>
    </row>
    <row r="2518" spans="1:19" ht="15" customHeight="1" x14ac:dyDescent="0.35">
      <c r="A2518" s="4">
        <v>45297</v>
      </c>
      <c r="B2518" s="5">
        <f t="shared" si="754"/>
        <v>1</v>
      </c>
      <c r="C2518" s="5">
        <f t="shared" si="755"/>
        <v>2024</v>
      </c>
      <c r="D2518" s="5" t="s">
        <v>2346</v>
      </c>
      <c r="E2518" s="5" t="str">
        <f>VLOOKUP(F2518,'Set up'!$A$2:$C$55,2,FALSE)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up'!$A$2:$C$55,3,FALSE)</f>
        <v>Cash</v>
      </c>
      <c r="J2518" s="5">
        <f>VLOOKUP(F2518,'Set up'!$A$2:$D$55,4,FALSE)</f>
        <v>0</v>
      </c>
      <c r="K2518" s="4">
        <f t="shared" si="751"/>
        <v>45297</v>
      </c>
      <c r="L2518" s="5">
        <f t="shared" si="752"/>
        <v>1</v>
      </c>
      <c r="M2518" s="5">
        <f t="shared" si="753"/>
        <v>2024</v>
      </c>
      <c r="N2518" s="6">
        <v>853.2</v>
      </c>
      <c r="O2518" s="6">
        <f t="shared" si="758"/>
        <v>-853.2</v>
      </c>
      <c r="P2518" s="6">
        <f t="shared" si="759"/>
        <v>0</v>
      </c>
      <c r="Q2518" s="7">
        <f t="shared" si="746"/>
        <v>4095942.350000002</v>
      </c>
      <c r="R2518" s="44" t="str">
        <f>VLOOKUP(F2518,'Set up'!$A$2:$E$55,5,FALSE)</f>
        <v>Trsf</v>
      </c>
      <c r="S2518" s="1" t="s">
        <v>2408</v>
      </c>
    </row>
    <row r="2519" spans="1:19" ht="15" customHeight="1" x14ac:dyDescent="0.35">
      <c r="A2519" s="4">
        <v>45297</v>
      </c>
      <c r="B2519" s="5">
        <f t="shared" si="754"/>
        <v>1</v>
      </c>
      <c r="C2519" s="5">
        <f t="shared" si="755"/>
        <v>2024</v>
      </c>
      <c r="D2519" s="5" t="s">
        <v>2346</v>
      </c>
      <c r="E2519" s="5" t="str">
        <f>VLOOKUP(F2519,'Set up'!$A$2:$C$55,2,FALSE)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up'!$A$2:$C$55,3,FALSE)</f>
        <v>Cash</v>
      </c>
      <c r="J2519" s="5">
        <f>VLOOKUP(F2519,'Set up'!$A$2:$D$55,4,FALSE)</f>
        <v>0</v>
      </c>
      <c r="K2519" s="4">
        <f t="shared" si="751"/>
        <v>45297</v>
      </c>
      <c r="L2519" s="5">
        <f t="shared" si="752"/>
        <v>1</v>
      </c>
      <c r="M2519" s="5">
        <f t="shared" si="753"/>
        <v>2024</v>
      </c>
      <c r="N2519" s="6">
        <v>480</v>
      </c>
      <c r="O2519" s="6">
        <f t="shared" si="758"/>
        <v>-480</v>
      </c>
      <c r="P2519" s="6">
        <f t="shared" si="759"/>
        <v>0</v>
      </c>
      <c r="Q2519" s="7">
        <f t="shared" si="746"/>
        <v>4096422.350000002</v>
      </c>
      <c r="R2519" s="44" t="str">
        <f>VLOOKUP(F2519,'Set up'!$A$2:$E$55,5,FALSE)</f>
        <v>Trsf</v>
      </c>
      <c r="S2519" s="1" t="s">
        <v>2408</v>
      </c>
    </row>
    <row r="2520" spans="1:19" ht="15" customHeight="1" x14ac:dyDescent="0.35">
      <c r="A2520" s="4">
        <v>45297</v>
      </c>
      <c r="B2520" s="5">
        <f t="shared" si="754"/>
        <v>1</v>
      </c>
      <c r="C2520" s="5">
        <f t="shared" si="755"/>
        <v>2024</v>
      </c>
      <c r="D2520" s="5" t="s">
        <v>2346</v>
      </c>
      <c r="E2520" s="5" t="str">
        <f>VLOOKUP(F2520,'Set up'!$A$2:$C$55,2,FALSE)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up'!$A$2:$C$55,3,FALSE)</f>
        <v>Cash</v>
      </c>
      <c r="J2520" s="5">
        <f>VLOOKUP(F2520,'Set up'!$A$2:$D$55,4,FALSE)</f>
        <v>0</v>
      </c>
      <c r="K2520" s="4">
        <f t="shared" si="751"/>
        <v>45297</v>
      </c>
      <c r="L2520" s="5">
        <f t="shared" si="752"/>
        <v>1</v>
      </c>
      <c r="M2520" s="5">
        <f t="shared" si="753"/>
        <v>2024</v>
      </c>
      <c r="N2520" s="6">
        <v>650</v>
      </c>
      <c r="O2520" s="6">
        <f t="shared" si="758"/>
        <v>-650</v>
      </c>
      <c r="P2520" s="6">
        <f t="shared" si="759"/>
        <v>0</v>
      </c>
      <c r="Q2520" s="7">
        <f t="shared" si="746"/>
        <v>4097072.350000002</v>
      </c>
      <c r="R2520" s="44" t="str">
        <f>VLOOKUP(F2520,'Set up'!$A$2:$E$55,5,FALSE)</f>
        <v>Trsf</v>
      </c>
      <c r="S2520" s="1" t="s">
        <v>2408</v>
      </c>
    </row>
    <row r="2521" spans="1:19" ht="15" customHeight="1" x14ac:dyDescent="0.35">
      <c r="A2521" s="4">
        <v>45297</v>
      </c>
      <c r="B2521" s="5">
        <f t="shared" si="754"/>
        <v>1</v>
      </c>
      <c r="C2521" s="5">
        <f t="shared" si="755"/>
        <v>2024</v>
      </c>
      <c r="D2521" s="5" t="s">
        <v>2346</v>
      </c>
      <c r="E2521" s="5" t="str">
        <f>VLOOKUP(F2521,'Set up'!$A$2:$C$55,2,FALSE)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up'!$A$2:$C$55,3,FALSE)</f>
        <v>Cash</v>
      </c>
      <c r="J2521" s="5">
        <f>VLOOKUP(F2521,'Set up'!$A$2:$D$55,4,FALSE)</f>
        <v>0</v>
      </c>
      <c r="K2521" s="4">
        <f t="shared" si="751"/>
        <v>45297</v>
      </c>
      <c r="L2521" s="5">
        <f t="shared" si="752"/>
        <v>1</v>
      </c>
      <c r="M2521" s="5">
        <f t="shared" si="753"/>
        <v>2024</v>
      </c>
      <c r="N2521" s="6">
        <v>54</v>
      </c>
      <c r="O2521" s="6">
        <f t="shared" si="758"/>
        <v>-54</v>
      </c>
      <c r="P2521" s="6">
        <f t="shared" si="759"/>
        <v>0</v>
      </c>
      <c r="Q2521" s="7">
        <f t="shared" si="746"/>
        <v>4097126.350000002</v>
      </c>
      <c r="R2521" s="44" t="str">
        <f>VLOOKUP(F2521,'Set up'!$A$2:$E$55,5,FALSE)</f>
        <v>Trsf</v>
      </c>
      <c r="S2521" s="1" t="s">
        <v>2408</v>
      </c>
    </row>
    <row r="2522" spans="1:19" ht="15" customHeight="1" x14ac:dyDescent="0.35">
      <c r="A2522" s="4">
        <v>45297</v>
      </c>
      <c r="B2522" s="5">
        <f t="shared" si="754"/>
        <v>1</v>
      </c>
      <c r="C2522" s="5">
        <f t="shared" si="755"/>
        <v>2024</v>
      </c>
      <c r="D2522" s="5" t="s">
        <v>2346</v>
      </c>
      <c r="E2522" s="5" t="str">
        <f>VLOOKUP(F2522,'Set up'!$A$2:$C$55,2,FALSE)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up'!$A$2:$C$55,3,FALSE)</f>
        <v>Cash</v>
      </c>
      <c r="J2522" s="5">
        <f>VLOOKUP(F2522,'Set up'!$A$2:$D$55,4,FALSE)</f>
        <v>0</v>
      </c>
      <c r="K2522" s="4">
        <f t="shared" si="751"/>
        <v>45297</v>
      </c>
      <c r="L2522" s="5">
        <f t="shared" si="752"/>
        <v>1</v>
      </c>
      <c r="M2522" s="5">
        <f t="shared" si="753"/>
        <v>2024</v>
      </c>
      <c r="N2522" s="6">
        <v>283.8</v>
      </c>
      <c r="O2522" s="6">
        <f t="shared" si="758"/>
        <v>-283.8</v>
      </c>
      <c r="P2522" s="6">
        <f t="shared" si="759"/>
        <v>0</v>
      </c>
      <c r="Q2522" s="7">
        <f t="shared" si="746"/>
        <v>4097410.1500000018</v>
      </c>
      <c r="R2522" s="44" t="str">
        <f>VLOOKUP(F2522,'Set up'!$A$2:$E$55,5,FALSE)</f>
        <v>Trsf</v>
      </c>
      <c r="S2522" s="1" t="s">
        <v>2408</v>
      </c>
    </row>
    <row r="2523" spans="1:19" ht="15" customHeight="1" x14ac:dyDescent="0.35">
      <c r="A2523" s="4">
        <v>45297</v>
      </c>
      <c r="B2523" s="5">
        <f t="shared" si="754"/>
        <v>1</v>
      </c>
      <c r="C2523" s="5">
        <f t="shared" si="755"/>
        <v>2024</v>
      </c>
      <c r="D2523" s="5" t="s">
        <v>2346</v>
      </c>
      <c r="E2523" s="5" t="str">
        <f>VLOOKUP(F2523,'Set up'!$A$2:$C$55,2,FALSE)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up'!$A$2:$C$55,3,FALSE)</f>
        <v>Cash</v>
      </c>
      <c r="J2523" s="5">
        <f>VLOOKUP(F2523,'Set up'!$A$2:$D$55,4,FALSE)</f>
        <v>0</v>
      </c>
      <c r="K2523" s="4">
        <f t="shared" si="751"/>
        <v>45297</v>
      </c>
      <c r="L2523" s="5">
        <f t="shared" si="752"/>
        <v>1</v>
      </c>
      <c r="M2523" s="5">
        <f t="shared" si="753"/>
        <v>2024</v>
      </c>
      <c r="N2523" s="6">
        <v>220</v>
      </c>
      <c r="O2523" s="6">
        <f t="shared" si="758"/>
        <v>-220</v>
      </c>
      <c r="P2523" s="6">
        <f t="shared" si="759"/>
        <v>0</v>
      </c>
      <c r="Q2523" s="7">
        <f t="shared" si="746"/>
        <v>4097630.1500000018</v>
      </c>
      <c r="R2523" s="44" t="str">
        <f>VLOOKUP(F2523,'Set up'!$A$2:$E$55,5,FALSE)</f>
        <v>Trsf</v>
      </c>
      <c r="S2523" s="1" t="s">
        <v>2408</v>
      </c>
    </row>
    <row r="2524" spans="1:19" ht="15" customHeight="1" x14ac:dyDescent="0.35">
      <c r="A2524" s="4">
        <v>45297</v>
      </c>
      <c r="B2524" s="5">
        <f t="shared" si="754"/>
        <v>1</v>
      </c>
      <c r="C2524" s="5">
        <f t="shared" si="755"/>
        <v>2024</v>
      </c>
      <c r="D2524" s="5" t="s">
        <v>2346</v>
      </c>
      <c r="E2524" s="5" t="str">
        <f>VLOOKUP(F2524,'Set up'!$A$2:$C$55,2,FALSE)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up'!$A$2:$C$55,3,FALSE)</f>
        <v>Cash</v>
      </c>
      <c r="J2524" s="5">
        <f>VLOOKUP(F2524,'Set up'!$A$2:$D$55,4,FALSE)</f>
        <v>0</v>
      </c>
      <c r="K2524" s="4">
        <f t="shared" si="751"/>
        <v>45297</v>
      </c>
      <c r="L2524" s="5">
        <f t="shared" si="752"/>
        <v>1</v>
      </c>
      <c r="M2524" s="5">
        <f t="shared" si="753"/>
        <v>2024</v>
      </c>
      <c r="N2524" s="6">
        <v>424.8</v>
      </c>
      <c r="O2524" s="6">
        <f t="shared" si="758"/>
        <v>-424.8</v>
      </c>
      <c r="P2524" s="6">
        <f t="shared" si="759"/>
        <v>0</v>
      </c>
      <c r="Q2524" s="7">
        <f t="shared" si="746"/>
        <v>4098054.9500000016</v>
      </c>
      <c r="R2524" s="44" t="str">
        <f>VLOOKUP(F2524,'Set up'!$A$2:$E$55,5,FALSE)</f>
        <v>Trsf</v>
      </c>
      <c r="S2524" s="1" t="s">
        <v>2408</v>
      </c>
    </row>
    <row r="2525" spans="1:19" ht="15" customHeight="1" x14ac:dyDescent="0.35">
      <c r="A2525" s="4">
        <v>45299</v>
      </c>
      <c r="B2525" s="5">
        <f t="shared" si="754"/>
        <v>1</v>
      </c>
      <c r="C2525" s="5">
        <f t="shared" si="755"/>
        <v>2024</v>
      </c>
      <c r="D2525" s="5" t="s">
        <v>2347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up'!$A$2:$C$55,3,FALSE)</f>
        <v>60</v>
      </c>
      <c r="J2525" s="5">
        <f>VLOOKUP(F2525,'Set up'!$A$2:$D$55,4,FALSE)</f>
        <v>60</v>
      </c>
      <c r="K2525" s="4">
        <f t="shared" si="751"/>
        <v>45359</v>
      </c>
      <c r="L2525" s="5">
        <f t="shared" si="752"/>
        <v>3</v>
      </c>
      <c r="M2525" s="5">
        <f t="shared" si="753"/>
        <v>2024</v>
      </c>
      <c r="N2525" s="6">
        <v>3212</v>
      </c>
      <c r="O2525" s="6">
        <f t="shared" si="758"/>
        <v>-3212</v>
      </c>
      <c r="P2525" s="6">
        <f t="shared" si="759"/>
        <v>0</v>
      </c>
      <c r="Q2525" s="7">
        <f t="shared" si="746"/>
        <v>4101266.9500000016</v>
      </c>
      <c r="R2525" s="44" t="str">
        <f>VLOOKUP(F2525,'Set up'!$A$2:$E$55,5,FALSE)</f>
        <v>Chq</v>
      </c>
      <c r="S2525" s="1" t="s">
        <v>2708</v>
      </c>
    </row>
    <row r="2526" spans="1:19" ht="15" customHeight="1" x14ac:dyDescent="0.35">
      <c r="A2526" s="4">
        <v>45299</v>
      </c>
      <c r="B2526" s="5">
        <f t="shared" si="754"/>
        <v>1</v>
      </c>
      <c r="C2526" s="5">
        <f t="shared" si="755"/>
        <v>2024</v>
      </c>
      <c r="D2526" s="5" t="s">
        <v>2347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up'!$A$2:$C$55,3,FALSE)</f>
        <v>60</v>
      </c>
      <c r="J2526" s="5">
        <f>VLOOKUP(F2526,'Set up'!$A$2:$D$55,4,FALSE)</f>
        <v>60</v>
      </c>
      <c r="K2526" s="4">
        <f t="shared" si="751"/>
        <v>45359</v>
      </c>
      <c r="L2526" s="5">
        <f t="shared" si="752"/>
        <v>3</v>
      </c>
      <c r="M2526" s="5">
        <f t="shared" si="753"/>
        <v>2024</v>
      </c>
      <c r="N2526" s="6">
        <v>1606</v>
      </c>
      <c r="O2526" s="6">
        <f t="shared" si="758"/>
        <v>-1606</v>
      </c>
      <c r="P2526" s="6">
        <f t="shared" si="759"/>
        <v>0</v>
      </c>
      <c r="Q2526" s="7">
        <f t="shared" si="746"/>
        <v>4102872.9500000016</v>
      </c>
      <c r="R2526" s="44" t="str">
        <f>VLOOKUP(F2526,'Set up'!$A$2:$E$55,5,FALSE)</f>
        <v>Chq</v>
      </c>
      <c r="S2526" s="1" t="s">
        <v>2708</v>
      </c>
    </row>
    <row r="2527" spans="1:19" ht="15" customHeight="1" x14ac:dyDescent="0.35">
      <c r="A2527" s="4">
        <v>45299</v>
      </c>
      <c r="B2527" s="5">
        <f t="shared" si="754"/>
        <v>1</v>
      </c>
      <c r="C2527" s="5">
        <f t="shared" si="755"/>
        <v>2024</v>
      </c>
      <c r="D2527" s="5" t="s">
        <v>2347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up'!$A$2:$C$55,3,FALSE)</f>
        <v>60</v>
      </c>
      <c r="J2527" s="5">
        <f>VLOOKUP(F2527,'Set up'!$A$2:$D$55,4,FALSE)</f>
        <v>60</v>
      </c>
      <c r="K2527" s="4">
        <f t="shared" si="751"/>
        <v>45359</v>
      </c>
      <c r="L2527" s="5">
        <f t="shared" si="752"/>
        <v>3</v>
      </c>
      <c r="M2527" s="5">
        <f t="shared" si="753"/>
        <v>2024</v>
      </c>
      <c r="N2527" s="6">
        <v>626.4</v>
      </c>
      <c r="O2527" s="6">
        <f t="shared" si="758"/>
        <v>-626.4</v>
      </c>
      <c r="P2527" s="6">
        <f t="shared" si="759"/>
        <v>0</v>
      </c>
      <c r="Q2527" s="7">
        <f t="shared" si="746"/>
        <v>4103499.3500000015</v>
      </c>
      <c r="R2527" s="44" t="str">
        <f>VLOOKUP(F2527,'Set up'!$A$2:$E$55,5,FALSE)</f>
        <v>Chq</v>
      </c>
      <c r="S2527" s="1" t="s">
        <v>2708</v>
      </c>
    </row>
    <row r="2528" spans="1:19" ht="15" customHeight="1" x14ac:dyDescent="0.35">
      <c r="A2528" s="4">
        <v>45299</v>
      </c>
      <c r="B2528" s="5">
        <f t="shared" si="754"/>
        <v>1</v>
      </c>
      <c r="C2528" s="5">
        <f t="shared" si="755"/>
        <v>2024</v>
      </c>
      <c r="D2528" s="5" t="s">
        <v>2347</v>
      </c>
      <c r="E2528" s="5" t="str">
        <f>VLOOKUP(F2528,'Set up'!$A$2:$C$55,2,FALSE)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up'!$A$2:$C$55,3,FALSE)</f>
        <v>60</v>
      </c>
      <c r="J2528" s="5">
        <f>VLOOKUP(F2528,'Set up'!$A$2:$D$55,4,FALSE)</f>
        <v>60</v>
      </c>
      <c r="K2528" s="4">
        <f t="shared" si="751"/>
        <v>45359</v>
      </c>
      <c r="L2528" s="5">
        <f t="shared" si="752"/>
        <v>3</v>
      </c>
      <c r="M2528" s="5">
        <f t="shared" si="753"/>
        <v>2024</v>
      </c>
      <c r="N2528" s="6">
        <v>626.4</v>
      </c>
      <c r="O2528" s="6">
        <f t="shared" si="758"/>
        <v>-626.4</v>
      </c>
      <c r="P2528" s="6">
        <f t="shared" si="759"/>
        <v>0</v>
      </c>
      <c r="Q2528" s="7">
        <f t="shared" ref="Q2528:Q2591" si="760">SUM(Q2527+N2528)</f>
        <v>4104125.7500000014</v>
      </c>
      <c r="R2528" s="44" t="str">
        <f>VLOOKUP(F2528,'Set up'!$A$2:$E$55,5,FALSE)</f>
        <v>Chq</v>
      </c>
      <c r="S2528" s="1" t="s">
        <v>2708</v>
      </c>
    </row>
    <row r="2529" spans="1:19" ht="15" customHeight="1" x14ac:dyDescent="0.35">
      <c r="A2529" s="4">
        <v>45299</v>
      </c>
      <c r="B2529" s="5">
        <f t="shared" si="754"/>
        <v>1</v>
      </c>
      <c r="C2529" s="5">
        <f t="shared" si="755"/>
        <v>2024</v>
      </c>
      <c r="D2529" s="5" t="s">
        <v>2347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up'!$A$2:$C$55,3,FALSE)</f>
        <v>60</v>
      </c>
      <c r="J2529" s="5">
        <f>VLOOKUP(F2529,'Set up'!$A$2:$D$55,4,FALSE)</f>
        <v>60</v>
      </c>
      <c r="K2529" s="4">
        <f t="shared" si="751"/>
        <v>45359</v>
      </c>
      <c r="L2529" s="5">
        <f t="shared" si="752"/>
        <v>3</v>
      </c>
      <c r="M2529" s="5">
        <f t="shared" si="753"/>
        <v>2024</v>
      </c>
      <c r="N2529" s="6">
        <v>220</v>
      </c>
      <c r="O2529" s="6">
        <f t="shared" si="758"/>
        <v>-220</v>
      </c>
      <c r="P2529" s="6">
        <f t="shared" si="759"/>
        <v>0</v>
      </c>
      <c r="Q2529" s="7">
        <f t="shared" si="760"/>
        <v>4104345.7500000014</v>
      </c>
      <c r="R2529" s="44" t="str">
        <f>VLOOKUP(F2529,'Set up'!$A$2:$E$55,5,FALSE)</f>
        <v>Chq</v>
      </c>
      <c r="S2529" s="1" t="s">
        <v>2708</v>
      </c>
    </row>
    <row r="2530" spans="1:19" ht="15" customHeight="1" x14ac:dyDescent="0.35">
      <c r="A2530" s="4">
        <v>45300</v>
      </c>
      <c r="B2530" s="5">
        <f t="shared" si="754"/>
        <v>1</v>
      </c>
      <c r="C2530" s="5">
        <f t="shared" si="755"/>
        <v>2024</v>
      </c>
      <c r="D2530" s="5" t="s">
        <v>2348</v>
      </c>
      <c r="E2530" s="5" t="str">
        <f>VLOOKUP(F2530,'Set up'!$A$2:$C$55,2,FALSE)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up'!$A$2:$C$55,3,FALSE)</f>
        <v>Cash</v>
      </c>
      <c r="J2530" s="5">
        <f>VLOOKUP(F2530,'Set up'!$A$2:$D$55,4,FALSE)</f>
        <v>0</v>
      </c>
      <c r="K2530" s="4">
        <f t="shared" si="751"/>
        <v>45300</v>
      </c>
      <c r="L2530" s="5">
        <f t="shared" si="752"/>
        <v>1</v>
      </c>
      <c r="M2530" s="5">
        <f t="shared" si="753"/>
        <v>2024</v>
      </c>
      <c r="N2530" s="6">
        <v>1606</v>
      </c>
      <c r="O2530" s="6">
        <f t="shared" ref="O2530:O2531" si="761">-N2530</f>
        <v>-1606</v>
      </c>
      <c r="P2530" s="6">
        <f t="shared" si="759"/>
        <v>0</v>
      </c>
      <c r="Q2530" s="7">
        <f t="shared" si="760"/>
        <v>4105951.7500000014</v>
      </c>
      <c r="R2530" s="44" t="str">
        <f>VLOOKUP(F2530,'Set up'!$A$2:$E$55,5,FALSE)</f>
        <v>Cash</v>
      </c>
      <c r="S2530" s="1" t="s">
        <v>2379</v>
      </c>
    </row>
    <row r="2531" spans="1:19" ht="15" customHeight="1" x14ac:dyDescent="0.35">
      <c r="A2531" s="4">
        <v>45300</v>
      </c>
      <c r="B2531" s="5">
        <f t="shared" si="754"/>
        <v>1</v>
      </c>
      <c r="C2531" s="5">
        <f t="shared" si="755"/>
        <v>2024</v>
      </c>
      <c r="D2531" s="5" t="s">
        <v>2348</v>
      </c>
      <c r="E2531" s="5" t="str">
        <f>VLOOKUP(F2531,'Set up'!$A$2:$C$55,2,FALSE)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up'!$A$2:$C$55,3,FALSE)</f>
        <v>Cash</v>
      </c>
      <c r="J2531" s="5">
        <f>VLOOKUP(F2531,'Set up'!$A$2:$D$55,4,FALSE)</f>
        <v>0</v>
      </c>
      <c r="K2531" s="4">
        <f t="shared" si="751"/>
        <v>45300</v>
      </c>
      <c r="L2531" s="5">
        <f t="shared" si="752"/>
        <v>1</v>
      </c>
      <c r="M2531" s="5">
        <f t="shared" si="753"/>
        <v>2024</v>
      </c>
      <c r="N2531" s="6">
        <v>630</v>
      </c>
      <c r="O2531" s="6">
        <f t="shared" si="761"/>
        <v>-630</v>
      </c>
      <c r="P2531" s="6">
        <f t="shared" si="759"/>
        <v>0</v>
      </c>
      <c r="Q2531" s="7">
        <f t="shared" si="760"/>
        <v>4106581.7500000014</v>
      </c>
      <c r="R2531" s="44" t="str">
        <f>VLOOKUP(F2531,'Set up'!$A$2:$E$55,5,FALSE)</f>
        <v>Cash</v>
      </c>
      <c r="S2531" s="1" t="s">
        <v>2379</v>
      </c>
    </row>
    <row r="2532" spans="1:19" ht="15" customHeight="1" x14ac:dyDescent="0.35">
      <c r="A2532" s="4">
        <v>45301</v>
      </c>
      <c r="B2532" s="5">
        <f t="shared" si="754"/>
        <v>1</v>
      </c>
      <c r="C2532" s="5">
        <f t="shared" si="755"/>
        <v>2024</v>
      </c>
      <c r="D2532" s="5" t="s">
        <v>2349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up'!$A$2:$C$55,3,FALSE)</f>
        <v>Cash</v>
      </c>
      <c r="J2532" s="5">
        <f>VLOOKUP(F2532,'Set up'!$A$2:$D$55,4,FALSE)</f>
        <v>0</v>
      </c>
      <c r="K2532" s="4">
        <f t="shared" si="751"/>
        <v>45301</v>
      </c>
      <c r="L2532" s="5">
        <f t="shared" si="752"/>
        <v>1</v>
      </c>
      <c r="M2532" s="5">
        <f t="shared" si="753"/>
        <v>2024</v>
      </c>
      <c r="N2532" s="6">
        <v>1738</v>
      </c>
      <c r="P2532" s="6">
        <f t="shared" si="759"/>
        <v>1738</v>
      </c>
      <c r="Q2532" s="7">
        <f t="shared" si="760"/>
        <v>4108319.7500000014</v>
      </c>
      <c r="R2532" s="44" t="str">
        <f>VLOOKUP(F2532,'Set up'!$A$2:$E$55,5,FALSE)</f>
        <v>Trsf</v>
      </c>
    </row>
    <row r="2533" spans="1:19" ht="15" customHeight="1" x14ac:dyDescent="0.35">
      <c r="A2533" s="4">
        <v>45301</v>
      </c>
      <c r="B2533" s="5">
        <f t="shared" si="754"/>
        <v>1</v>
      </c>
      <c r="C2533" s="5">
        <f t="shared" si="755"/>
        <v>2024</v>
      </c>
      <c r="D2533" s="5" t="s">
        <v>2349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up'!$A$2:$C$55,3,FALSE)</f>
        <v>Cash</v>
      </c>
      <c r="J2533" s="5">
        <f>VLOOKUP(F2533,'Set up'!$A$2:$D$55,4,FALSE)</f>
        <v>0</v>
      </c>
      <c r="K2533" s="4">
        <f t="shared" si="751"/>
        <v>45301</v>
      </c>
      <c r="L2533" s="5">
        <f t="shared" si="752"/>
        <v>1</v>
      </c>
      <c r="M2533" s="5">
        <f t="shared" si="753"/>
        <v>2024</v>
      </c>
      <c r="N2533" s="6">
        <v>150</v>
      </c>
      <c r="P2533" s="6">
        <f t="shared" si="759"/>
        <v>150</v>
      </c>
      <c r="Q2533" s="7">
        <f t="shared" si="760"/>
        <v>4108469.7500000014</v>
      </c>
      <c r="R2533" s="44" t="str">
        <f>VLOOKUP(F2533,'Set up'!$A$2:$E$55,5,FALSE)</f>
        <v>Trsf</v>
      </c>
    </row>
    <row r="2534" spans="1:19" ht="15" customHeight="1" x14ac:dyDescent="0.35">
      <c r="A2534" s="4">
        <v>45301</v>
      </c>
      <c r="B2534" s="5">
        <f t="shared" si="754"/>
        <v>1</v>
      </c>
      <c r="C2534" s="5">
        <f t="shared" si="755"/>
        <v>2024</v>
      </c>
      <c r="D2534" s="5" t="s">
        <v>2349</v>
      </c>
      <c r="E2534" s="5" t="str">
        <f>VLOOKUP(F2534,'Set up'!$A$2:$C$55,2,FALSE)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up'!$A$2:$C$55,3,FALSE)</f>
        <v>Cash</v>
      </c>
      <c r="J2534" s="5">
        <f>VLOOKUP(F2534,'Set up'!$A$2:$D$55,4,FALSE)</f>
        <v>0</v>
      </c>
      <c r="K2534" s="4">
        <f t="shared" si="751"/>
        <v>45301</v>
      </c>
      <c r="L2534" s="5">
        <f t="shared" si="752"/>
        <v>1</v>
      </c>
      <c r="M2534" s="5">
        <f t="shared" si="753"/>
        <v>2024</v>
      </c>
      <c r="N2534" s="6">
        <v>187.5</v>
      </c>
      <c r="P2534" s="6">
        <f t="shared" si="759"/>
        <v>187.5</v>
      </c>
      <c r="Q2534" s="7">
        <f t="shared" si="760"/>
        <v>4108657.2500000014</v>
      </c>
      <c r="R2534" s="44" t="str">
        <f>VLOOKUP(F2534,'Set up'!$A$2:$E$55,5,FALSE)</f>
        <v>Trsf</v>
      </c>
    </row>
    <row r="2535" spans="1:19" ht="15" customHeight="1" x14ac:dyDescent="0.35">
      <c r="A2535" s="4">
        <v>45301</v>
      </c>
      <c r="B2535" s="5">
        <f t="shared" si="754"/>
        <v>1</v>
      </c>
      <c r="C2535" s="5">
        <f t="shared" si="755"/>
        <v>2024</v>
      </c>
      <c r="D2535" s="5" t="s">
        <v>2350</v>
      </c>
      <c r="E2535" s="5" t="str">
        <f>VLOOKUP(F2535,'Set up'!$A$2:$C$55,2,FALSE)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up'!$A$2:$C$55,3,FALSE)</f>
        <v>Cash</v>
      </c>
      <c r="J2535" s="5">
        <f>VLOOKUP(F2535,'Set up'!$A$2:$D$55,4,FALSE)</f>
        <v>0</v>
      </c>
      <c r="K2535" s="4">
        <f t="shared" si="751"/>
        <v>45301</v>
      </c>
      <c r="L2535" s="5">
        <f t="shared" si="752"/>
        <v>1</v>
      </c>
      <c r="M2535" s="5">
        <f t="shared" si="753"/>
        <v>2024</v>
      </c>
      <c r="N2535" s="6">
        <v>187.5</v>
      </c>
      <c r="P2535" s="6">
        <f t="shared" si="759"/>
        <v>187.5</v>
      </c>
      <c r="Q2535" s="7">
        <f t="shared" si="760"/>
        <v>4108844.7500000014</v>
      </c>
      <c r="R2535" s="44" t="str">
        <f>VLOOKUP(F2535,'Set up'!$A$2:$E$55,5,FALSE)</f>
        <v>Trsf</v>
      </c>
    </row>
    <row r="2536" spans="1:19" ht="15" customHeight="1" x14ac:dyDescent="0.35">
      <c r="A2536" s="4">
        <v>45301</v>
      </c>
      <c r="B2536" s="5">
        <f t="shared" si="754"/>
        <v>1</v>
      </c>
      <c r="C2536" s="5">
        <f t="shared" si="755"/>
        <v>2024</v>
      </c>
      <c r="D2536" s="5" t="s">
        <v>2351</v>
      </c>
      <c r="E2536" s="5" t="str">
        <f>VLOOKUP(F2536,'Set up'!$A$2:$C$55,2,FALSE)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up'!$A$2:$C$55,3,FALSE)</f>
        <v>Cash</v>
      </c>
      <c r="J2536" s="5">
        <f>VLOOKUP(F2536,'Set up'!$A$2:$D$55,4,FALSE)</f>
        <v>0</v>
      </c>
      <c r="K2536" s="4">
        <f t="shared" si="751"/>
        <v>45301</v>
      </c>
      <c r="L2536" s="5">
        <f t="shared" si="752"/>
        <v>1</v>
      </c>
      <c r="M2536" s="5">
        <f t="shared" si="753"/>
        <v>2024</v>
      </c>
      <c r="N2536" s="6">
        <v>9636</v>
      </c>
      <c r="P2536" s="6">
        <f t="shared" si="759"/>
        <v>9636</v>
      </c>
      <c r="Q2536" s="7">
        <f t="shared" si="760"/>
        <v>4118480.7500000014</v>
      </c>
      <c r="R2536" s="44" t="str">
        <f>VLOOKUP(F2536,'Set up'!$A$2:$E$55,5,FALSE)</f>
        <v>Trsf</v>
      </c>
    </row>
    <row r="2537" spans="1:19" ht="15" customHeight="1" x14ac:dyDescent="0.35">
      <c r="A2537" s="4">
        <v>45301</v>
      </c>
      <c r="B2537" s="5">
        <f t="shared" si="754"/>
        <v>1</v>
      </c>
      <c r="C2537" s="5">
        <f t="shared" si="755"/>
        <v>2024</v>
      </c>
      <c r="D2537" s="5" t="s">
        <v>2351</v>
      </c>
      <c r="E2537" s="5" t="str">
        <f>VLOOKUP(F2537,'Set up'!$A$2:$C$55,2,FALSE)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up'!$A$2:$C$55,3,FALSE)</f>
        <v>Cash</v>
      </c>
      <c r="J2537" s="5">
        <f>VLOOKUP(F2537,'Set up'!$A$2:$D$55,4,FALSE)</f>
        <v>0</v>
      </c>
      <c r="K2537" s="4">
        <f t="shared" si="751"/>
        <v>45301</v>
      </c>
      <c r="L2537" s="5">
        <f t="shared" si="752"/>
        <v>1</v>
      </c>
      <c r="M2537" s="5">
        <f t="shared" si="753"/>
        <v>2024</v>
      </c>
      <c r="N2537" s="6">
        <v>1073</v>
      </c>
      <c r="P2537" s="6">
        <f t="shared" si="759"/>
        <v>1073</v>
      </c>
      <c r="Q2537" s="7">
        <f t="shared" si="760"/>
        <v>4119553.7500000014</v>
      </c>
      <c r="R2537" s="44" t="str">
        <f>VLOOKUP(F2537,'Set up'!$A$2:$E$55,5,FALSE)</f>
        <v>Trsf</v>
      </c>
    </row>
    <row r="2538" spans="1:19" ht="15" customHeight="1" x14ac:dyDescent="0.35">
      <c r="A2538" s="4">
        <v>45301</v>
      </c>
      <c r="B2538" s="5">
        <f t="shared" si="754"/>
        <v>1</v>
      </c>
      <c r="C2538" s="5">
        <f t="shared" si="755"/>
        <v>2024</v>
      </c>
      <c r="D2538" s="5" t="s">
        <v>2351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up'!$A$2:$C$55,3,FALSE)</f>
        <v>Cash</v>
      </c>
      <c r="J2538" s="5">
        <f>VLOOKUP(F2538,'Set up'!$A$2:$D$55,4,FALSE)</f>
        <v>0</v>
      </c>
      <c r="K2538" s="4">
        <f t="shared" si="751"/>
        <v>45301</v>
      </c>
      <c r="L2538" s="5">
        <f t="shared" si="752"/>
        <v>1</v>
      </c>
      <c r="M2538" s="5">
        <f t="shared" si="753"/>
        <v>2024</v>
      </c>
      <c r="N2538" s="6">
        <v>1740</v>
      </c>
      <c r="P2538" s="6">
        <f t="shared" si="759"/>
        <v>1740</v>
      </c>
      <c r="Q2538" s="7">
        <f t="shared" si="760"/>
        <v>4121293.7500000014</v>
      </c>
      <c r="R2538" s="44" t="str">
        <f>VLOOKUP(F2538,'Set up'!$A$2:$E$55,5,FALSE)</f>
        <v>Trsf</v>
      </c>
    </row>
    <row r="2539" spans="1:19" ht="15" customHeight="1" x14ac:dyDescent="0.35">
      <c r="A2539" s="4">
        <v>45301</v>
      </c>
      <c r="B2539" s="5">
        <f t="shared" si="754"/>
        <v>1</v>
      </c>
      <c r="C2539" s="5">
        <f t="shared" si="755"/>
        <v>2024</v>
      </c>
      <c r="D2539" s="5" t="s">
        <v>2351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up'!$A$2:$C$55,3,FALSE)</f>
        <v>Cash</v>
      </c>
      <c r="J2539" s="5">
        <f>VLOOKUP(F2539,'Set up'!$A$2:$D$55,4,FALSE)</f>
        <v>0</v>
      </c>
      <c r="K2539" s="4">
        <f t="shared" si="751"/>
        <v>45301</v>
      </c>
      <c r="L2539" s="5">
        <f t="shared" si="752"/>
        <v>1</v>
      </c>
      <c r="M2539" s="5">
        <f t="shared" si="753"/>
        <v>2024</v>
      </c>
      <c r="N2539" s="6">
        <v>1638</v>
      </c>
      <c r="P2539" s="6">
        <f t="shared" si="759"/>
        <v>1638</v>
      </c>
      <c r="Q2539" s="7">
        <f t="shared" si="760"/>
        <v>4122931.7500000014</v>
      </c>
      <c r="R2539" s="44" t="str">
        <f>VLOOKUP(F2539,'Set up'!$A$2:$E$55,5,FALSE)</f>
        <v>Trsf</v>
      </c>
    </row>
    <row r="2540" spans="1:19" ht="15" customHeight="1" x14ac:dyDescent="0.35">
      <c r="A2540" s="4">
        <v>45301</v>
      </c>
      <c r="B2540" s="5">
        <f t="shared" si="754"/>
        <v>1</v>
      </c>
      <c r="C2540" s="5">
        <f t="shared" si="755"/>
        <v>2024</v>
      </c>
      <c r="D2540" s="5" t="s">
        <v>2351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up'!$A$2:$C$55,3,FALSE)</f>
        <v>Cash</v>
      </c>
      <c r="J2540" s="5">
        <f>VLOOKUP(F2540,'Set up'!$A$2:$D$55,4,FALSE)</f>
        <v>0</v>
      </c>
      <c r="K2540" s="4">
        <f t="shared" si="751"/>
        <v>45301</v>
      </c>
      <c r="L2540" s="5">
        <f t="shared" si="752"/>
        <v>1</v>
      </c>
      <c r="M2540" s="5">
        <f t="shared" si="753"/>
        <v>2024</v>
      </c>
      <c r="N2540" s="6">
        <v>1000</v>
      </c>
      <c r="P2540" s="6">
        <f t="shared" si="759"/>
        <v>1000</v>
      </c>
      <c r="Q2540" s="7">
        <f t="shared" si="760"/>
        <v>4123931.7500000014</v>
      </c>
      <c r="R2540" s="44" t="str">
        <f>VLOOKUP(F2540,'Set up'!$A$2:$E$55,5,FALSE)</f>
        <v>Trsf</v>
      </c>
    </row>
    <row r="2541" spans="1:19" ht="15" customHeight="1" x14ac:dyDescent="0.35">
      <c r="A2541" s="4">
        <v>45303</v>
      </c>
      <c r="B2541" s="5">
        <f t="shared" si="754"/>
        <v>1</v>
      </c>
      <c r="C2541" s="5">
        <f t="shared" si="755"/>
        <v>2024</v>
      </c>
      <c r="D2541" s="5" t="s">
        <v>2353</v>
      </c>
      <c r="E2541" s="5" t="str">
        <f>VLOOKUP(F2541,'Set up'!$A$2:$C$55,2,FALSE)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up'!$A$2:$C$55,3,FALSE)</f>
        <v>120</v>
      </c>
      <c r="J2541" s="5">
        <f>VLOOKUP(F2541,'Set up'!$A$2:$D$55,4,FALSE)</f>
        <v>120</v>
      </c>
      <c r="K2541" s="4">
        <f t="shared" si="751"/>
        <v>45423</v>
      </c>
      <c r="L2541" s="5">
        <f t="shared" si="752"/>
        <v>5</v>
      </c>
      <c r="M2541" s="5">
        <f t="shared" si="753"/>
        <v>2024</v>
      </c>
      <c r="N2541" s="6">
        <v>9636</v>
      </c>
      <c r="O2541" s="6">
        <f t="shared" ref="O2541:O2544" si="762">-N2541</f>
        <v>-9636</v>
      </c>
      <c r="P2541" s="6">
        <f t="shared" si="759"/>
        <v>0</v>
      </c>
      <c r="Q2541" s="7">
        <f t="shared" si="760"/>
        <v>4133567.7500000014</v>
      </c>
      <c r="R2541" s="44" t="str">
        <f>VLOOKUP(F2541,'Set up'!$A$2:$E$55,5,FALSE)</f>
        <v>Trsf</v>
      </c>
      <c r="S2541" s="1" t="s">
        <v>2743</v>
      </c>
    </row>
    <row r="2542" spans="1:19" ht="15" customHeight="1" x14ac:dyDescent="0.35">
      <c r="A2542" s="4">
        <v>45303</v>
      </c>
      <c r="B2542" s="5">
        <f t="shared" si="754"/>
        <v>1</v>
      </c>
      <c r="C2542" s="5">
        <f t="shared" si="755"/>
        <v>2024</v>
      </c>
      <c r="D2542" s="5" t="s">
        <v>2353</v>
      </c>
      <c r="E2542" s="5" t="str">
        <f>VLOOKUP(F2542,'Set up'!$A$2:$C$55,2,FALSE)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up'!$A$2:$C$55,3,FALSE)</f>
        <v>120</v>
      </c>
      <c r="J2542" s="5">
        <f>VLOOKUP(F2542,'Set up'!$A$2:$D$55,4,FALSE)</f>
        <v>120</v>
      </c>
      <c r="K2542" s="4">
        <f t="shared" si="751"/>
        <v>45423</v>
      </c>
      <c r="L2542" s="5">
        <f t="shared" si="752"/>
        <v>5</v>
      </c>
      <c r="M2542" s="5">
        <f t="shared" si="753"/>
        <v>2024</v>
      </c>
      <c r="N2542" s="6">
        <v>2146</v>
      </c>
      <c r="O2542" s="6">
        <f t="shared" si="762"/>
        <v>-2146</v>
      </c>
      <c r="P2542" s="6">
        <f t="shared" si="759"/>
        <v>0</v>
      </c>
      <c r="Q2542" s="7">
        <f t="shared" si="760"/>
        <v>4135713.7500000014</v>
      </c>
      <c r="R2542" s="44" t="str">
        <f>VLOOKUP(F2542,'Set up'!$A$2:$E$55,5,FALSE)</f>
        <v>Trsf</v>
      </c>
      <c r="S2542" s="1" t="s">
        <v>2743</v>
      </c>
    </row>
    <row r="2543" spans="1:19" ht="15" customHeight="1" x14ac:dyDescent="0.35">
      <c r="A2543" s="4">
        <v>45303</v>
      </c>
      <c r="B2543" s="5">
        <f t="shared" si="754"/>
        <v>1</v>
      </c>
      <c r="C2543" s="5">
        <f t="shared" si="755"/>
        <v>2024</v>
      </c>
      <c r="D2543" s="5" t="s">
        <v>2353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up'!$A$2:$C$55,3,FALSE)</f>
        <v>120</v>
      </c>
      <c r="J2543" s="5">
        <f>VLOOKUP(F2543,'Set up'!$A$2:$D$55,4,FALSE)</f>
        <v>120</v>
      </c>
      <c r="K2543" s="4">
        <f t="shared" si="751"/>
        <v>45423</v>
      </c>
      <c r="L2543" s="5">
        <f t="shared" si="752"/>
        <v>5</v>
      </c>
      <c r="M2543" s="5">
        <f t="shared" si="753"/>
        <v>2024</v>
      </c>
      <c r="N2543" s="6">
        <v>575</v>
      </c>
      <c r="O2543" s="6">
        <f t="shared" si="762"/>
        <v>-575</v>
      </c>
      <c r="P2543" s="6">
        <f t="shared" si="759"/>
        <v>0</v>
      </c>
      <c r="Q2543" s="7">
        <f t="shared" si="760"/>
        <v>4136288.7500000014</v>
      </c>
      <c r="R2543" s="44" t="str">
        <f>VLOOKUP(F2543,'Set up'!$A$2:$E$55,5,FALSE)</f>
        <v>Trsf</v>
      </c>
      <c r="S2543" s="1" t="s">
        <v>2743</v>
      </c>
    </row>
    <row r="2544" spans="1:19" ht="15" customHeight="1" x14ac:dyDescent="0.35">
      <c r="A2544" s="4">
        <v>45303</v>
      </c>
      <c r="B2544" s="5">
        <f t="shared" si="754"/>
        <v>1</v>
      </c>
      <c r="C2544" s="5">
        <f t="shared" si="755"/>
        <v>2024</v>
      </c>
      <c r="D2544" s="5" t="s">
        <v>2353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up'!$A$2:$C$55,3,FALSE)</f>
        <v>120</v>
      </c>
      <c r="J2544" s="5">
        <f>VLOOKUP(F2544,'Set up'!$A$2:$D$55,4,FALSE)</f>
        <v>120</v>
      </c>
      <c r="K2544" s="4">
        <f t="shared" si="751"/>
        <v>45423</v>
      </c>
      <c r="L2544" s="5">
        <f t="shared" si="752"/>
        <v>5</v>
      </c>
      <c r="M2544" s="5">
        <f t="shared" si="753"/>
        <v>2024</v>
      </c>
      <c r="N2544" s="6">
        <v>440</v>
      </c>
      <c r="O2544" s="6">
        <f t="shared" si="762"/>
        <v>-440</v>
      </c>
      <c r="P2544" s="6">
        <f t="shared" si="759"/>
        <v>0</v>
      </c>
      <c r="Q2544" s="7">
        <f t="shared" si="760"/>
        <v>4136728.7500000014</v>
      </c>
      <c r="R2544" s="44" t="str">
        <f>VLOOKUP(F2544,'Set up'!$A$2:$E$55,5,FALSE)</f>
        <v>Trsf</v>
      </c>
      <c r="S2544" s="1" t="s">
        <v>2743</v>
      </c>
    </row>
    <row r="2545" spans="1:19" ht="15" customHeight="1" x14ac:dyDescent="0.35">
      <c r="A2545" s="4">
        <v>45306</v>
      </c>
      <c r="B2545" s="5">
        <f t="shared" si="754"/>
        <v>1</v>
      </c>
      <c r="C2545" s="5">
        <f t="shared" si="755"/>
        <v>2024</v>
      </c>
      <c r="D2545" s="5" t="s">
        <v>2354</v>
      </c>
      <c r="E2545" s="5" t="str">
        <f>VLOOKUP(F2545,'Set up'!$A$2:$C$55,2,FALSE)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up'!$A$2:$C$55,3,FALSE)</f>
        <v>Cash</v>
      </c>
      <c r="J2545" s="5">
        <f>VLOOKUP(F2545,'Set up'!$A$2:$D$55,4,FALSE)</f>
        <v>0</v>
      </c>
      <c r="K2545" s="4">
        <f t="shared" si="751"/>
        <v>45306</v>
      </c>
      <c r="L2545" s="5">
        <f t="shared" si="752"/>
        <v>1</v>
      </c>
      <c r="M2545" s="5">
        <f t="shared" si="753"/>
        <v>2024</v>
      </c>
      <c r="N2545" s="6">
        <v>1738</v>
      </c>
      <c r="P2545" s="6">
        <f t="shared" si="759"/>
        <v>1738</v>
      </c>
      <c r="Q2545" s="7">
        <f t="shared" si="760"/>
        <v>4138466.7500000014</v>
      </c>
      <c r="R2545" s="44" t="str">
        <f>VLOOKUP(F2545,'Set up'!$A$2:$E$55,5,FALSE)</f>
        <v>PD Chq</v>
      </c>
    </row>
    <row r="2546" spans="1:19" ht="15" customHeight="1" x14ac:dyDescent="0.35">
      <c r="A2546" s="4">
        <v>45306</v>
      </c>
      <c r="B2546" s="5">
        <f t="shared" si="754"/>
        <v>1</v>
      </c>
      <c r="C2546" s="5">
        <f t="shared" si="755"/>
        <v>2024</v>
      </c>
      <c r="D2546" s="5" t="s">
        <v>2354</v>
      </c>
      <c r="E2546" s="5" t="str">
        <f>VLOOKUP(F2546,'Set up'!$A$2:$C$55,2,FALSE)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up'!$A$2:$C$55,3,FALSE)</f>
        <v>Cash</v>
      </c>
      <c r="J2546" s="5">
        <f>VLOOKUP(F2546,'Set up'!$A$2:$D$55,4,FALSE)</f>
        <v>0</v>
      </c>
      <c r="K2546" s="4">
        <f t="shared" si="751"/>
        <v>45306</v>
      </c>
      <c r="L2546" s="5">
        <f t="shared" si="752"/>
        <v>1</v>
      </c>
      <c r="M2546" s="5">
        <f t="shared" si="753"/>
        <v>2024</v>
      </c>
      <c r="N2546" s="6">
        <v>555</v>
      </c>
      <c r="P2546" s="6">
        <f t="shared" si="759"/>
        <v>555</v>
      </c>
      <c r="Q2546" s="7">
        <f t="shared" si="760"/>
        <v>4139021.7500000014</v>
      </c>
      <c r="R2546" s="44" t="str">
        <f>VLOOKUP(F2546,'Set up'!$A$2:$E$55,5,FALSE)</f>
        <v>PD Chq</v>
      </c>
    </row>
    <row r="2547" spans="1:19" ht="15" customHeight="1" x14ac:dyDescent="0.35">
      <c r="A2547" s="4">
        <v>45306</v>
      </c>
      <c r="B2547" s="5">
        <f t="shared" si="754"/>
        <v>1</v>
      </c>
      <c r="C2547" s="5">
        <f t="shared" si="755"/>
        <v>2024</v>
      </c>
      <c r="D2547" s="5" t="s">
        <v>2354</v>
      </c>
      <c r="E2547" s="5" t="str">
        <f>VLOOKUP(F2547,'Set up'!$A$2:$C$55,2,FALSE)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up'!$A$2:$C$55,3,FALSE)</f>
        <v>Cash</v>
      </c>
      <c r="J2547" s="5">
        <f>VLOOKUP(F2547,'Set up'!$A$2:$D$55,4,FALSE)</f>
        <v>0</v>
      </c>
      <c r="K2547" s="4">
        <f t="shared" si="751"/>
        <v>45306</v>
      </c>
      <c r="L2547" s="5">
        <f t="shared" si="752"/>
        <v>1</v>
      </c>
      <c r="M2547" s="5">
        <f t="shared" si="753"/>
        <v>2024</v>
      </c>
      <c r="N2547" s="6">
        <v>95</v>
      </c>
      <c r="P2547" s="6">
        <f t="shared" si="759"/>
        <v>95</v>
      </c>
      <c r="Q2547" s="7">
        <f t="shared" si="760"/>
        <v>4139116.7500000014</v>
      </c>
      <c r="R2547" s="44" t="str">
        <f>VLOOKUP(F2547,'Set up'!$A$2:$E$55,5,FALSE)</f>
        <v>PD Chq</v>
      </c>
    </row>
    <row r="2548" spans="1:19" ht="15" customHeight="1" x14ac:dyDescent="0.35">
      <c r="A2548" s="4">
        <v>45306</v>
      </c>
      <c r="B2548" s="5">
        <f t="shared" si="754"/>
        <v>1</v>
      </c>
      <c r="C2548" s="5">
        <f t="shared" si="755"/>
        <v>2024</v>
      </c>
      <c r="D2548" s="5" t="s">
        <v>2354</v>
      </c>
      <c r="E2548" s="5" t="str">
        <f>VLOOKUP(F2548,'Set up'!$A$2:$C$55,2,FALSE)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up'!$A$2:$C$55,3,FALSE)</f>
        <v>Cash</v>
      </c>
      <c r="J2548" s="5">
        <f>VLOOKUP(F2548,'Set up'!$A$2:$D$55,4,FALSE)</f>
        <v>0</v>
      </c>
      <c r="K2548" s="4">
        <f t="shared" si="751"/>
        <v>45306</v>
      </c>
      <c r="L2548" s="5">
        <f t="shared" si="752"/>
        <v>1</v>
      </c>
      <c r="M2548" s="5">
        <f t="shared" si="753"/>
        <v>2024</v>
      </c>
      <c r="N2548" s="6">
        <v>312.5</v>
      </c>
      <c r="P2548" s="6">
        <f t="shared" si="759"/>
        <v>312.5</v>
      </c>
      <c r="Q2548" s="7">
        <f t="shared" si="760"/>
        <v>4139429.2500000014</v>
      </c>
      <c r="R2548" s="44" t="str">
        <f>VLOOKUP(F2548,'Set up'!$A$2:$E$55,5,FALSE)</f>
        <v>PD Chq</v>
      </c>
    </row>
    <row r="2549" spans="1:19" ht="15" customHeight="1" x14ac:dyDescent="0.35">
      <c r="A2549" s="4">
        <v>45308</v>
      </c>
      <c r="B2549" s="5">
        <f t="shared" si="754"/>
        <v>1</v>
      </c>
      <c r="C2549" s="5">
        <f t="shared" si="755"/>
        <v>2024</v>
      </c>
      <c r="D2549" s="5" t="s">
        <v>2355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up'!$A$2:$C$55,3,FALSE)</f>
        <v>Cash</v>
      </c>
      <c r="J2549" s="5">
        <f>VLOOKUP(F2549,'Set up'!$A$2:$D$55,4,FALSE)</f>
        <v>0</v>
      </c>
      <c r="K2549" s="4">
        <f t="shared" si="751"/>
        <v>45308</v>
      </c>
      <c r="L2549" s="5">
        <f t="shared" si="752"/>
        <v>1</v>
      </c>
      <c r="M2549" s="5">
        <f t="shared" si="753"/>
        <v>2024</v>
      </c>
      <c r="N2549" s="6">
        <v>405</v>
      </c>
      <c r="P2549" s="6">
        <f t="shared" si="759"/>
        <v>405</v>
      </c>
      <c r="Q2549" s="7">
        <f t="shared" si="760"/>
        <v>4139834.2500000014</v>
      </c>
      <c r="R2549" s="44" t="str">
        <f>VLOOKUP(F2549,'Set up'!$A$2:$E$55,5,FALSE)</f>
        <v>Trsf</v>
      </c>
    </row>
    <row r="2550" spans="1:19" ht="15" customHeight="1" x14ac:dyDescent="0.35">
      <c r="A2550" s="4">
        <v>45308</v>
      </c>
      <c r="B2550" s="5">
        <f t="shared" si="754"/>
        <v>1</v>
      </c>
      <c r="C2550" s="5">
        <f t="shared" si="755"/>
        <v>2024</v>
      </c>
      <c r="D2550" s="5" t="s">
        <v>2355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up'!$A$2:$C$55,3,FALSE)</f>
        <v>Cash</v>
      </c>
      <c r="J2550" s="5">
        <f>VLOOKUP(F2550,'Set up'!$A$2:$D$55,4,FALSE)</f>
        <v>0</v>
      </c>
      <c r="K2550" s="4">
        <f t="shared" si="751"/>
        <v>45308</v>
      </c>
      <c r="L2550" s="5">
        <f t="shared" si="752"/>
        <v>1</v>
      </c>
      <c r="M2550" s="5">
        <f t="shared" si="753"/>
        <v>2024</v>
      </c>
      <c r="N2550" s="6">
        <v>390</v>
      </c>
      <c r="P2550" s="6">
        <f t="shared" si="759"/>
        <v>390</v>
      </c>
      <c r="Q2550" s="7">
        <f t="shared" si="760"/>
        <v>4140224.2500000014</v>
      </c>
      <c r="R2550" s="44" t="str">
        <f>VLOOKUP(F2550,'Set up'!$A$2:$E$55,5,FALSE)</f>
        <v>Trsf</v>
      </c>
    </row>
    <row r="2551" spans="1:19" ht="15" customHeight="1" x14ac:dyDescent="0.35">
      <c r="A2551" s="4">
        <v>45311</v>
      </c>
      <c r="B2551" s="5">
        <f t="shared" si="754"/>
        <v>1</v>
      </c>
      <c r="C2551" s="5">
        <f t="shared" si="755"/>
        <v>2024</v>
      </c>
      <c r="D2551" s="5" t="s">
        <v>2356</v>
      </c>
      <c r="E2551" s="5" t="str">
        <f>VLOOKUP(F2551,'Set up'!$A$2:$C$55,2,FALSE)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up'!$A$2:$C$55,3,FALSE)</f>
        <v>Cash</v>
      </c>
      <c r="J2551" s="5">
        <f>VLOOKUP(F2551,'Set up'!$A$2:$D$55,4,FALSE)</f>
        <v>0</v>
      </c>
      <c r="K2551" s="4">
        <f t="shared" si="751"/>
        <v>45311</v>
      </c>
      <c r="L2551" s="5">
        <f t="shared" si="752"/>
        <v>1</v>
      </c>
      <c r="M2551" s="5">
        <f t="shared" si="753"/>
        <v>2024</v>
      </c>
      <c r="N2551" s="6">
        <v>1694</v>
      </c>
      <c r="O2551" s="6">
        <f t="shared" ref="O2551:O2559" si="763">-N2551</f>
        <v>-1694</v>
      </c>
      <c r="P2551" s="6">
        <f t="shared" si="759"/>
        <v>0</v>
      </c>
      <c r="Q2551" s="7">
        <f t="shared" si="760"/>
        <v>4141918.2500000014</v>
      </c>
      <c r="R2551" s="44" t="str">
        <f>VLOOKUP(F2551,'Set up'!$A$2:$E$55,5,FALSE)</f>
        <v>Cash</v>
      </c>
      <c r="S2551" s="1" t="s">
        <v>2410</v>
      </c>
    </row>
    <row r="2552" spans="1:19" ht="15" customHeight="1" x14ac:dyDescent="0.35">
      <c r="A2552" s="4">
        <v>45311</v>
      </c>
      <c r="B2552" s="5">
        <f t="shared" si="754"/>
        <v>1</v>
      </c>
      <c r="C2552" s="5">
        <f t="shared" si="755"/>
        <v>2024</v>
      </c>
      <c r="D2552" s="5" t="s">
        <v>2356</v>
      </c>
      <c r="E2552" s="5" t="str">
        <f>VLOOKUP(F2552,'Set up'!$A$2:$C$55,2,FALSE)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up'!$A$2:$C$55,3,FALSE)</f>
        <v>Cash</v>
      </c>
      <c r="J2552" s="5">
        <f>VLOOKUP(F2552,'Set up'!$A$2:$D$55,4,FALSE)</f>
        <v>0</v>
      </c>
      <c r="K2552" s="4">
        <f t="shared" si="751"/>
        <v>45311</v>
      </c>
      <c r="L2552" s="5">
        <f t="shared" si="752"/>
        <v>1</v>
      </c>
      <c r="M2552" s="5">
        <f t="shared" si="753"/>
        <v>2024</v>
      </c>
      <c r="N2552" s="6">
        <v>675</v>
      </c>
      <c r="O2552" s="6">
        <f t="shared" si="763"/>
        <v>-675</v>
      </c>
      <c r="P2552" s="6">
        <f t="shared" si="759"/>
        <v>0</v>
      </c>
      <c r="Q2552" s="7">
        <f t="shared" si="760"/>
        <v>4142593.2500000014</v>
      </c>
      <c r="R2552" s="44" t="str">
        <f>VLOOKUP(F2552,'Set up'!$A$2:$E$55,5,FALSE)</f>
        <v>Cash</v>
      </c>
      <c r="S2552" s="1" t="s">
        <v>2410</v>
      </c>
    </row>
    <row r="2553" spans="1:19" ht="15" customHeight="1" x14ac:dyDescent="0.35">
      <c r="A2553" s="4">
        <v>45311</v>
      </c>
      <c r="B2553" s="5">
        <f t="shared" si="754"/>
        <v>1</v>
      </c>
      <c r="C2553" s="5">
        <f t="shared" si="755"/>
        <v>2024</v>
      </c>
      <c r="D2553" s="5" t="s">
        <v>2356</v>
      </c>
      <c r="E2553" s="5" t="str">
        <f>VLOOKUP(F2553,'Set up'!$A$2:$C$55,2,FALSE)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up'!$A$2:$C$55,3,FALSE)</f>
        <v>Cash</v>
      </c>
      <c r="J2553" s="5">
        <f>VLOOKUP(F2553,'Set up'!$A$2:$D$55,4,FALSE)</f>
        <v>0</v>
      </c>
      <c r="K2553" s="4">
        <f t="shared" si="751"/>
        <v>45311</v>
      </c>
      <c r="L2553" s="5">
        <f t="shared" si="752"/>
        <v>1</v>
      </c>
      <c r="M2553" s="5">
        <f t="shared" si="753"/>
        <v>2024</v>
      </c>
      <c r="N2553" s="6">
        <v>280</v>
      </c>
      <c r="O2553" s="6">
        <f t="shared" si="763"/>
        <v>-280</v>
      </c>
      <c r="P2553" s="6">
        <f t="shared" si="759"/>
        <v>0</v>
      </c>
      <c r="Q2553" s="7">
        <f t="shared" si="760"/>
        <v>4142873.2500000014</v>
      </c>
      <c r="R2553" s="44" t="str">
        <f>VLOOKUP(F2553,'Set up'!$A$2:$E$55,5,FALSE)</f>
        <v>Cash</v>
      </c>
      <c r="S2553" s="1" t="s">
        <v>2410</v>
      </c>
    </row>
    <row r="2554" spans="1:19" ht="15" customHeight="1" x14ac:dyDescent="0.35">
      <c r="A2554" s="4">
        <v>45311</v>
      </c>
      <c r="B2554" s="5">
        <f t="shared" si="754"/>
        <v>1</v>
      </c>
      <c r="C2554" s="5">
        <f t="shared" si="755"/>
        <v>2024</v>
      </c>
      <c r="D2554" s="5" t="s">
        <v>2356</v>
      </c>
      <c r="E2554" s="5" t="str">
        <f>VLOOKUP(F2554,'Set up'!$A$2:$C$55,2,FALSE)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up'!$A$2:$C$55,3,FALSE)</f>
        <v>Cash</v>
      </c>
      <c r="J2554" s="5">
        <f>VLOOKUP(F2554,'Set up'!$A$2:$D$55,4,FALSE)</f>
        <v>0</v>
      </c>
      <c r="K2554" s="4">
        <f t="shared" si="751"/>
        <v>45311</v>
      </c>
      <c r="L2554" s="5">
        <f t="shared" si="752"/>
        <v>1</v>
      </c>
      <c r="M2554" s="5">
        <f t="shared" si="753"/>
        <v>2024</v>
      </c>
      <c r="N2554" s="6">
        <v>110</v>
      </c>
      <c r="O2554" s="6">
        <f t="shared" si="763"/>
        <v>-110</v>
      </c>
      <c r="P2554" s="6">
        <f t="shared" si="759"/>
        <v>0</v>
      </c>
      <c r="Q2554" s="7">
        <f t="shared" si="760"/>
        <v>4142983.2500000014</v>
      </c>
      <c r="R2554" s="44" t="str">
        <f>VLOOKUP(F2554,'Set up'!$A$2:$E$55,5,FALSE)</f>
        <v>Cash</v>
      </c>
      <c r="S2554" s="1" t="s">
        <v>2410</v>
      </c>
    </row>
    <row r="2555" spans="1:19" ht="15" customHeight="1" x14ac:dyDescent="0.35">
      <c r="A2555" s="4">
        <v>45311</v>
      </c>
      <c r="B2555" s="5">
        <f t="shared" si="754"/>
        <v>1</v>
      </c>
      <c r="C2555" s="5">
        <f t="shared" si="755"/>
        <v>2024</v>
      </c>
      <c r="D2555" s="5" t="s">
        <v>2356</v>
      </c>
      <c r="E2555" s="5" t="str">
        <f>VLOOKUP(F2555,'Set up'!$A$2:$C$55,2,FALSE)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up'!$A$2:$C$55,3,FALSE)</f>
        <v>Cash</v>
      </c>
      <c r="J2555" s="5">
        <f>VLOOKUP(F2555,'Set up'!$A$2:$D$55,4,FALSE)</f>
        <v>0</v>
      </c>
      <c r="K2555" s="4">
        <f t="shared" si="751"/>
        <v>45311</v>
      </c>
      <c r="L2555" s="5">
        <f t="shared" si="752"/>
        <v>1</v>
      </c>
      <c r="M2555" s="5">
        <f t="shared" si="753"/>
        <v>2024</v>
      </c>
      <c r="N2555" s="6">
        <v>60</v>
      </c>
      <c r="O2555" s="6">
        <f t="shared" si="763"/>
        <v>-60</v>
      </c>
      <c r="P2555" s="6">
        <f t="shared" si="759"/>
        <v>0</v>
      </c>
      <c r="Q2555" s="7">
        <f t="shared" si="760"/>
        <v>4143043.2500000014</v>
      </c>
      <c r="R2555" s="44" t="str">
        <f>VLOOKUP(F2555,'Set up'!$A$2:$E$55,5,FALSE)</f>
        <v>Cash</v>
      </c>
      <c r="S2555" s="1" t="s">
        <v>2410</v>
      </c>
    </row>
    <row r="2556" spans="1:19" ht="15" customHeight="1" x14ac:dyDescent="0.35">
      <c r="A2556" s="4">
        <v>45311</v>
      </c>
      <c r="B2556" s="5">
        <f t="shared" si="754"/>
        <v>1</v>
      </c>
      <c r="C2556" s="5">
        <f t="shared" si="755"/>
        <v>2024</v>
      </c>
      <c r="D2556" s="5" t="s">
        <v>2356</v>
      </c>
      <c r="E2556" s="5" t="str">
        <f>VLOOKUP(F2556,'Set up'!$A$2:$C$55,2,FALSE)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up'!$A$2:$C$55,3,FALSE)</f>
        <v>Cash</v>
      </c>
      <c r="J2556" s="5">
        <f>VLOOKUP(F2556,'Set up'!$A$2:$D$55,4,FALSE)</f>
        <v>0</v>
      </c>
      <c r="K2556" s="4">
        <f t="shared" si="751"/>
        <v>45311</v>
      </c>
      <c r="L2556" s="5">
        <f t="shared" si="752"/>
        <v>1</v>
      </c>
      <c r="M2556" s="5">
        <f t="shared" si="753"/>
        <v>2024</v>
      </c>
      <c r="N2556" s="6">
        <v>54</v>
      </c>
      <c r="O2556" s="6">
        <f t="shared" si="763"/>
        <v>-54</v>
      </c>
      <c r="P2556" s="6">
        <f t="shared" si="759"/>
        <v>0</v>
      </c>
      <c r="Q2556" s="7">
        <f t="shared" si="760"/>
        <v>4143097.2500000014</v>
      </c>
      <c r="R2556" s="44" t="str">
        <f>VLOOKUP(F2556,'Set up'!$A$2:$E$55,5,FALSE)</f>
        <v>Cash</v>
      </c>
      <c r="S2556" s="1" t="s">
        <v>2410</v>
      </c>
    </row>
    <row r="2557" spans="1:19" ht="15" customHeight="1" x14ac:dyDescent="0.35">
      <c r="A2557" s="4">
        <v>45311</v>
      </c>
      <c r="B2557" s="5">
        <f t="shared" si="754"/>
        <v>1</v>
      </c>
      <c r="C2557" s="5">
        <f t="shared" si="755"/>
        <v>2024</v>
      </c>
      <c r="D2557" s="5" t="s">
        <v>2356</v>
      </c>
      <c r="E2557" s="5" t="str">
        <f>VLOOKUP(F2557,'Set up'!$A$2:$C$55,2,FALSE)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up'!$A$2:$C$55,3,FALSE)</f>
        <v>Cash</v>
      </c>
      <c r="J2557" s="5">
        <f>VLOOKUP(F2557,'Set up'!$A$2:$D$55,4,FALSE)</f>
        <v>0</v>
      </c>
      <c r="K2557" s="4">
        <f t="shared" si="751"/>
        <v>45311</v>
      </c>
      <c r="L2557" s="5">
        <f t="shared" si="752"/>
        <v>1</v>
      </c>
      <c r="M2557" s="5">
        <f t="shared" si="753"/>
        <v>2024</v>
      </c>
      <c r="N2557" s="6">
        <v>120</v>
      </c>
      <c r="O2557" s="6">
        <f t="shared" si="763"/>
        <v>-120</v>
      </c>
      <c r="P2557" s="6">
        <f t="shared" si="759"/>
        <v>0</v>
      </c>
      <c r="Q2557" s="7">
        <f t="shared" si="760"/>
        <v>4143217.2500000014</v>
      </c>
      <c r="R2557" s="44" t="str">
        <f>VLOOKUP(F2557,'Set up'!$A$2:$E$55,5,FALSE)</f>
        <v>Cash</v>
      </c>
      <c r="S2557" s="1" t="s">
        <v>2410</v>
      </c>
    </row>
    <row r="2558" spans="1:19" ht="15" customHeight="1" x14ac:dyDescent="0.35">
      <c r="A2558" s="4">
        <v>45311</v>
      </c>
      <c r="B2558" s="5">
        <f t="shared" si="754"/>
        <v>1</v>
      </c>
      <c r="C2558" s="5">
        <f t="shared" si="755"/>
        <v>2024</v>
      </c>
      <c r="D2558" s="5" t="s">
        <v>2356</v>
      </c>
      <c r="E2558" s="5" t="str">
        <f>VLOOKUP(F2558,'Set up'!$A$2:$C$55,2,FALSE)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up'!$A$2:$C$55,3,FALSE)</f>
        <v>Cash</v>
      </c>
      <c r="J2558" s="5">
        <f>VLOOKUP(F2558,'Set up'!$A$2:$D$55,4,FALSE)</f>
        <v>0</v>
      </c>
      <c r="K2558" s="4">
        <f t="shared" si="751"/>
        <v>45311</v>
      </c>
      <c r="L2558" s="5">
        <f t="shared" si="752"/>
        <v>1</v>
      </c>
      <c r="M2558" s="5">
        <f t="shared" si="753"/>
        <v>2024</v>
      </c>
      <c r="N2558" s="6">
        <v>160</v>
      </c>
      <c r="O2558" s="6">
        <f t="shared" si="763"/>
        <v>-160</v>
      </c>
      <c r="P2558" s="6">
        <f t="shared" si="759"/>
        <v>0</v>
      </c>
      <c r="Q2558" s="7">
        <f t="shared" si="760"/>
        <v>4143377.2500000014</v>
      </c>
      <c r="R2558" s="44" t="str">
        <f>VLOOKUP(F2558,'Set up'!$A$2:$E$55,5,FALSE)</f>
        <v>Cash</v>
      </c>
      <c r="S2558" s="1" t="s">
        <v>2410</v>
      </c>
    </row>
    <row r="2559" spans="1:19" ht="15" customHeight="1" x14ac:dyDescent="0.35">
      <c r="A2559" s="4">
        <v>45311</v>
      </c>
      <c r="B2559" s="5">
        <f t="shared" si="754"/>
        <v>1</v>
      </c>
      <c r="C2559" s="5">
        <f t="shared" si="755"/>
        <v>2024</v>
      </c>
      <c r="D2559" s="5" t="s">
        <v>2356</v>
      </c>
      <c r="E2559" s="5" t="str">
        <f>VLOOKUP(F2559,'Set up'!$A$2:$C$55,2,FALSE)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up'!$A$2:$C$55,3,FALSE)</f>
        <v>Cash</v>
      </c>
      <c r="J2559" s="5">
        <f>VLOOKUP(F2559,'Set up'!$A$2:$D$55,4,FALSE)</f>
        <v>0</v>
      </c>
      <c r="K2559" s="4">
        <f t="shared" si="751"/>
        <v>45311</v>
      </c>
      <c r="L2559" s="5">
        <f t="shared" si="752"/>
        <v>1</v>
      </c>
      <c r="M2559" s="5">
        <f t="shared" si="753"/>
        <v>2024</v>
      </c>
      <c r="N2559" s="6">
        <v>170</v>
      </c>
      <c r="O2559" s="6">
        <f t="shared" si="763"/>
        <v>-170</v>
      </c>
      <c r="P2559" s="6">
        <f t="shared" si="759"/>
        <v>0</v>
      </c>
      <c r="Q2559" s="7">
        <f t="shared" si="760"/>
        <v>4143547.2500000014</v>
      </c>
      <c r="R2559" s="44" t="str">
        <f>VLOOKUP(F2559,'Set up'!$A$2:$E$55,5,FALSE)</f>
        <v>Cash</v>
      </c>
      <c r="S2559" s="1" t="s">
        <v>2410</v>
      </c>
    </row>
    <row r="2560" spans="1:19" ht="15" customHeight="1" x14ac:dyDescent="0.35">
      <c r="A2560" s="4">
        <v>45310</v>
      </c>
      <c r="B2560" s="5">
        <f t="shared" si="754"/>
        <v>1</v>
      </c>
      <c r="C2560" s="5">
        <f t="shared" si="755"/>
        <v>2024</v>
      </c>
      <c r="D2560" s="5" t="s">
        <v>2359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up'!$A$2:$C$55,3,FALSE)</f>
        <v>Cash</v>
      </c>
      <c r="J2560" s="5">
        <f>VLOOKUP(F2560,'Set up'!$A$2:$D$55,4,FALSE)</f>
        <v>0</v>
      </c>
      <c r="K2560" s="4">
        <f t="shared" si="751"/>
        <v>45310</v>
      </c>
      <c r="L2560" s="5">
        <f t="shared" si="752"/>
        <v>1</v>
      </c>
      <c r="M2560" s="5">
        <f t="shared" si="753"/>
        <v>2024</v>
      </c>
      <c r="N2560" s="6">
        <v>1738</v>
      </c>
      <c r="P2560" s="6">
        <f t="shared" si="759"/>
        <v>1738</v>
      </c>
      <c r="Q2560" s="7">
        <f t="shared" si="760"/>
        <v>4145285.2500000014</v>
      </c>
      <c r="R2560" s="44" t="str">
        <f>VLOOKUP(F2560,'Set up'!$A$2:$E$55,5,FALSE)</f>
        <v>Trsf</v>
      </c>
    </row>
    <row r="2561" spans="1:19" ht="15" customHeight="1" x14ac:dyDescent="0.35">
      <c r="A2561" s="4">
        <v>45310</v>
      </c>
      <c r="B2561" s="5">
        <f t="shared" si="754"/>
        <v>1</v>
      </c>
      <c r="C2561" s="5">
        <f t="shared" si="755"/>
        <v>2024</v>
      </c>
      <c r="D2561" s="5" t="s">
        <v>2359</v>
      </c>
      <c r="E2561" s="5" t="str">
        <f>VLOOKUP(F2561,'Set up'!$A$2:$C$55,2,FALSE)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up'!$A$2:$C$55,3,FALSE)</f>
        <v>Cash</v>
      </c>
      <c r="J2561" s="5">
        <f>VLOOKUP(F2561,'Set up'!$A$2:$D$55,4,FALSE)</f>
        <v>0</v>
      </c>
      <c r="K2561" s="4">
        <f t="shared" si="751"/>
        <v>45310</v>
      </c>
      <c r="L2561" s="5">
        <f t="shared" si="752"/>
        <v>1</v>
      </c>
      <c r="M2561" s="5">
        <f t="shared" si="753"/>
        <v>2024</v>
      </c>
      <c r="N2561" s="6">
        <v>283.8</v>
      </c>
      <c r="P2561" s="6">
        <f t="shared" si="759"/>
        <v>283.8</v>
      </c>
      <c r="Q2561" s="7">
        <f t="shared" si="760"/>
        <v>4145569.0500000012</v>
      </c>
      <c r="R2561" s="44" t="str">
        <f>VLOOKUP(F2561,'Set up'!$A$2:$E$55,5,FALSE)</f>
        <v>Trsf</v>
      </c>
    </row>
    <row r="2562" spans="1:19" ht="15" customHeight="1" x14ac:dyDescent="0.35">
      <c r="A2562" s="4">
        <v>45310</v>
      </c>
      <c r="B2562" s="5">
        <f t="shared" si="754"/>
        <v>1</v>
      </c>
      <c r="C2562" s="5">
        <f t="shared" si="755"/>
        <v>2024</v>
      </c>
      <c r="D2562" s="5" t="s">
        <v>2359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up'!$A$2:$C$55,3,FALSE)</f>
        <v>Cash</v>
      </c>
      <c r="J2562" s="5">
        <f>VLOOKUP(F2562,'Set up'!$A$2:$D$55,4,FALSE)</f>
        <v>0</v>
      </c>
      <c r="K2562" s="4">
        <f t="shared" si="751"/>
        <v>45310</v>
      </c>
      <c r="L2562" s="5">
        <f t="shared" si="752"/>
        <v>1</v>
      </c>
      <c r="M2562" s="5">
        <f t="shared" si="753"/>
        <v>2024</v>
      </c>
      <c r="N2562" s="6">
        <v>187.5</v>
      </c>
      <c r="P2562" s="6">
        <f t="shared" si="759"/>
        <v>187.5</v>
      </c>
      <c r="Q2562" s="7">
        <f t="shared" si="760"/>
        <v>4145756.5500000012</v>
      </c>
      <c r="R2562" s="44" t="str">
        <f>VLOOKUP(F2562,'Set up'!$A$2:$E$55,5,FALSE)</f>
        <v>Trsf</v>
      </c>
    </row>
    <row r="2563" spans="1:19" ht="15" customHeight="1" x14ac:dyDescent="0.35">
      <c r="A2563" s="4">
        <v>45310</v>
      </c>
      <c r="B2563" s="5">
        <f t="shared" si="754"/>
        <v>1</v>
      </c>
      <c r="C2563" s="5">
        <f t="shared" si="755"/>
        <v>2024</v>
      </c>
      <c r="D2563" s="5" t="s">
        <v>2359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up'!$A$2:$C$55,3,FALSE)</f>
        <v>Cash</v>
      </c>
      <c r="J2563" s="5">
        <f>VLOOKUP(F2563,'Set up'!$A$2:$D$55,4,FALSE)</f>
        <v>0</v>
      </c>
      <c r="K2563" s="4">
        <f t="shared" ref="K2563:K2626" si="764">A2563+J2563</f>
        <v>45310</v>
      </c>
      <c r="L2563" s="5">
        <f t="shared" ref="L2563:L2626" si="765">MONTH(K2563)</f>
        <v>1</v>
      </c>
      <c r="M2563" s="5">
        <f t="shared" ref="M2563:M2626" si="766">YEAR(K2563)</f>
        <v>2024</v>
      </c>
      <c r="N2563" s="6">
        <v>60</v>
      </c>
      <c r="P2563" s="6">
        <f t="shared" si="759"/>
        <v>60</v>
      </c>
      <c r="Q2563" s="7">
        <f t="shared" si="760"/>
        <v>4145816.5500000012</v>
      </c>
      <c r="R2563" s="44" t="str">
        <f>VLOOKUP(F2563,'Set up'!$A$2:$E$55,5,FALSE)</f>
        <v>Trsf</v>
      </c>
    </row>
    <row r="2564" spans="1:19" ht="15" customHeight="1" x14ac:dyDescent="0.35">
      <c r="A2564" s="4">
        <v>45311</v>
      </c>
      <c r="B2564" s="5">
        <f t="shared" si="754"/>
        <v>1</v>
      </c>
      <c r="C2564" s="5">
        <f t="shared" si="755"/>
        <v>2024</v>
      </c>
      <c r="D2564" s="5" t="s">
        <v>2360</v>
      </c>
      <c r="E2564" s="5" t="str">
        <f>VLOOKUP(F2564,'Set up'!$A$2:$C$55,2,FALSE)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up'!$A$2:$C$55,3,FALSE)</f>
        <v>Cash</v>
      </c>
      <c r="J2564" s="5">
        <f>VLOOKUP(F2564,'Set up'!$A$2:$D$55,4,FALSE)</f>
        <v>0</v>
      </c>
      <c r="K2564" s="4">
        <f t="shared" si="764"/>
        <v>45311</v>
      </c>
      <c r="L2564" s="5">
        <f t="shared" si="765"/>
        <v>1</v>
      </c>
      <c r="M2564" s="5">
        <f t="shared" si="766"/>
        <v>2024</v>
      </c>
      <c r="N2564" s="6">
        <v>375</v>
      </c>
      <c r="P2564" s="6">
        <f t="shared" si="759"/>
        <v>375</v>
      </c>
      <c r="Q2564" s="7">
        <f t="shared" si="760"/>
        <v>4146191.5500000012</v>
      </c>
      <c r="R2564" s="44" t="str">
        <f>VLOOKUP(F2564,'Set up'!$A$2:$E$55,5,FALSE)</f>
        <v>Trsf</v>
      </c>
    </row>
    <row r="2565" spans="1:19" ht="15" customHeight="1" x14ac:dyDescent="0.35">
      <c r="A2565" s="4">
        <v>45311</v>
      </c>
      <c r="B2565" s="5">
        <f t="shared" si="754"/>
        <v>1</v>
      </c>
      <c r="C2565" s="5">
        <f t="shared" si="755"/>
        <v>2024</v>
      </c>
      <c r="D2565" s="5" t="s">
        <v>2361</v>
      </c>
      <c r="E2565" s="5" t="str">
        <f>VLOOKUP(F2565,'Set up'!$A$2:$C$55,2,FALSE)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up'!$A$2:$C$55,3,FALSE)</f>
        <v>Cash</v>
      </c>
      <c r="J2565" s="5">
        <f>VLOOKUP(F2565,'Set up'!$A$2:$D$55,4,FALSE)</f>
        <v>0</v>
      </c>
      <c r="K2565" s="4">
        <f t="shared" si="764"/>
        <v>45311</v>
      </c>
      <c r="L2565" s="5">
        <f t="shared" si="765"/>
        <v>1</v>
      </c>
      <c r="M2565" s="5">
        <f t="shared" si="766"/>
        <v>2024</v>
      </c>
      <c r="N2565" s="6">
        <v>9636</v>
      </c>
      <c r="P2565" s="6">
        <f t="shared" si="759"/>
        <v>9636</v>
      </c>
      <c r="Q2565" s="7">
        <f t="shared" si="760"/>
        <v>4155827.5500000012</v>
      </c>
      <c r="R2565" s="44" t="str">
        <f>VLOOKUP(F2565,'Set up'!$A$2:$E$55,5,FALSE)</f>
        <v>Trsf</v>
      </c>
    </row>
    <row r="2566" spans="1:19" ht="15" customHeight="1" x14ac:dyDescent="0.35">
      <c r="A2566" s="4">
        <v>45311</v>
      </c>
      <c r="B2566" s="5">
        <f t="shared" si="754"/>
        <v>1</v>
      </c>
      <c r="C2566" s="5">
        <f t="shared" si="755"/>
        <v>2024</v>
      </c>
      <c r="D2566" s="5" t="s">
        <v>2361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up'!$A$2:$C$55,3,FALSE)</f>
        <v>Cash</v>
      </c>
      <c r="J2566" s="5">
        <f>VLOOKUP(F2566,'Set up'!$A$2:$D$55,4,FALSE)</f>
        <v>0</v>
      </c>
      <c r="K2566" s="4">
        <f t="shared" si="764"/>
        <v>45311</v>
      </c>
      <c r="L2566" s="5">
        <f t="shared" si="765"/>
        <v>1</v>
      </c>
      <c r="M2566" s="5">
        <f t="shared" si="766"/>
        <v>2024</v>
      </c>
      <c r="N2566" s="6">
        <v>3132</v>
      </c>
      <c r="P2566" s="6">
        <f t="shared" si="759"/>
        <v>3132</v>
      </c>
      <c r="Q2566" s="7">
        <f t="shared" si="760"/>
        <v>4158959.5500000012</v>
      </c>
      <c r="R2566" s="44" t="str">
        <f>VLOOKUP(F2566,'Set up'!$A$2:$E$55,5,FALSE)</f>
        <v>Trsf</v>
      </c>
    </row>
    <row r="2567" spans="1:19" ht="15" customHeight="1" x14ac:dyDescent="0.35">
      <c r="A2567" s="4">
        <v>45311</v>
      </c>
      <c r="B2567" s="5">
        <f t="shared" si="754"/>
        <v>1</v>
      </c>
      <c r="C2567" s="5">
        <f t="shared" si="755"/>
        <v>2024</v>
      </c>
      <c r="D2567" s="5" t="s">
        <v>2361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up'!$A$2:$C$55,3,FALSE)</f>
        <v>Cash</v>
      </c>
      <c r="J2567" s="5">
        <f>VLOOKUP(F2567,'Set up'!$A$2:$D$55,4,FALSE)</f>
        <v>0</v>
      </c>
      <c r="K2567" s="4">
        <f t="shared" si="764"/>
        <v>45311</v>
      </c>
      <c r="L2567" s="5">
        <f t="shared" si="765"/>
        <v>1</v>
      </c>
      <c r="M2567" s="5">
        <f t="shared" si="766"/>
        <v>2024</v>
      </c>
      <c r="N2567" s="6">
        <v>1872</v>
      </c>
      <c r="P2567" s="6">
        <f t="shared" si="759"/>
        <v>1872</v>
      </c>
      <c r="Q2567" s="7">
        <f t="shared" si="760"/>
        <v>4160831.5500000012</v>
      </c>
      <c r="R2567" s="44" t="str">
        <f>VLOOKUP(F2567,'Set up'!$A$2:$E$55,5,FALSE)</f>
        <v>Trsf</v>
      </c>
    </row>
    <row r="2568" spans="1:19" ht="15" customHeight="1" x14ac:dyDescent="0.35">
      <c r="A2568" s="4">
        <v>45311</v>
      </c>
      <c r="B2568" s="5">
        <f t="shared" si="754"/>
        <v>1</v>
      </c>
      <c r="C2568" s="5">
        <f t="shared" si="755"/>
        <v>2024</v>
      </c>
      <c r="D2568" s="5" t="s">
        <v>2361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up'!$A$2:$C$55,3,FALSE)</f>
        <v>Cash</v>
      </c>
      <c r="J2568" s="5">
        <f>VLOOKUP(F2568,'Set up'!$A$2:$D$55,4,FALSE)</f>
        <v>0</v>
      </c>
      <c r="K2568" s="4">
        <f t="shared" si="764"/>
        <v>45311</v>
      </c>
      <c r="L2568" s="5">
        <f t="shared" si="765"/>
        <v>1</v>
      </c>
      <c r="M2568" s="5">
        <f t="shared" si="766"/>
        <v>2024</v>
      </c>
      <c r="N2568" s="6">
        <v>380</v>
      </c>
      <c r="P2568" s="6">
        <f t="shared" si="759"/>
        <v>380</v>
      </c>
      <c r="Q2568" s="7">
        <f t="shared" si="760"/>
        <v>4161211.5500000012</v>
      </c>
      <c r="R2568" s="44" t="str">
        <f>VLOOKUP(F2568,'Set up'!$A$2:$E$55,5,FALSE)</f>
        <v>Trsf</v>
      </c>
    </row>
    <row r="2569" spans="1:19" ht="15" customHeight="1" x14ac:dyDescent="0.35">
      <c r="A2569" s="4">
        <v>45313</v>
      </c>
      <c r="B2569" s="5">
        <f t="shared" ref="B2569:B2591" si="767">MONTH(A2569)</f>
        <v>1</v>
      </c>
      <c r="C2569" s="5">
        <f t="shared" ref="C2569:C2591" si="768">YEAR(A2569)</f>
        <v>2024</v>
      </c>
      <c r="D2569" s="5" t="s">
        <v>2362</v>
      </c>
      <c r="E2569" s="5" t="str">
        <f>VLOOKUP(F2569,'Set up'!$A$2:$C$55,2,FALSE)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up'!$A$2:$C$55,3,FALSE)</f>
        <v>Cash</v>
      </c>
      <c r="J2569" s="5">
        <f>VLOOKUP(F2569,'Set up'!$A$2:$D$55,4,FALSE)</f>
        <v>0</v>
      </c>
      <c r="K2569" s="4">
        <f t="shared" si="764"/>
        <v>45313</v>
      </c>
      <c r="L2569" s="5">
        <f t="shared" si="765"/>
        <v>1</v>
      </c>
      <c r="M2569" s="5">
        <f t="shared" si="766"/>
        <v>2024</v>
      </c>
      <c r="N2569" s="6">
        <v>180</v>
      </c>
      <c r="O2569" s="6">
        <f t="shared" ref="O2569" si="769">-N2569</f>
        <v>-180</v>
      </c>
      <c r="P2569" s="6">
        <f t="shared" si="759"/>
        <v>0</v>
      </c>
      <c r="Q2569" s="7">
        <f t="shared" si="760"/>
        <v>4161391.5500000012</v>
      </c>
      <c r="R2569" s="44" t="str">
        <f>VLOOKUP(F2569,'Set up'!$A$2:$E$55,5,FALSE)</f>
        <v>Cash</v>
      </c>
      <c r="S2569" s="1" t="s">
        <v>2410</v>
      </c>
    </row>
    <row r="2570" spans="1:19" ht="15" customHeight="1" x14ac:dyDescent="0.35">
      <c r="A2570" s="4">
        <v>45314</v>
      </c>
      <c r="B2570" s="5">
        <f t="shared" si="767"/>
        <v>1</v>
      </c>
      <c r="C2570" s="5">
        <f t="shared" si="768"/>
        <v>2024</v>
      </c>
      <c r="D2570" s="5" t="s">
        <v>2363</v>
      </c>
      <c r="E2570" s="5" t="str">
        <f>VLOOKUP(F2570,'Set up'!$A$2:$C$55,2,FALSE)</f>
        <v>C00000044</v>
      </c>
      <c r="F2570" s="1" t="s">
        <v>2210</v>
      </c>
      <c r="G2570" s="119" t="s">
        <v>2364</v>
      </c>
      <c r="H2570" s="5">
        <v>1</v>
      </c>
      <c r="I2570" s="5" t="str">
        <f>VLOOKUP(F2570,'Set up'!$A$2:$C$55,3,FALSE)</f>
        <v>Cash</v>
      </c>
      <c r="J2570" s="5">
        <f>VLOOKUP(F2570,'Set up'!$A$2:$D$55,4,FALSE)</f>
        <v>0</v>
      </c>
      <c r="K2570" s="4">
        <f t="shared" si="764"/>
        <v>45314</v>
      </c>
      <c r="L2570" s="5">
        <f t="shared" si="765"/>
        <v>1</v>
      </c>
      <c r="M2570" s="5">
        <f t="shared" si="766"/>
        <v>2024</v>
      </c>
      <c r="N2570" s="6">
        <v>1606</v>
      </c>
      <c r="O2570" s="6">
        <f t="shared" ref="O2570:O2580" si="770">-N2570</f>
        <v>-1606</v>
      </c>
      <c r="P2570" s="6">
        <f t="shared" si="759"/>
        <v>0</v>
      </c>
      <c r="Q2570" s="7">
        <f t="shared" si="760"/>
        <v>4162997.5500000012</v>
      </c>
      <c r="R2570" s="44" t="str">
        <f>VLOOKUP(F2570,'Set up'!$A$2:$E$55,5,FALSE)</f>
        <v>Cash</v>
      </c>
      <c r="S2570" s="1" t="s">
        <v>2380</v>
      </c>
    </row>
    <row r="2571" spans="1:19" ht="15" customHeight="1" x14ac:dyDescent="0.35">
      <c r="A2571" s="4">
        <v>45314</v>
      </c>
      <c r="B2571" s="5">
        <f t="shared" si="767"/>
        <v>1</v>
      </c>
      <c r="C2571" s="5">
        <f t="shared" si="768"/>
        <v>2024</v>
      </c>
      <c r="D2571" s="5" t="s">
        <v>2363</v>
      </c>
      <c r="E2571" s="5" t="str">
        <f>VLOOKUP(F2571,'Set up'!$A$2:$C$55,2,FALSE)</f>
        <v>C00000044</v>
      </c>
      <c r="F2571" s="1" t="s">
        <v>2210</v>
      </c>
      <c r="G2571" s="120" t="s">
        <v>2365</v>
      </c>
      <c r="H2571" s="5">
        <v>2</v>
      </c>
      <c r="I2571" s="5" t="str">
        <f>VLOOKUP(F2571,'Set up'!$A$2:$C$55,3,FALSE)</f>
        <v>Cash</v>
      </c>
      <c r="J2571" s="5">
        <f>VLOOKUP(F2571,'Set up'!$A$2:$D$55,4,FALSE)</f>
        <v>0</v>
      </c>
      <c r="K2571" s="4">
        <f t="shared" si="764"/>
        <v>45314</v>
      </c>
      <c r="L2571" s="5">
        <f t="shared" si="765"/>
        <v>1</v>
      </c>
      <c r="M2571" s="5">
        <f t="shared" si="766"/>
        <v>2024</v>
      </c>
      <c r="N2571" s="6">
        <v>420</v>
      </c>
      <c r="O2571" s="6">
        <f t="shared" si="770"/>
        <v>-420</v>
      </c>
      <c r="P2571" s="6">
        <f t="shared" si="759"/>
        <v>0</v>
      </c>
      <c r="Q2571" s="7">
        <f t="shared" si="760"/>
        <v>4163417.5500000012</v>
      </c>
      <c r="R2571" s="44" t="str">
        <f>VLOOKUP(F2571,'Set up'!$A$2:$E$55,5,FALSE)</f>
        <v>Cash</v>
      </c>
      <c r="S2571" s="1" t="s">
        <v>2380</v>
      </c>
    </row>
    <row r="2572" spans="1:19" ht="15" customHeight="1" x14ac:dyDescent="0.35">
      <c r="A2572" s="4">
        <v>45314</v>
      </c>
      <c r="B2572" s="5">
        <f t="shared" si="767"/>
        <v>1</v>
      </c>
      <c r="C2572" s="5">
        <f t="shared" si="768"/>
        <v>2024</v>
      </c>
      <c r="D2572" s="5" t="s">
        <v>2363</v>
      </c>
      <c r="E2572" s="5" t="str">
        <f>VLOOKUP(F2572,'Set up'!$A$2:$C$55,2,FALSE)</f>
        <v>C00000044</v>
      </c>
      <c r="F2572" s="1" t="s">
        <v>2210</v>
      </c>
      <c r="G2572" s="120" t="s">
        <v>2366</v>
      </c>
      <c r="H2572" s="5">
        <v>1</v>
      </c>
      <c r="I2572" s="5" t="str">
        <f>VLOOKUP(F2572,'Set up'!$A$2:$C$55,3,FALSE)</f>
        <v>Cash</v>
      </c>
      <c r="J2572" s="5">
        <f>VLOOKUP(F2572,'Set up'!$A$2:$D$55,4,FALSE)</f>
        <v>0</v>
      </c>
      <c r="K2572" s="4">
        <f t="shared" si="764"/>
        <v>45314</v>
      </c>
      <c r="L2572" s="5">
        <f t="shared" si="765"/>
        <v>1</v>
      </c>
      <c r="M2572" s="5">
        <f t="shared" si="766"/>
        <v>2024</v>
      </c>
      <c r="N2572" s="6">
        <v>280</v>
      </c>
      <c r="O2572" s="6">
        <f t="shared" si="770"/>
        <v>-280</v>
      </c>
      <c r="P2572" s="6">
        <f t="shared" si="759"/>
        <v>0</v>
      </c>
      <c r="Q2572" s="7">
        <f t="shared" si="760"/>
        <v>4163697.5500000012</v>
      </c>
      <c r="R2572" s="44" t="str">
        <f>VLOOKUP(F2572,'Set up'!$A$2:$E$55,5,FALSE)</f>
        <v>Cash</v>
      </c>
      <c r="S2572" s="1" t="s">
        <v>2380</v>
      </c>
    </row>
    <row r="2573" spans="1:19" ht="15" customHeight="1" x14ac:dyDescent="0.35">
      <c r="A2573" s="4">
        <v>45314</v>
      </c>
      <c r="B2573" s="5">
        <f t="shared" si="767"/>
        <v>1</v>
      </c>
      <c r="C2573" s="5">
        <f t="shared" si="768"/>
        <v>2024</v>
      </c>
      <c r="D2573" s="5" t="s">
        <v>2363</v>
      </c>
      <c r="E2573" s="5" t="str">
        <f>VLOOKUP(F2573,'Set up'!$A$2:$C$55,2,FALSE)</f>
        <v>C00000044</v>
      </c>
      <c r="F2573" s="1" t="s">
        <v>2210</v>
      </c>
      <c r="G2573" s="120" t="s">
        <v>715</v>
      </c>
      <c r="H2573" s="5">
        <v>1</v>
      </c>
      <c r="I2573" s="5" t="str">
        <f>VLOOKUP(F2573,'Set up'!$A$2:$C$55,3,FALSE)</f>
        <v>Cash</v>
      </c>
      <c r="J2573" s="5">
        <f>VLOOKUP(F2573,'Set up'!$A$2:$D$55,4,FALSE)</f>
        <v>0</v>
      </c>
      <c r="K2573" s="4">
        <f t="shared" si="764"/>
        <v>45314</v>
      </c>
      <c r="L2573" s="5">
        <f t="shared" si="765"/>
        <v>1</v>
      </c>
      <c r="M2573" s="5">
        <f t="shared" si="766"/>
        <v>2024</v>
      </c>
      <c r="N2573" s="6">
        <v>62.5</v>
      </c>
      <c r="O2573" s="6">
        <f t="shared" si="770"/>
        <v>-62.5</v>
      </c>
      <c r="P2573" s="6">
        <f t="shared" si="759"/>
        <v>0</v>
      </c>
      <c r="Q2573" s="7">
        <f t="shared" si="760"/>
        <v>4163760.0500000012</v>
      </c>
      <c r="R2573" s="44" t="str">
        <f>VLOOKUP(F2573,'Set up'!$A$2:$E$55,5,FALSE)</f>
        <v>Cash</v>
      </c>
      <c r="S2573" s="1" t="s">
        <v>2380</v>
      </c>
    </row>
    <row r="2574" spans="1:19" ht="15" customHeight="1" x14ac:dyDescent="0.35">
      <c r="A2574" s="4">
        <v>45314</v>
      </c>
      <c r="B2574" s="5">
        <f t="shared" si="767"/>
        <v>1</v>
      </c>
      <c r="C2574" s="5">
        <f t="shared" si="768"/>
        <v>2024</v>
      </c>
      <c r="D2574" s="5" t="s">
        <v>2363</v>
      </c>
      <c r="E2574" s="5" t="str">
        <f>VLOOKUP(F2574,'Set up'!$A$2:$C$55,2,FALSE)</f>
        <v>C00000044</v>
      </c>
      <c r="F2574" s="1" t="s">
        <v>2210</v>
      </c>
      <c r="G2574" s="120" t="s">
        <v>2367</v>
      </c>
      <c r="H2574" s="5">
        <v>5</v>
      </c>
      <c r="I2574" s="5" t="str">
        <f>VLOOKUP(F2574,'Set up'!$A$2:$C$55,3,FALSE)</f>
        <v>Cash</v>
      </c>
      <c r="J2574" s="5">
        <f>VLOOKUP(F2574,'Set up'!$A$2:$D$55,4,FALSE)</f>
        <v>0</v>
      </c>
      <c r="K2574" s="4">
        <f t="shared" si="764"/>
        <v>45314</v>
      </c>
      <c r="L2574" s="5">
        <f t="shared" si="765"/>
        <v>1</v>
      </c>
      <c r="M2574" s="5">
        <f t="shared" si="766"/>
        <v>2024</v>
      </c>
      <c r="N2574" s="6">
        <v>700</v>
      </c>
      <c r="O2574" s="6">
        <f t="shared" si="770"/>
        <v>-700</v>
      </c>
      <c r="P2574" s="6">
        <f t="shared" si="759"/>
        <v>0</v>
      </c>
      <c r="Q2574" s="7">
        <f t="shared" si="760"/>
        <v>4164460.0500000012</v>
      </c>
      <c r="R2574" s="44" t="str">
        <f>VLOOKUP(F2574,'Set up'!$A$2:$E$55,5,FALSE)</f>
        <v>Cash</v>
      </c>
      <c r="S2574" s="1" t="s">
        <v>2380</v>
      </c>
    </row>
    <row r="2575" spans="1:19" ht="15" customHeight="1" x14ac:dyDescent="0.35">
      <c r="A2575" s="4">
        <v>45314</v>
      </c>
      <c r="B2575" s="5">
        <f t="shared" si="767"/>
        <v>1</v>
      </c>
      <c r="C2575" s="5">
        <f t="shared" si="768"/>
        <v>2024</v>
      </c>
      <c r="D2575" s="5" t="s">
        <v>2363</v>
      </c>
      <c r="E2575" s="5" t="str">
        <f>VLOOKUP(F2575,'Set up'!$A$2:$C$55,2,FALSE)</f>
        <v>C00000044</v>
      </c>
      <c r="F2575" s="1" t="s">
        <v>2210</v>
      </c>
      <c r="G2575" s="120" t="s">
        <v>2368</v>
      </c>
      <c r="H2575" s="5">
        <v>1</v>
      </c>
      <c r="I2575" s="5" t="str">
        <f>VLOOKUP(F2575,'Set up'!$A$2:$C$55,3,FALSE)</f>
        <v>Cash</v>
      </c>
      <c r="J2575" s="5">
        <f>VLOOKUP(F2575,'Set up'!$A$2:$D$55,4,FALSE)</f>
        <v>0</v>
      </c>
      <c r="K2575" s="4">
        <f t="shared" si="764"/>
        <v>45314</v>
      </c>
      <c r="L2575" s="5">
        <f t="shared" si="765"/>
        <v>1</v>
      </c>
      <c r="M2575" s="5">
        <f t="shared" si="766"/>
        <v>2024</v>
      </c>
      <c r="N2575" s="6">
        <v>290</v>
      </c>
      <c r="O2575" s="6">
        <f t="shared" si="770"/>
        <v>-290</v>
      </c>
      <c r="P2575" s="6">
        <f t="shared" si="759"/>
        <v>0</v>
      </c>
      <c r="Q2575" s="7">
        <f t="shared" si="760"/>
        <v>4164750.0500000012</v>
      </c>
      <c r="R2575" s="44" t="str">
        <f>VLOOKUP(F2575,'Set up'!$A$2:$E$55,5,FALSE)</f>
        <v>Cash</v>
      </c>
      <c r="S2575" s="1" t="s">
        <v>2380</v>
      </c>
    </row>
    <row r="2576" spans="1:19" ht="15" customHeight="1" x14ac:dyDescent="0.35">
      <c r="A2576" s="4">
        <v>45314</v>
      </c>
      <c r="B2576" s="5">
        <f t="shared" si="767"/>
        <v>1</v>
      </c>
      <c r="C2576" s="5">
        <f t="shared" si="768"/>
        <v>2024</v>
      </c>
      <c r="D2576" s="5" t="s">
        <v>2363</v>
      </c>
      <c r="E2576" s="5" t="str">
        <f>VLOOKUP(F2576,'Set up'!$A$2:$C$55,2,FALSE)</f>
        <v>C00000044</v>
      </c>
      <c r="F2576" s="1" t="s">
        <v>2210</v>
      </c>
      <c r="G2576" s="120" t="s">
        <v>2369</v>
      </c>
      <c r="H2576" s="5">
        <v>1</v>
      </c>
      <c r="I2576" s="5" t="str">
        <f>VLOOKUP(F2576,'Set up'!$A$2:$C$55,3,FALSE)</f>
        <v>Cash</v>
      </c>
      <c r="J2576" s="5">
        <f>VLOOKUP(F2576,'Set up'!$A$2:$D$55,4,FALSE)</f>
        <v>0</v>
      </c>
      <c r="K2576" s="4">
        <f t="shared" si="764"/>
        <v>45314</v>
      </c>
      <c r="L2576" s="5">
        <f t="shared" si="765"/>
        <v>1</v>
      </c>
      <c r="M2576" s="5">
        <f t="shared" si="766"/>
        <v>2024</v>
      </c>
      <c r="N2576" s="6">
        <v>283.8</v>
      </c>
      <c r="O2576" s="6">
        <f t="shared" si="770"/>
        <v>-283.8</v>
      </c>
      <c r="P2576" s="6">
        <f t="shared" si="759"/>
        <v>0</v>
      </c>
      <c r="Q2576" s="7">
        <f t="shared" si="760"/>
        <v>4165033.850000001</v>
      </c>
      <c r="R2576" s="44" t="str">
        <f>VLOOKUP(F2576,'Set up'!$A$2:$E$55,5,FALSE)</f>
        <v>Cash</v>
      </c>
      <c r="S2576" s="1" t="s">
        <v>2380</v>
      </c>
    </row>
    <row r="2577" spans="1:19" ht="15" customHeight="1" x14ac:dyDescent="0.35">
      <c r="A2577" s="4">
        <v>45314</v>
      </c>
      <c r="B2577" s="5">
        <f t="shared" si="767"/>
        <v>1</v>
      </c>
      <c r="C2577" s="5">
        <f t="shared" si="768"/>
        <v>2024</v>
      </c>
      <c r="D2577" s="5" t="s">
        <v>2363</v>
      </c>
      <c r="E2577" s="5" t="str">
        <f>VLOOKUP(F2577,'Set up'!$A$2:$C$55,2,FALSE)</f>
        <v>C00000044</v>
      </c>
      <c r="F2577" s="1" t="s">
        <v>2210</v>
      </c>
      <c r="G2577" s="120" t="s">
        <v>2026</v>
      </c>
      <c r="H2577" s="5">
        <v>1</v>
      </c>
      <c r="I2577" s="5" t="str">
        <f>VLOOKUP(F2577,'Set up'!$A$2:$C$55,3,FALSE)</f>
        <v>Cash</v>
      </c>
      <c r="J2577" s="5">
        <f>VLOOKUP(F2577,'Set up'!$A$2:$D$55,4,FALSE)</f>
        <v>0</v>
      </c>
      <c r="K2577" s="4">
        <f t="shared" si="764"/>
        <v>45314</v>
      </c>
      <c r="L2577" s="5">
        <f t="shared" si="765"/>
        <v>1</v>
      </c>
      <c r="M2577" s="5">
        <f t="shared" si="766"/>
        <v>2024</v>
      </c>
      <c r="N2577" s="6">
        <v>110</v>
      </c>
      <c r="O2577" s="6">
        <f t="shared" si="770"/>
        <v>-110</v>
      </c>
      <c r="P2577" s="6">
        <f t="shared" si="759"/>
        <v>0</v>
      </c>
      <c r="Q2577" s="7">
        <f t="shared" si="760"/>
        <v>4165143.850000001</v>
      </c>
      <c r="R2577" s="44" t="str">
        <f>VLOOKUP(F2577,'Set up'!$A$2:$E$55,5,FALSE)</f>
        <v>Cash</v>
      </c>
      <c r="S2577" s="1" t="s">
        <v>2380</v>
      </c>
    </row>
    <row r="2578" spans="1:19" ht="15" customHeight="1" x14ac:dyDescent="0.35">
      <c r="A2578" s="4">
        <v>45315</v>
      </c>
      <c r="B2578" s="5">
        <f t="shared" si="767"/>
        <v>1</v>
      </c>
      <c r="C2578" s="5">
        <f t="shared" si="768"/>
        <v>2024</v>
      </c>
      <c r="D2578" s="5" t="s">
        <v>2370</v>
      </c>
      <c r="E2578" s="5" t="str">
        <f>VLOOKUP(F2578,'Set up'!$A$2:$C$55,2,FALSE)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up'!$A$2:$C$55,3,FALSE)</f>
        <v>Cash</v>
      </c>
      <c r="J2578" s="5">
        <f>VLOOKUP(F2578,'Set up'!$A$2:$D$55,4,FALSE)</f>
        <v>0</v>
      </c>
      <c r="K2578" s="4">
        <f t="shared" si="764"/>
        <v>45315</v>
      </c>
      <c r="L2578" s="5">
        <f t="shared" si="765"/>
        <v>1</v>
      </c>
      <c r="M2578" s="5">
        <f t="shared" si="766"/>
        <v>2024</v>
      </c>
      <c r="N2578" s="6">
        <v>1694</v>
      </c>
      <c r="O2578" s="6">
        <f t="shared" si="770"/>
        <v>-1694</v>
      </c>
      <c r="P2578" s="6">
        <f t="shared" si="759"/>
        <v>0</v>
      </c>
      <c r="Q2578" s="7">
        <f t="shared" si="760"/>
        <v>4166837.850000001</v>
      </c>
      <c r="R2578" s="44" t="str">
        <f>VLOOKUP(F2578,'Set up'!$A$2:$E$55,5,FALSE)</f>
        <v>Cash</v>
      </c>
      <c r="S2578" s="1" t="s">
        <v>2410</v>
      </c>
    </row>
    <row r="2579" spans="1:19" ht="15" customHeight="1" x14ac:dyDescent="0.35">
      <c r="A2579" s="4">
        <v>45315</v>
      </c>
      <c r="B2579" s="5">
        <f t="shared" si="767"/>
        <v>1</v>
      </c>
      <c r="C2579" s="5">
        <f t="shared" si="768"/>
        <v>2024</v>
      </c>
      <c r="D2579" s="5" t="s">
        <v>2370</v>
      </c>
      <c r="E2579" s="5" t="str">
        <f>VLOOKUP(F2579,'Set up'!$A$2:$C$55,2,FALSE)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up'!$A$2:$C$55,3,FALSE)</f>
        <v>Cash</v>
      </c>
      <c r="J2579" s="5">
        <f>VLOOKUP(F2579,'Set up'!$A$2:$D$55,4,FALSE)</f>
        <v>0</v>
      </c>
      <c r="K2579" s="4">
        <f t="shared" si="764"/>
        <v>45315</v>
      </c>
      <c r="L2579" s="5">
        <f t="shared" si="765"/>
        <v>1</v>
      </c>
      <c r="M2579" s="5">
        <f t="shared" si="766"/>
        <v>2024</v>
      </c>
      <c r="N2579" s="6">
        <v>450</v>
      </c>
      <c r="O2579" s="6">
        <f t="shared" si="770"/>
        <v>-450</v>
      </c>
      <c r="P2579" s="6">
        <f t="shared" si="759"/>
        <v>0</v>
      </c>
      <c r="Q2579" s="7">
        <f t="shared" si="760"/>
        <v>4167287.850000001</v>
      </c>
      <c r="R2579" s="44" t="str">
        <f>VLOOKUP(F2579,'Set up'!$A$2:$E$55,5,FALSE)</f>
        <v>Cash</v>
      </c>
      <c r="S2579" s="1" t="s">
        <v>2410</v>
      </c>
    </row>
    <row r="2580" spans="1:19" ht="15" customHeight="1" x14ac:dyDescent="0.35">
      <c r="A2580" s="4">
        <v>45315</v>
      </c>
      <c r="B2580" s="5">
        <f t="shared" si="767"/>
        <v>1</v>
      </c>
      <c r="C2580" s="5">
        <f t="shared" si="768"/>
        <v>2024</v>
      </c>
      <c r="D2580" s="5" t="s">
        <v>2370</v>
      </c>
      <c r="E2580" s="5" t="str">
        <f>VLOOKUP(F2580,'Set up'!$A$2:$C$55,2,FALSE)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up'!$A$2:$C$55,3,FALSE)</f>
        <v>Cash</v>
      </c>
      <c r="J2580" s="5">
        <f>VLOOKUP(F2580,'Set up'!$A$2:$D$55,4,FALSE)</f>
        <v>0</v>
      </c>
      <c r="K2580" s="4">
        <f t="shared" si="764"/>
        <v>45315</v>
      </c>
      <c r="L2580" s="5">
        <f t="shared" si="765"/>
        <v>1</v>
      </c>
      <c r="M2580" s="5">
        <f t="shared" si="766"/>
        <v>2024</v>
      </c>
      <c r="N2580" s="6">
        <v>280</v>
      </c>
      <c r="O2580" s="6">
        <f t="shared" si="770"/>
        <v>-280</v>
      </c>
      <c r="P2580" s="6">
        <f t="shared" si="759"/>
        <v>0</v>
      </c>
      <c r="Q2580" s="7">
        <f t="shared" si="760"/>
        <v>4167567.850000001</v>
      </c>
      <c r="R2580" s="44" t="str">
        <f>VLOOKUP(F2580,'Set up'!$A$2:$E$55,5,FALSE)</f>
        <v>Cash</v>
      </c>
      <c r="S2580" s="1" t="s">
        <v>2410</v>
      </c>
    </row>
    <row r="2581" spans="1:19" ht="15" customHeight="1" x14ac:dyDescent="0.35">
      <c r="A2581" s="4">
        <v>45320</v>
      </c>
      <c r="B2581" s="5">
        <f t="shared" si="767"/>
        <v>1</v>
      </c>
      <c r="C2581" s="5">
        <f t="shared" si="768"/>
        <v>2024</v>
      </c>
      <c r="D2581" s="5" t="s">
        <v>2371</v>
      </c>
      <c r="E2581" s="5" t="str">
        <f>VLOOKUP(F2581,'Set up'!$A$2:$C$55,2,FALSE)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up'!$A$2:$C$55,3,FALSE)</f>
        <v>Cash</v>
      </c>
      <c r="J2581" s="5">
        <f>VLOOKUP(F2581,'Set up'!$A$2:$D$55,4,FALSE)</f>
        <v>0</v>
      </c>
      <c r="K2581" s="4">
        <f t="shared" si="764"/>
        <v>45320</v>
      </c>
      <c r="L2581" s="5">
        <f t="shared" si="765"/>
        <v>1</v>
      </c>
      <c r="M2581" s="5">
        <f t="shared" si="766"/>
        <v>2024</v>
      </c>
      <c r="N2581" s="6">
        <v>187.5</v>
      </c>
      <c r="P2581" s="6">
        <f t="shared" ref="P2581:P2591" si="771">SUM(N2581+O2581)</f>
        <v>187.5</v>
      </c>
      <c r="Q2581" s="7">
        <f t="shared" si="760"/>
        <v>4167755.350000001</v>
      </c>
      <c r="R2581" s="44" t="str">
        <f>VLOOKUP(F2581,'Set up'!$A$2:$E$55,5,FALSE)</f>
        <v>Trsf</v>
      </c>
    </row>
    <row r="2582" spans="1:19" ht="15" customHeight="1" x14ac:dyDescent="0.35">
      <c r="A2582" s="4">
        <v>45320</v>
      </c>
      <c r="B2582" s="5">
        <f t="shared" si="767"/>
        <v>1</v>
      </c>
      <c r="C2582" s="5">
        <f t="shared" si="768"/>
        <v>2024</v>
      </c>
      <c r="D2582" s="5" t="s">
        <v>2372</v>
      </c>
      <c r="E2582" s="5" t="str">
        <f>VLOOKUP(F2582,'Set up'!$A$2:$C$55,2,FALSE)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up'!$A$2:$C$55,3,FALSE)</f>
        <v>Cash</v>
      </c>
      <c r="J2582" s="5">
        <f>VLOOKUP(F2582,'Set up'!$A$2:$D$55,4,FALSE)</f>
        <v>0</v>
      </c>
      <c r="K2582" s="4">
        <f t="shared" si="764"/>
        <v>45320</v>
      </c>
      <c r="L2582" s="5">
        <f t="shared" si="765"/>
        <v>1</v>
      </c>
      <c r="M2582" s="5">
        <f t="shared" si="766"/>
        <v>2024</v>
      </c>
      <c r="N2582" s="6">
        <v>4818</v>
      </c>
      <c r="P2582" s="6">
        <f t="shared" si="771"/>
        <v>4818</v>
      </c>
      <c r="Q2582" s="7">
        <f t="shared" si="760"/>
        <v>4172573.350000001</v>
      </c>
      <c r="R2582" s="44" t="str">
        <f>VLOOKUP(F2582,'Set up'!$A$2:$E$55,5,FALSE)</f>
        <v>Trsf</v>
      </c>
    </row>
    <row r="2583" spans="1:19" ht="15" customHeight="1" x14ac:dyDescent="0.35">
      <c r="A2583" s="4">
        <v>45320</v>
      </c>
      <c r="B2583" s="5">
        <f t="shared" si="767"/>
        <v>1</v>
      </c>
      <c r="C2583" s="5">
        <f t="shared" si="768"/>
        <v>2024</v>
      </c>
      <c r="D2583" s="5" t="s">
        <v>2372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up'!$A$2:$C$55,3,FALSE)</f>
        <v>Cash</v>
      </c>
      <c r="J2583" s="5">
        <f>VLOOKUP(F2583,'Set up'!$A$2:$D$55,4,FALSE)</f>
        <v>0</v>
      </c>
      <c r="K2583" s="4">
        <f t="shared" si="764"/>
        <v>45320</v>
      </c>
      <c r="L2583" s="5">
        <f t="shared" si="765"/>
        <v>1</v>
      </c>
      <c r="M2583" s="5">
        <f t="shared" si="766"/>
        <v>2024</v>
      </c>
      <c r="N2583" s="6">
        <v>1044</v>
      </c>
      <c r="P2583" s="6">
        <f t="shared" si="771"/>
        <v>1044</v>
      </c>
      <c r="Q2583" s="7">
        <f t="shared" si="760"/>
        <v>4173617.350000001</v>
      </c>
      <c r="R2583" s="44" t="str">
        <f>VLOOKUP(F2583,'Set up'!$A$2:$E$55,5,FALSE)</f>
        <v>Trsf</v>
      </c>
    </row>
    <row r="2584" spans="1:19" ht="15" customHeight="1" x14ac:dyDescent="0.35">
      <c r="A2584" s="4">
        <v>45320</v>
      </c>
      <c r="B2584" s="5">
        <f t="shared" si="767"/>
        <v>1</v>
      </c>
      <c r="C2584" s="5">
        <f t="shared" si="768"/>
        <v>2024</v>
      </c>
      <c r="D2584" s="5" t="s">
        <v>2372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up'!$A$2:$C$55,3,FALSE)</f>
        <v>Cash</v>
      </c>
      <c r="J2584" s="5">
        <f>VLOOKUP(F2584,'Set up'!$A$2:$D$55,4,FALSE)</f>
        <v>0</v>
      </c>
      <c r="K2584" s="4">
        <f t="shared" si="764"/>
        <v>45320</v>
      </c>
      <c r="L2584" s="5">
        <f t="shared" si="765"/>
        <v>1</v>
      </c>
      <c r="M2584" s="5">
        <f t="shared" si="766"/>
        <v>2024</v>
      </c>
      <c r="N2584" s="6">
        <v>702</v>
      </c>
      <c r="P2584" s="6">
        <f t="shared" si="771"/>
        <v>702</v>
      </c>
      <c r="Q2584" s="7">
        <f t="shared" si="760"/>
        <v>4174319.350000001</v>
      </c>
      <c r="R2584" s="44" t="str">
        <f>VLOOKUP(F2584,'Set up'!$A$2:$E$55,5,FALSE)</f>
        <v>Trsf</v>
      </c>
    </row>
    <row r="2585" spans="1:19" ht="15" customHeight="1" x14ac:dyDescent="0.35">
      <c r="A2585" s="4">
        <v>45322</v>
      </c>
      <c r="B2585" s="5">
        <f t="shared" si="767"/>
        <v>1</v>
      </c>
      <c r="C2585" s="5">
        <f t="shared" si="768"/>
        <v>2024</v>
      </c>
      <c r="D2585" s="5" t="s">
        <v>2373</v>
      </c>
      <c r="E2585" s="5" t="str">
        <f>VLOOKUP(F2585,'Set up'!$A$2:$C$55,2,FALSE)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up'!$A$2:$C$55,3,FALSE)</f>
        <v>Cash</v>
      </c>
      <c r="J2585" s="5">
        <f>VLOOKUP(F2585,'Set up'!$A$2:$D$55,4,FALSE)</f>
        <v>0</v>
      </c>
      <c r="K2585" s="4">
        <f t="shared" si="764"/>
        <v>45322</v>
      </c>
      <c r="L2585" s="5">
        <f t="shared" si="765"/>
        <v>1</v>
      </c>
      <c r="M2585" s="5">
        <f t="shared" si="766"/>
        <v>2024</v>
      </c>
      <c r="N2585" s="6">
        <v>375</v>
      </c>
      <c r="P2585" s="6">
        <f t="shared" si="771"/>
        <v>375</v>
      </c>
      <c r="Q2585" s="7">
        <f t="shared" si="760"/>
        <v>4174694.350000001</v>
      </c>
      <c r="R2585" s="44" t="str">
        <f>VLOOKUP(F2585,'Set up'!$A$2:$E$55,5,FALSE)</f>
        <v>Trsf</v>
      </c>
    </row>
    <row r="2586" spans="1:19" ht="15" customHeight="1" x14ac:dyDescent="0.35">
      <c r="A2586" s="4">
        <v>45322</v>
      </c>
      <c r="B2586" s="5">
        <f t="shared" si="767"/>
        <v>1</v>
      </c>
      <c r="C2586" s="5">
        <f t="shared" si="768"/>
        <v>2024</v>
      </c>
      <c r="D2586" s="5" t="s">
        <v>2374</v>
      </c>
      <c r="E2586" s="5" t="str">
        <f>VLOOKUP(F2586,'Set up'!$A$2:$C$55,2,FALSE)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up'!$A$2:$C$55,3,FALSE)</f>
        <v>Cash</v>
      </c>
      <c r="J2586" s="5">
        <f>VLOOKUP(F2586,'Set up'!$A$2:$D$55,4,FALSE)</f>
        <v>0</v>
      </c>
      <c r="K2586" s="4">
        <f t="shared" si="764"/>
        <v>45322</v>
      </c>
      <c r="L2586" s="5">
        <f t="shared" si="765"/>
        <v>1</v>
      </c>
      <c r="M2586" s="5">
        <f t="shared" si="766"/>
        <v>2024</v>
      </c>
      <c r="N2586" s="6">
        <v>9636</v>
      </c>
      <c r="P2586" s="6">
        <f t="shared" si="771"/>
        <v>9636</v>
      </c>
      <c r="Q2586" s="7">
        <f t="shared" si="760"/>
        <v>4184330.350000001</v>
      </c>
      <c r="R2586" s="44" t="str">
        <f>VLOOKUP(F2586,'Set up'!$A$2:$E$55,5,FALSE)</f>
        <v>Trsf</v>
      </c>
    </row>
    <row r="2587" spans="1:19" ht="15" customHeight="1" x14ac:dyDescent="0.35">
      <c r="A2587" s="4">
        <v>45322</v>
      </c>
      <c r="B2587" s="5">
        <f t="shared" si="767"/>
        <v>1</v>
      </c>
      <c r="C2587" s="5">
        <f t="shared" si="768"/>
        <v>2024</v>
      </c>
      <c r="D2587" s="5" t="s">
        <v>2374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up'!$A$2:$C$55,3,FALSE)</f>
        <v>Cash</v>
      </c>
      <c r="J2587" s="5">
        <f>VLOOKUP(F2587,'Set up'!$A$2:$D$55,4,FALSE)</f>
        <v>0</v>
      </c>
      <c r="K2587" s="4">
        <f t="shared" si="764"/>
        <v>45322</v>
      </c>
      <c r="L2587" s="5">
        <f t="shared" si="765"/>
        <v>1</v>
      </c>
      <c r="M2587" s="5">
        <f t="shared" si="766"/>
        <v>2024</v>
      </c>
      <c r="N2587" s="6">
        <v>1740</v>
      </c>
      <c r="P2587" s="6">
        <f t="shared" si="771"/>
        <v>1740</v>
      </c>
      <c r="Q2587" s="7">
        <f t="shared" si="760"/>
        <v>4186070.350000001</v>
      </c>
      <c r="R2587" s="44" t="str">
        <f>VLOOKUP(F2587,'Set up'!$A$2:$E$55,5,FALSE)</f>
        <v>Trsf</v>
      </c>
    </row>
    <row r="2588" spans="1:19" ht="15" customHeight="1" x14ac:dyDescent="0.35">
      <c r="A2588" s="4">
        <v>45322</v>
      </c>
      <c r="B2588" s="5">
        <f t="shared" si="767"/>
        <v>1</v>
      </c>
      <c r="C2588" s="5">
        <f t="shared" si="768"/>
        <v>2024</v>
      </c>
      <c r="D2588" s="5" t="s">
        <v>2374</v>
      </c>
      <c r="E2588" s="5" t="str">
        <f>VLOOKUP(F2588,'Set up'!$A$2:$C$55,2,FALSE)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up'!$A$2:$C$55,3,FALSE)</f>
        <v>Cash</v>
      </c>
      <c r="J2588" s="5">
        <f>VLOOKUP(F2588,'Set up'!$A$2:$D$55,4,FALSE)</f>
        <v>0</v>
      </c>
      <c r="K2588" s="4">
        <f t="shared" si="764"/>
        <v>45322</v>
      </c>
      <c r="L2588" s="5">
        <f t="shared" si="765"/>
        <v>1</v>
      </c>
      <c r="M2588" s="5">
        <f t="shared" si="766"/>
        <v>2024</v>
      </c>
      <c r="N2588" s="6">
        <v>1716.8</v>
      </c>
      <c r="P2588" s="6">
        <f t="shared" si="771"/>
        <v>1716.8</v>
      </c>
      <c r="Q2588" s="7">
        <f t="shared" si="760"/>
        <v>4187787.1500000008</v>
      </c>
      <c r="R2588" s="44" t="str">
        <f>VLOOKUP(F2588,'Set up'!$A$2:$E$55,5,FALSE)</f>
        <v>Trsf</v>
      </c>
    </row>
    <row r="2589" spans="1:19" ht="15" customHeight="1" x14ac:dyDescent="0.35">
      <c r="A2589" s="4">
        <v>45322</v>
      </c>
      <c r="B2589" s="5">
        <f t="shared" si="767"/>
        <v>1</v>
      </c>
      <c r="C2589" s="5">
        <f t="shared" si="768"/>
        <v>2024</v>
      </c>
      <c r="D2589" s="5" t="s">
        <v>2374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up'!$A$2:$C$55,3,FALSE)</f>
        <v>Cash</v>
      </c>
      <c r="J2589" s="5">
        <f>VLOOKUP(F2589,'Set up'!$A$2:$D$55,4,FALSE)</f>
        <v>0</v>
      </c>
      <c r="K2589" s="4">
        <f t="shared" si="764"/>
        <v>45322</v>
      </c>
      <c r="L2589" s="5">
        <f t="shared" si="765"/>
        <v>1</v>
      </c>
      <c r="M2589" s="5">
        <f t="shared" si="766"/>
        <v>2024</v>
      </c>
      <c r="N2589" s="6">
        <v>1638</v>
      </c>
      <c r="P2589" s="6">
        <f t="shared" si="771"/>
        <v>1638</v>
      </c>
      <c r="Q2589" s="7">
        <f t="shared" si="760"/>
        <v>4189425.1500000008</v>
      </c>
      <c r="R2589" s="44" t="str">
        <f>VLOOKUP(F2589,'Set up'!$A$2:$E$55,5,FALSE)</f>
        <v>Trsf</v>
      </c>
    </row>
    <row r="2590" spans="1:19" ht="15" customHeight="1" x14ac:dyDescent="0.35">
      <c r="A2590" s="4">
        <v>45322</v>
      </c>
      <c r="B2590" s="5">
        <f t="shared" si="767"/>
        <v>1</v>
      </c>
      <c r="C2590" s="5">
        <f t="shared" si="768"/>
        <v>2024</v>
      </c>
      <c r="D2590" s="5" t="s">
        <v>2374</v>
      </c>
      <c r="E2590" s="5" t="str">
        <f>VLOOKUP(F2590,'Set up'!$A$2:$C$55,2,FALSE)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up'!$A$2:$C$55,3,FALSE)</f>
        <v>Cash</v>
      </c>
      <c r="J2590" s="5">
        <f>VLOOKUP(F2590,'Set up'!$A$2:$D$55,4,FALSE)</f>
        <v>0</v>
      </c>
      <c r="K2590" s="4">
        <f t="shared" si="764"/>
        <v>45322</v>
      </c>
      <c r="L2590" s="5">
        <f t="shared" si="765"/>
        <v>1</v>
      </c>
      <c r="M2590" s="5">
        <f t="shared" si="766"/>
        <v>2024</v>
      </c>
      <c r="N2590" s="6">
        <v>416</v>
      </c>
      <c r="P2590" s="6">
        <f t="shared" si="771"/>
        <v>416</v>
      </c>
      <c r="Q2590" s="7">
        <f t="shared" si="760"/>
        <v>4189841.1500000008</v>
      </c>
      <c r="R2590" s="44" t="str">
        <f>VLOOKUP(F2590,'Set up'!$A$2:$E$55,5,FALSE)</f>
        <v>Trsf</v>
      </c>
    </row>
    <row r="2591" spans="1:19" ht="15" customHeight="1" x14ac:dyDescent="0.35">
      <c r="A2591" s="4">
        <v>45322</v>
      </c>
      <c r="B2591" s="5">
        <f t="shared" si="767"/>
        <v>1</v>
      </c>
      <c r="C2591" s="5">
        <f t="shared" si="768"/>
        <v>2024</v>
      </c>
      <c r="D2591" s="5" t="s">
        <v>2374</v>
      </c>
      <c r="E2591" s="5" t="str">
        <f>VLOOKUP(F2591,'Set up'!$A$2:$C$55,2,FALSE)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up'!$A$2:$C$55,3,FALSE)</f>
        <v>Cash</v>
      </c>
      <c r="J2591" s="5">
        <f>VLOOKUP(F2591,'Set up'!$A$2:$D$55,4,FALSE)</f>
        <v>0</v>
      </c>
      <c r="K2591" s="4">
        <f t="shared" si="764"/>
        <v>45322</v>
      </c>
      <c r="L2591" s="5">
        <f t="shared" si="765"/>
        <v>1</v>
      </c>
      <c r="M2591" s="5">
        <f t="shared" si="766"/>
        <v>2024</v>
      </c>
      <c r="N2591" s="6">
        <v>1000</v>
      </c>
      <c r="P2591" s="6">
        <f t="shared" si="771"/>
        <v>1000</v>
      </c>
      <c r="Q2591" s="7">
        <f t="shared" si="760"/>
        <v>4190841.1500000008</v>
      </c>
      <c r="R2591" s="44" t="str">
        <f>VLOOKUP(F2591,'Set up'!$A$2:$E$55,5,FALSE)</f>
        <v>Trsf</v>
      </c>
    </row>
    <row r="2592" spans="1:19" ht="15" customHeight="1" x14ac:dyDescent="0.35">
      <c r="A2592" s="4">
        <v>45323</v>
      </c>
      <c r="B2592" s="5">
        <f t="shared" ref="B2592:B2655" si="772">MONTH(A2592)</f>
        <v>2</v>
      </c>
      <c r="C2592" s="5">
        <f t="shared" ref="C2592:C2655" si="773">YEAR(A2592)</f>
        <v>2024</v>
      </c>
      <c r="D2592" s="5" t="s">
        <v>2415</v>
      </c>
      <c r="E2592" s="5" t="str">
        <f>VLOOKUP(F2592,'Set up'!$A$2:$C$55,2,FALSE)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up'!$A$2:$C$55,3,FALSE)</f>
        <v>Cash</v>
      </c>
      <c r="J2592" s="5">
        <f>VLOOKUP(F2592,'Set up'!$A$2:$D$55,4,FALSE)</f>
        <v>0</v>
      </c>
      <c r="K2592" s="4">
        <f t="shared" si="764"/>
        <v>45323</v>
      </c>
      <c r="L2592" s="5">
        <f t="shared" si="765"/>
        <v>2</v>
      </c>
      <c r="M2592" s="5">
        <f t="shared" si="766"/>
        <v>2024</v>
      </c>
      <c r="N2592" s="6">
        <v>1738</v>
      </c>
      <c r="P2592" s="6">
        <v>1738</v>
      </c>
      <c r="Q2592" s="7">
        <v>4201587.1500000013</v>
      </c>
      <c r="R2592" s="44" t="str">
        <f>VLOOKUP(F2592,'Set up'!$A$2:$E$55,5,FALSE)</f>
        <v>Trsf</v>
      </c>
    </row>
    <row r="2593" spans="1:19" ht="15" customHeight="1" x14ac:dyDescent="0.35">
      <c r="A2593" s="4">
        <v>45323</v>
      </c>
      <c r="B2593" s="5">
        <f t="shared" si="772"/>
        <v>2</v>
      </c>
      <c r="C2593" s="5">
        <f t="shared" si="773"/>
        <v>2024</v>
      </c>
      <c r="D2593" s="5" t="s">
        <v>2415</v>
      </c>
      <c r="E2593" s="5" t="str">
        <f>VLOOKUP(F2593,'Set up'!$A$2:$C$55,2,FALSE)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up'!$A$2:$C$55,3,FALSE)</f>
        <v>Cash</v>
      </c>
      <c r="J2593" s="5">
        <f>VLOOKUP(F2593,'Set up'!$A$2:$D$55,4,FALSE)</f>
        <v>0</v>
      </c>
      <c r="K2593" s="4">
        <f t="shared" si="764"/>
        <v>45323</v>
      </c>
      <c r="L2593" s="5">
        <f t="shared" si="765"/>
        <v>2</v>
      </c>
      <c r="M2593" s="5">
        <f t="shared" si="766"/>
        <v>2024</v>
      </c>
      <c r="N2593" s="6">
        <v>405</v>
      </c>
      <c r="P2593" s="6">
        <v>405</v>
      </c>
      <c r="Q2593" s="7">
        <v>4201992.1500000013</v>
      </c>
      <c r="R2593" s="44" t="str">
        <f>VLOOKUP(F2593,'Set up'!$A$2:$E$55,5,FALSE)</f>
        <v>Trsf</v>
      </c>
    </row>
    <row r="2594" spans="1:19" ht="15" customHeight="1" x14ac:dyDescent="0.35">
      <c r="A2594" s="4">
        <v>45323</v>
      </c>
      <c r="B2594" s="5">
        <f t="shared" si="772"/>
        <v>2</v>
      </c>
      <c r="C2594" s="5">
        <f t="shared" si="773"/>
        <v>2024</v>
      </c>
      <c r="D2594" s="5" t="s">
        <v>2415</v>
      </c>
      <c r="E2594" s="5" t="str">
        <f>VLOOKUP(F2594,'Set up'!$A$2:$C$55,2,FALSE)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up'!$A$2:$C$55,3,FALSE)</f>
        <v>Cash</v>
      </c>
      <c r="J2594" s="5">
        <f>VLOOKUP(F2594,'Set up'!$A$2:$D$55,4,FALSE)</f>
        <v>0</v>
      </c>
      <c r="K2594" s="4">
        <f t="shared" si="764"/>
        <v>45323</v>
      </c>
      <c r="L2594" s="5">
        <f t="shared" si="765"/>
        <v>2</v>
      </c>
      <c r="M2594" s="5">
        <f t="shared" si="766"/>
        <v>2024</v>
      </c>
      <c r="N2594" s="6">
        <v>110</v>
      </c>
      <c r="P2594" s="6">
        <v>110</v>
      </c>
      <c r="Q2594" s="7">
        <v>4202102.1500000013</v>
      </c>
      <c r="R2594" s="44" t="str">
        <f>VLOOKUP(F2594,'Set up'!$A$2:$E$55,5,FALSE)</f>
        <v>Trsf</v>
      </c>
    </row>
    <row r="2595" spans="1:19" ht="15" customHeight="1" x14ac:dyDescent="0.35">
      <c r="A2595" s="4">
        <v>45323</v>
      </c>
      <c r="B2595" s="5">
        <f t="shared" si="772"/>
        <v>2</v>
      </c>
      <c r="C2595" s="5">
        <f t="shared" si="773"/>
        <v>2024</v>
      </c>
      <c r="D2595" s="5" t="s">
        <v>2415</v>
      </c>
      <c r="E2595" s="5" t="str">
        <f>VLOOKUP(F2595,'Set up'!$A$2:$C$55,2,FALSE)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up'!$A$2:$C$55,3,FALSE)</f>
        <v>Cash</v>
      </c>
      <c r="J2595" s="5">
        <f>VLOOKUP(F2595,'Set up'!$A$2:$D$55,4,FALSE)</f>
        <v>0</v>
      </c>
      <c r="K2595" s="4">
        <f t="shared" si="764"/>
        <v>45323</v>
      </c>
      <c r="L2595" s="5">
        <f t="shared" si="765"/>
        <v>2</v>
      </c>
      <c r="M2595" s="5">
        <f t="shared" si="766"/>
        <v>2024</v>
      </c>
      <c r="N2595" s="6">
        <v>390</v>
      </c>
      <c r="P2595" s="6">
        <v>390</v>
      </c>
      <c r="Q2595" s="7">
        <v>4202492.1500000013</v>
      </c>
      <c r="R2595" s="44" t="str">
        <f>VLOOKUP(F2595,'Set up'!$A$2:$E$55,5,FALSE)</f>
        <v>Trsf</v>
      </c>
    </row>
    <row r="2596" spans="1:19" ht="15" customHeight="1" x14ac:dyDescent="0.35">
      <c r="A2596" s="4">
        <v>45324</v>
      </c>
      <c r="B2596" s="5">
        <f t="shared" si="772"/>
        <v>2</v>
      </c>
      <c r="C2596" s="5">
        <f t="shared" si="773"/>
        <v>2024</v>
      </c>
      <c r="D2596" s="5" t="s">
        <v>2416</v>
      </c>
      <c r="E2596" s="5" t="str">
        <f>VLOOKUP(F2596,'Set up'!$A$2:$C$55,2,FALSE)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up'!$A$2:$C$55,3,FALSE)</f>
        <v>30</v>
      </c>
      <c r="J2596" s="5">
        <f>VLOOKUP(F2596,'Set up'!$A$2:$D$55,4,FALSE)</f>
        <v>30</v>
      </c>
      <c r="K2596" s="4">
        <f t="shared" si="764"/>
        <v>45354</v>
      </c>
      <c r="L2596" s="5">
        <f t="shared" si="765"/>
        <v>3</v>
      </c>
      <c r="M2596" s="5">
        <f t="shared" si="766"/>
        <v>2024</v>
      </c>
      <c r="N2596" s="6">
        <v>5214</v>
      </c>
      <c r="O2596" s="6">
        <f t="shared" ref="O2596:O2600" si="774">-N2596</f>
        <v>-5214</v>
      </c>
      <c r="P2596" s="6">
        <f t="shared" ref="P2596:P2600" si="775">SUM(N2596+O2596)</f>
        <v>0</v>
      </c>
      <c r="Q2596" s="7">
        <v>4207706.1500000013</v>
      </c>
      <c r="R2596" s="44" t="str">
        <f>VLOOKUP(F2596,'Set up'!$A$2:$E$55,5,FALSE)</f>
        <v>Chq</v>
      </c>
      <c r="S2596" s="1" t="s">
        <v>2574</v>
      </c>
    </row>
    <row r="2597" spans="1:19" ht="15" customHeight="1" x14ac:dyDescent="0.35">
      <c r="A2597" s="4">
        <v>45324</v>
      </c>
      <c r="B2597" s="5">
        <f t="shared" si="772"/>
        <v>2</v>
      </c>
      <c r="C2597" s="5">
        <f t="shared" si="773"/>
        <v>2024</v>
      </c>
      <c r="D2597" s="5" t="s">
        <v>2416</v>
      </c>
      <c r="E2597" s="5" t="str">
        <f>VLOOKUP(F2597,'Set up'!$A$2:$C$55,2,FALSE)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up'!$A$2:$C$55,3,FALSE)</f>
        <v>30</v>
      </c>
      <c r="J2597" s="5">
        <f>VLOOKUP(F2597,'Set up'!$A$2:$D$55,4,FALSE)</f>
        <v>30</v>
      </c>
      <c r="K2597" s="4">
        <f t="shared" si="764"/>
        <v>45354</v>
      </c>
      <c r="L2597" s="5">
        <f t="shared" si="765"/>
        <v>3</v>
      </c>
      <c r="M2597" s="5">
        <f t="shared" si="766"/>
        <v>2024</v>
      </c>
      <c r="N2597" s="6">
        <v>2613</v>
      </c>
      <c r="O2597" s="6">
        <f t="shared" si="774"/>
        <v>-2613</v>
      </c>
      <c r="P2597" s="6">
        <f t="shared" si="775"/>
        <v>0</v>
      </c>
      <c r="Q2597" s="7">
        <v>4210319.1500000013</v>
      </c>
      <c r="R2597" s="44" t="str">
        <f>VLOOKUP(F2597,'Set up'!$A$2:$E$55,5,FALSE)</f>
        <v>Chq</v>
      </c>
      <c r="S2597" s="1" t="s">
        <v>2574</v>
      </c>
    </row>
    <row r="2598" spans="1:19" ht="15" customHeight="1" x14ac:dyDescent="0.35">
      <c r="A2598" s="4">
        <v>45324</v>
      </c>
      <c r="B2598" s="5">
        <f t="shared" si="772"/>
        <v>2</v>
      </c>
      <c r="C2598" s="5">
        <f t="shared" si="773"/>
        <v>2024</v>
      </c>
      <c r="D2598" s="5" t="s">
        <v>2416</v>
      </c>
      <c r="E2598" s="5" t="str">
        <f>VLOOKUP(F2598,'Set up'!$A$2:$C$55,2,FALSE)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up'!$A$2:$C$55,3,FALSE)</f>
        <v>30</v>
      </c>
      <c r="J2598" s="5">
        <f>VLOOKUP(F2598,'Set up'!$A$2:$D$55,4,FALSE)</f>
        <v>30</v>
      </c>
      <c r="K2598" s="4">
        <f t="shared" si="764"/>
        <v>45354</v>
      </c>
      <c r="L2598" s="5">
        <f t="shared" si="765"/>
        <v>3</v>
      </c>
      <c r="M2598" s="5">
        <f t="shared" si="766"/>
        <v>2024</v>
      </c>
      <c r="N2598" s="6">
        <v>144</v>
      </c>
      <c r="O2598" s="6">
        <f t="shared" si="774"/>
        <v>-144</v>
      </c>
      <c r="P2598" s="6">
        <f t="shared" si="775"/>
        <v>0</v>
      </c>
      <c r="Q2598" s="7">
        <v>4210463.1500000013</v>
      </c>
      <c r="R2598" s="44" t="str">
        <f>VLOOKUP(F2598,'Set up'!$A$2:$E$55,5,FALSE)</f>
        <v>Chq</v>
      </c>
      <c r="S2598" s="1" t="s">
        <v>2574</v>
      </c>
    </row>
    <row r="2599" spans="1:19" ht="15" customHeight="1" x14ac:dyDescent="0.35">
      <c r="A2599" s="4">
        <v>45324</v>
      </c>
      <c r="B2599" s="5">
        <f t="shared" si="772"/>
        <v>2</v>
      </c>
      <c r="C2599" s="5">
        <f t="shared" si="773"/>
        <v>2024</v>
      </c>
      <c r="D2599" s="5" t="s">
        <v>2416</v>
      </c>
      <c r="E2599" s="5" t="str">
        <f>VLOOKUP(F2599,'Set up'!$A$2:$C$55,2,FALSE)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up'!$A$2:$C$55,3,FALSE)</f>
        <v>30</v>
      </c>
      <c r="J2599" s="5">
        <f>VLOOKUP(F2599,'Set up'!$A$2:$D$55,4,FALSE)</f>
        <v>30</v>
      </c>
      <c r="K2599" s="4">
        <f t="shared" si="764"/>
        <v>45354</v>
      </c>
      <c r="L2599" s="5">
        <f t="shared" si="765"/>
        <v>3</v>
      </c>
      <c r="M2599" s="5">
        <f t="shared" si="766"/>
        <v>2024</v>
      </c>
      <c r="N2599" s="6">
        <v>187.5</v>
      </c>
      <c r="O2599" s="6">
        <f t="shared" si="774"/>
        <v>-187.5</v>
      </c>
      <c r="P2599" s="6">
        <f t="shared" si="775"/>
        <v>0</v>
      </c>
      <c r="Q2599" s="7">
        <v>4210650.6500000013</v>
      </c>
      <c r="R2599" s="44" t="str">
        <f>VLOOKUP(F2599,'Set up'!$A$2:$E$55,5,FALSE)</f>
        <v>Chq</v>
      </c>
      <c r="S2599" s="1" t="s">
        <v>2574</v>
      </c>
    </row>
    <row r="2600" spans="1:19" ht="15" customHeight="1" x14ac:dyDescent="0.35">
      <c r="A2600" s="4">
        <v>45324</v>
      </c>
      <c r="B2600" s="5">
        <f t="shared" si="772"/>
        <v>2</v>
      </c>
      <c r="C2600" s="5">
        <f t="shared" si="773"/>
        <v>2024</v>
      </c>
      <c r="D2600" s="5" t="s">
        <v>2416</v>
      </c>
      <c r="E2600" s="5" t="str">
        <f>VLOOKUP(F2600,'Set up'!$A$2:$C$55,2,FALSE)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up'!$A$2:$C$55,3,FALSE)</f>
        <v>30</v>
      </c>
      <c r="J2600" s="5">
        <f>VLOOKUP(F2600,'Set up'!$A$2:$D$55,4,FALSE)</f>
        <v>30</v>
      </c>
      <c r="K2600" s="4">
        <f t="shared" si="764"/>
        <v>45354</v>
      </c>
      <c r="L2600" s="5">
        <f t="shared" si="765"/>
        <v>3</v>
      </c>
      <c r="M2600" s="5">
        <f t="shared" si="766"/>
        <v>2024</v>
      </c>
      <c r="N2600" s="6">
        <v>190</v>
      </c>
      <c r="O2600" s="6">
        <f t="shared" si="774"/>
        <v>-190</v>
      </c>
      <c r="P2600" s="6">
        <f t="shared" si="775"/>
        <v>0</v>
      </c>
      <c r="Q2600" s="7">
        <v>4210840.6500000013</v>
      </c>
      <c r="R2600" s="44" t="str">
        <f>VLOOKUP(F2600,'Set up'!$A$2:$E$55,5,FALSE)</f>
        <v>Chq</v>
      </c>
      <c r="S2600" s="1" t="s">
        <v>2574</v>
      </c>
    </row>
    <row r="2601" spans="1:19" ht="15" customHeight="1" x14ac:dyDescent="0.35">
      <c r="A2601" s="4">
        <v>45324</v>
      </c>
      <c r="B2601" s="5">
        <f t="shared" si="772"/>
        <v>2</v>
      </c>
      <c r="C2601" s="5">
        <f t="shared" si="773"/>
        <v>2024</v>
      </c>
      <c r="D2601" s="5" t="s">
        <v>2417</v>
      </c>
      <c r="E2601" s="5" t="str">
        <f>VLOOKUP(F2601,'Set up'!$A$2:$C$55,2,FALSE)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up'!$A$2:$C$55,3,FALSE)</f>
        <v>Cash</v>
      </c>
      <c r="J2601" s="5">
        <f>VLOOKUP(F2601,'Set up'!$A$2:$D$55,4,FALSE)</f>
        <v>0</v>
      </c>
      <c r="K2601" s="4">
        <f t="shared" si="764"/>
        <v>45324</v>
      </c>
      <c r="L2601" s="5">
        <f t="shared" si="765"/>
        <v>2</v>
      </c>
      <c r="M2601" s="5">
        <f t="shared" si="766"/>
        <v>2024</v>
      </c>
      <c r="N2601" s="6">
        <v>555</v>
      </c>
      <c r="O2601" s="6">
        <f t="shared" ref="O2601" si="776">-N2601</f>
        <v>-555</v>
      </c>
      <c r="P2601" s="6">
        <f t="shared" ref="P2601" si="777">SUM(N2601+O2601)</f>
        <v>0</v>
      </c>
      <c r="Q2601" s="7">
        <v>4211395.6500000013</v>
      </c>
      <c r="R2601" s="44" t="str">
        <f>VLOOKUP(F2601,'Set up'!$A$2:$E$55,5,FALSE)</f>
        <v>Cash</v>
      </c>
      <c r="S2601" s="1" t="s">
        <v>2493</v>
      </c>
    </row>
    <row r="2602" spans="1:19" ht="15" customHeight="1" x14ac:dyDescent="0.35">
      <c r="A2602" s="4">
        <v>45325</v>
      </c>
      <c r="B2602" s="5">
        <f t="shared" si="772"/>
        <v>2</v>
      </c>
      <c r="C2602" s="5">
        <f t="shared" si="773"/>
        <v>2024</v>
      </c>
      <c r="D2602" s="5" t="s">
        <v>2418</v>
      </c>
      <c r="E2602" s="5" t="str">
        <f>VLOOKUP(F2602,'Set up'!$A$2:$C$55,2,FALSE)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up'!$A$2:$C$55,3,FALSE)</f>
        <v>Cash</v>
      </c>
      <c r="J2602" s="5">
        <f>VLOOKUP(F2602,'Set up'!$A$2:$D$55,4,FALSE)</f>
        <v>0</v>
      </c>
      <c r="K2602" s="4">
        <f t="shared" si="764"/>
        <v>45325</v>
      </c>
      <c r="L2602" s="5">
        <f t="shared" si="765"/>
        <v>2</v>
      </c>
      <c r="M2602" s="5">
        <f t="shared" si="766"/>
        <v>2024</v>
      </c>
      <c r="N2602" s="6">
        <v>187.5</v>
      </c>
      <c r="P2602" s="6">
        <v>187.5</v>
      </c>
      <c r="Q2602" s="7">
        <v>4211583.1500000013</v>
      </c>
      <c r="R2602" s="44" t="str">
        <f>VLOOKUP(F2602,'Set up'!$A$2:$E$55,5,FALSE)</f>
        <v>Trsf</v>
      </c>
    </row>
    <row r="2603" spans="1:19" ht="15" customHeight="1" x14ac:dyDescent="0.35">
      <c r="A2603" s="4">
        <v>45325</v>
      </c>
      <c r="B2603" s="5">
        <f t="shared" si="772"/>
        <v>2</v>
      </c>
      <c r="C2603" s="5">
        <f t="shared" si="773"/>
        <v>2024</v>
      </c>
      <c r="D2603" s="5" t="s">
        <v>2419</v>
      </c>
      <c r="E2603" s="5" t="str">
        <f>VLOOKUP(F2603,'Set up'!$A$2:$C$55,2,FALSE)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up'!$A$2:$C$55,3,FALSE)</f>
        <v>Cash</v>
      </c>
      <c r="J2603" s="5">
        <f>VLOOKUP(F2603,'Set up'!$A$2:$D$55,4,FALSE)</f>
        <v>0</v>
      </c>
      <c r="K2603" s="4">
        <f t="shared" si="764"/>
        <v>45325</v>
      </c>
      <c r="L2603" s="5">
        <f t="shared" si="765"/>
        <v>2</v>
      </c>
      <c r="M2603" s="5">
        <f t="shared" si="766"/>
        <v>2024</v>
      </c>
      <c r="N2603" s="6">
        <v>4818</v>
      </c>
      <c r="P2603" s="6">
        <v>4818</v>
      </c>
      <c r="Q2603" s="7">
        <v>4216401.1500000013</v>
      </c>
      <c r="R2603" s="44" t="str">
        <f>VLOOKUP(F2603,'Set up'!$A$2:$E$55,5,FALSE)</f>
        <v>Trsf</v>
      </c>
    </row>
    <row r="2604" spans="1:19" ht="15" customHeight="1" x14ac:dyDescent="0.35">
      <c r="A2604" s="4">
        <v>45325</v>
      </c>
      <c r="B2604" s="5">
        <f t="shared" si="772"/>
        <v>2</v>
      </c>
      <c r="C2604" s="5">
        <f t="shared" si="773"/>
        <v>2024</v>
      </c>
      <c r="D2604" s="5" t="s">
        <v>2419</v>
      </c>
      <c r="E2604" s="5" t="str">
        <f>VLOOKUP(F2604,'Set up'!$A$2:$C$55,2,FALSE)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up'!$A$2:$C$55,3,FALSE)</f>
        <v>Cash</v>
      </c>
      <c r="J2604" s="5">
        <f>VLOOKUP(F2604,'Set up'!$A$2:$D$55,4,FALSE)</f>
        <v>0</v>
      </c>
      <c r="K2604" s="4">
        <f t="shared" si="764"/>
        <v>45325</v>
      </c>
      <c r="L2604" s="5">
        <f t="shared" si="765"/>
        <v>2</v>
      </c>
      <c r="M2604" s="5">
        <f t="shared" si="766"/>
        <v>2024</v>
      </c>
      <c r="N2604" s="6">
        <v>174</v>
      </c>
      <c r="P2604" s="6">
        <v>174</v>
      </c>
      <c r="Q2604" s="7">
        <v>4216575.1500000013</v>
      </c>
      <c r="R2604" s="44" t="str">
        <f>VLOOKUP(F2604,'Set up'!$A$2:$E$55,5,FALSE)</f>
        <v>Trsf</v>
      </c>
    </row>
    <row r="2605" spans="1:19" ht="15" customHeight="1" x14ac:dyDescent="0.35">
      <c r="A2605" s="4">
        <v>45325</v>
      </c>
      <c r="B2605" s="5">
        <f t="shared" si="772"/>
        <v>2</v>
      </c>
      <c r="C2605" s="5">
        <f t="shared" si="773"/>
        <v>2024</v>
      </c>
      <c r="D2605" s="5" t="s">
        <v>2419</v>
      </c>
      <c r="E2605" s="5" t="str">
        <f>VLOOKUP(F2605,'Set up'!$A$2:$C$55,2,FALSE)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up'!$A$2:$C$55,3,FALSE)</f>
        <v>Cash</v>
      </c>
      <c r="J2605" s="5">
        <f>VLOOKUP(F2605,'Set up'!$A$2:$D$55,4,FALSE)</f>
        <v>0</v>
      </c>
      <c r="K2605" s="4">
        <f t="shared" si="764"/>
        <v>45325</v>
      </c>
      <c r="L2605" s="5">
        <f t="shared" si="765"/>
        <v>2</v>
      </c>
      <c r="M2605" s="5">
        <f t="shared" si="766"/>
        <v>2024</v>
      </c>
      <c r="N2605" s="6">
        <v>1716.8</v>
      </c>
      <c r="P2605" s="6">
        <v>1716.8</v>
      </c>
      <c r="Q2605" s="7">
        <v>4218291.9500000011</v>
      </c>
      <c r="R2605" s="44" t="str">
        <f>VLOOKUP(F2605,'Set up'!$A$2:$E$55,5,FALSE)</f>
        <v>Trsf</v>
      </c>
    </row>
    <row r="2606" spans="1:19" ht="15" customHeight="1" x14ac:dyDescent="0.35">
      <c r="A2606" s="4">
        <v>45325</v>
      </c>
      <c r="B2606" s="5">
        <f t="shared" si="772"/>
        <v>2</v>
      </c>
      <c r="C2606" s="5">
        <f t="shared" si="773"/>
        <v>2024</v>
      </c>
      <c r="D2606" s="5" t="s">
        <v>2419</v>
      </c>
      <c r="E2606" s="5" t="str">
        <f>VLOOKUP(F2606,'Set up'!$A$2:$C$55,2,FALSE)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up'!$A$2:$C$55,3,FALSE)</f>
        <v>Cash</v>
      </c>
      <c r="J2606" s="5">
        <f>VLOOKUP(F2606,'Set up'!$A$2:$D$55,4,FALSE)</f>
        <v>0</v>
      </c>
      <c r="K2606" s="4">
        <f t="shared" si="764"/>
        <v>45325</v>
      </c>
      <c r="L2606" s="5">
        <f t="shared" si="765"/>
        <v>2</v>
      </c>
      <c r="M2606" s="5">
        <f t="shared" si="766"/>
        <v>2024</v>
      </c>
      <c r="N2606" s="6">
        <v>1040</v>
      </c>
      <c r="P2606" s="6">
        <v>1040</v>
      </c>
      <c r="Q2606" s="7">
        <v>4219331.9500000011</v>
      </c>
      <c r="R2606" s="44" t="str">
        <f>VLOOKUP(F2606,'Set up'!$A$2:$E$55,5,FALSE)</f>
        <v>Trsf</v>
      </c>
    </row>
    <row r="2607" spans="1:19" ht="15" customHeight="1" x14ac:dyDescent="0.35">
      <c r="A2607" s="4">
        <v>45325</v>
      </c>
      <c r="B2607" s="5">
        <f t="shared" si="772"/>
        <v>2</v>
      </c>
      <c r="C2607" s="5">
        <f t="shared" si="773"/>
        <v>2024</v>
      </c>
      <c r="D2607" s="5" t="s">
        <v>2419</v>
      </c>
      <c r="E2607" s="5" t="str">
        <f>VLOOKUP(F2607,'Set up'!$A$2:$C$55,2,FALSE)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up'!$A$2:$C$55,3,FALSE)</f>
        <v>Cash</v>
      </c>
      <c r="J2607" s="5">
        <f>VLOOKUP(F2607,'Set up'!$A$2:$D$55,4,FALSE)</f>
        <v>0</v>
      </c>
      <c r="K2607" s="4">
        <f t="shared" si="764"/>
        <v>45325</v>
      </c>
      <c r="L2607" s="5">
        <f t="shared" si="765"/>
        <v>2</v>
      </c>
      <c r="M2607" s="5">
        <f t="shared" si="766"/>
        <v>2024</v>
      </c>
      <c r="N2607" s="6">
        <v>1800</v>
      </c>
      <c r="P2607" s="6">
        <v>1800</v>
      </c>
      <c r="Q2607" s="7">
        <v>4221131.9500000011</v>
      </c>
      <c r="R2607" s="44" t="str">
        <f>VLOOKUP(F2607,'Set up'!$A$2:$E$55,5,FALSE)</f>
        <v>Trsf</v>
      </c>
    </row>
    <row r="2608" spans="1:19" ht="15" customHeight="1" x14ac:dyDescent="0.35">
      <c r="A2608" s="4">
        <v>45325</v>
      </c>
      <c r="B2608" s="5">
        <f t="shared" si="772"/>
        <v>2</v>
      </c>
      <c r="C2608" s="5">
        <f t="shared" si="773"/>
        <v>2024</v>
      </c>
      <c r="D2608" s="5" t="s">
        <v>2419</v>
      </c>
      <c r="E2608" s="5" t="str">
        <f>VLOOKUP(F2608,'Set up'!$A$2:$C$55,2,FALSE)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up'!$A$2:$C$55,3,FALSE)</f>
        <v>Cash</v>
      </c>
      <c r="J2608" s="5">
        <f>VLOOKUP(F2608,'Set up'!$A$2:$D$55,4,FALSE)</f>
        <v>0</v>
      </c>
      <c r="K2608" s="4">
        <f t="shared" si="764"/>
        <v>45325</v>
      </c>
      <c r="L2608" s="5">
        <f t="shared" si="765"/>
        <v>2</v>
      </c>
      <c r="M2608" s="5">
        <f t="shared" si="766"/>
        <v>2024</v>
      </c>
      <c r="N2608" s="6">
        <v>380</v>
      </c>
      <c r="P2608" s="6">
        <v>380</v>
      </c>
      <c r="Q2608" s="7">
        <v>4221511.9500000011</v>
      </c>
      <c r="R2608" s="44" t="str">
        <f>VLOOKUP(F2608,'Set up'!$A$2:$E$55,5,FALSE)</f>
        <v>Trsf</v>
      </c>
    </row>
    <row r="2609" spans="1:19" ht="15" customHeight="1" x14ac:dyDescent="0.35">
      <c r="A2609" s="4">
        <v>45325</v>
      </c>
      <c r="B2609" s="5">
        <f t="shared" si="772"/>
        <v>2</v>
      </c>
      <c r="C2609" s="5">
        <f t="shared" si="773"/>
        <v>2024</v>
      </c>
      <c r="D2609" s="5" t="s">
        <v>2420</v>
      </c>
      <c r="E2609" s="5" t="str">
        <f>VLOOKUP(F2609,'Set up'!$A$2:$C$55,2,FALSE)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up'!$A$2:$C$55,3,FALSE)</f>
        <v>Cash</v>
      </c>
      <c r="J2609" s="5">
        <f>VLOOKUP(F2609,'Set up'!$A$2:$D$55,4,FALSE)</f>
        <v>0</v>
      </c>
      <c r="K2609" s="4">
        <f t="shared" si="764"/>
        <v>45325</v>
      </c>
      <c r="L2609" s="5">
        <f t="shared" si="765"/>
        <v>2</v>
      </c>
      <c r="M2609" s="5">
        <f t="shared" si="766"/>
        <v>2024</v>
      </c>
      <c r="N2609" s="6">
        <v>1000</v>
      </c>
      <c r="P2609" s="6">
        <v>1000</v>
      </c>
      <c r="Q2609" s="7">
        <v>4222511.9500000011</v>
      </c>
      <c r="R2609" s="44" t="str">
        <f>VLOOKUP(F2609,'Set up'!$A$2:$E$55,5,FALSE)</f>
        <v>Trsf</v>
      </c>
    </row>
    <row r="2610" spans="1:19" ht="15" customHeight="1" x14ac:dyDescent="0.35">
      <c r="A2610" s="4">
        <v>45327</v>
      </c>
      <c r="B2610" s="5">
        <f t="shared" si="772"/>
        <v>2</v>
      </c>
      <c r="C2610" s="5">
        <f t="shared" si="773"/>
        <v>2024</v>
      </c>
      <c r="D2610" s="5" t="s">
        <v>2421</v>
      </c>
      <c r="E2610" s="5" t="str">
        <f>VLOOKUP(F2610,'Set up'!$A$2:$C$55,2,FALSE)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up'!$A$2:$C$55,3,FALSE)</f>
        <v>120</v>
      </c>
      <c r="J2610" s="5">
        <f>VLOOKUP(F2610,'Set up'!$A$2:$D$55,4,FALSE)</f>
        <v>120</v>
      </c>
      <c r="K2610" s="4">
        <f t="shared" si="764"/>
        <v>45447</v>
      </c>
      <c r="L2610" s="5">
        <f t="shared" si="765"/>
        <v>6</v>
      </c>
      <c r="M2610" s="5">
        <f t="shared" si="766"/>
        <v>2024</v>
      </c>
      <c r="N2610" s="6">
        <v>12848</v>
      </c>
      <c r="P2610" s="6">
        <v>12848</v>
      </c>
      <c r="Q2610" s="7">
        <v>4235359.9500000011</v>
      </c>
      <c r="R2610" s="44" t="str">
        <f>VLOOKUP(F2610,'Set up'!$A$2:$E$55,5,FALSE)</f>
        <v>Trsf</v>
      </c>
    </row>
    <row r="2611" spans="1:19" ht="15" customHeight="1" x14ac:dyDescent="0.35">
      <c r="A2611" s="4">
        <v>45327</v>
      </c>
      <c r="B2611" s="5">
        <f t="shared" si="772"/>
        <v>2</v>
      </c>
      <c r="C2611" s="5">
        <f t="shared" si="773"/>
        <v>2024</v>
      </c>
      <c r="D2611" s="5" t="s">
        <v>2421</v>
      </c>
      <c r="E2611" s="5" t="str">
        <f>VLOOKUP(F2611,'Set up'!$A$2:$C$55,2,FALSE)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up'!$A$2:$C$55,3,FALSE)</f>
        <v>120</v>
      </c>
      <c r="J2611" s="5">
        <f>VLOOKUP(F2611,'Set up'!$A$2:$D$55,4,FALSE)</f>
        <v>120</v>
      </c>
      <c r="K2611" s="4">
        <f t="shared" si="764"/>
        <v>45447</v>
      </c>
      <c r="L2611" s="5">
        <f t="shared" si="765"/>
        <v>6</v>
      </c>
      <c r="M2611" s="5">
        <f t="shared" si="766"/>
        <v>2024</v>
      </c>
      <c r="N2611" s="6">
        <v>1740</v>
      </c>
      <c r="P2611" s="6">
        <v>1740</v>
      </c>
      <c r="Q2611" s="7">
        <v>4237099.9500000011</v>
      </c>
      <c r="R2611" s="44" t="str">
        <f>VLOOKUP(F2611,'Set up'!$A$2:$E$55,5,FALSE)</f>
        <v>Trsf</v>
      </c>
    </row>
    <row r="2612" spans="1:19" ht="15" customHeight="1" x14ac:dyDescent="0.35">
      <c r="A2612" s="4">
        <v>45327</v>
      </c>
      <c r="B2612" s="5">
        <f t="shared" si="772"/>
        <v>2</v>
      </c>
      <c r="C2612" s="5">
        <f t="shared" si="773"/>
        <v>2024</v>
      </c>
      <c r="D2612" s="5" t="s">
        <v>2421</v>
      </c>
      <c r="E2612" s="5" t="str">
        <f>VLOOKUP(F2612,'Set up'!$A$2:$C$55,2,FALSE)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up'!$A$2:$C$55,3,FALSE)</f>
        <v>120</v>
      </c>
      <c r="J2612" s="5">
        <f>VLOOKUP(F2612,'Set up'!$A$2:$D$55,4,FALSE)</f>
        <v>120</v>
      </c>
      <c r="K2612" s="4">
        <f t="shared" si="764"/>
        <v>45447</v>
      </c>
      <c r="L2612" s="5">
        <f t="shared" si="765"/>
        <v>6</v>
      </c>
      <c r="M2612" s="5">
        <f t="shared" si="766"/>
        <v>2024</v>
      </c>
      <c r="N2612" s="6">
        <v>575</v>
      </c>
      <c r="P2612" s="6">
        <v>575</v>
      </c>
      <c r="Q2612" s="7">
        <v>4237674.9500000011</v>
      </c>
      <c r="R2612" s="44" t="str">
        <f>VLOOKUP(F2612,'Set up'!$A$2:$E$55,5,FALSE)</f>
        <v>Trsf</v>
      </c>
    </row>
    <row r="2613" spans="1:19" ht="15" customHeight="1" x14ac:dyDescent="0.35">
      <c r="A2613" s="4">
        <v>45327</v>
      </c>
      <c r="B2613" s="5">
        <f t="shared" si="772"/>
        <v>2</v>
      </c>
      <c r="C2613" s="5">
        <f t="shared" si="773"/>
        <v>2024</v>
      </c>
      <c r="D2613" s="5" t="s">
        <v>2421</v>
      </c>
      <c r="E2613" s="5" t="str">
        <f>VLOOKUP(F2613,'Set up'!$A$2:$C$55,2,FALSE)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up'!$A$2:$C$55,3,FALSE)</f>
        <v>120</v>
      </c>
      <c r="J2613" s="5">
        <f>VLOOKUP(F2613,'Set up'!$A$2:$D$55,4,FALSE)</f>
        <v>120</v>
      </c>
      <c r="K2613" s="4">
        <f t="shared" si="764"/>
        <v>45447</v>
      </c>
      <c r="L2613" s="5">
        <f t="shared" si="765"/>
        <v>6</v>
      </c>
      <c r="M2613" s="5">
        <f t="shared" si="766"/>
        <v>2024</v>
      </c>
      <c r="N2613" s="6">
        <v>880</v>
      </c>
      <c r="P2613" s="6">
        <v>880</v>
      </c>
      <c r="Q2613" s="7">
        <v>4238554.9500000011</v>
      </c>
      <c r="R2613" s="44" t="str">
        <f>VLOOKUP(F2613,'Set up'!$A$2:$E$55,5,FALSE)</f>
        <v>Trsf</v>
      </c>
    </row>
    <row r="2614" spans="1:19" ht="15" customHeight="1" x14ac:dyDescent="0.35">
      <c r="A2614" s="4">
        <v>45327</v>
      </c>
      <c r="B2614" s="5">
        <f t="shared" si="772"/>
        <v>2</v>
      </c>
      <c r="C2614" s="5">
        <f t="shared" si="773"/>
        <v>2024</v>
      </c>
      <c r="D2614" s="5" t="s">
        <v>2421</v>
      </c>
      <c r="E2614" s="5" t="str">
        <f>VLOOKUP(F2614,'Set up'!$A$2:$C$55,2,FALSE)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up'!$A$2:$C$55,3,FALSE)</f>
        <v>120</v>
      </c>
      <c r="J2614" s="5">
        <f>VLOOKUP(F2614,'Set up'!$A$2:$D$55,4,FALSE)</f>
        <v>120</v>
      </c>
      <c r="K2614" s="4">
        <f t="shared" si="764"/>
        <v>45447</v>
      </c>
      <c r="L2614" s="5">
        <f t="shared" si="765"/>
        <v>6</v>
      </c>
      <c r="M2614" s="5">
        <f t="shared" si="766"/>
        <v>2024</v>
      </c>
      <c r="N2614" s="6">
        <v>420</v>
      </c>
      <c r="P2614" s="6">
        <v>420</v>
      </c>
      <c r="Q2614" s="7">
        <v>4238974.9500000011</v>
      </c>
      <c r="R2614" s="44" t="str">
        <f>VLOOKUP(F2614,'Set up'!$A$2:$E$55,5,FALSE)</f>
        <v>Trsf</v>
      </c>
    </row>
    <row r="2615" spans="1:19" ht="15" customHeight="1" x14ac:dyDescent="0.35">
      <c r="A2615" s="4">
        <v>45327</v>
      </c>
      <c r="B2615" s="5">
        <f t="shared" si="772"/>
        <v>2</v>
      </c>
      <c r="C2615" s="5">
        <f t="shared" si="773"/>
        <v>2024</v>
      </c>
      <c r="D2615" s="5" t="s">
        <v>2421</v>
      </c>
      <c r="E2615" s="5" t="str">
        <f>VLOOKUP(F2615,'Set up'!$A$2:$C$55,2,FALSE)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up'!$A$2:$C$55,3,FALSE)</f>
        <v>120</v>
      </c>
      <c r="J2615" s="5">
        <f>VLOOKUP(F2615,'Set up'!$A$2:$D$55,4,FALSE)</f>
        <v>120</v>
      </c>
      <c r="K2615" s="4">
        <f t="shared" si="764"/>
        <v>45447</v>
      </c>
      <c r="L2615" s="5">
        <f t="shared" si="765"/>
        <v>6</v>
      </c>
      <c r="M2615" s="5">
        <f t="shared" si="766"/>
        <v>2024</v>
      </c>
      <c r="N2615" s="6">
        <v>395</v>
      </c>
      <c r="P2615" s="6">
        <v>395</v>
      </c>
      <c r="Q2615" s="7">
        <v>4239369.9500000011</v>
      </c>
      <c r="R2615" s="44" t="str">
        <f>VLOOKUP(F2615,'Set up'!$A$2:$E$55,5,FALSE)</f>
        <v>Trsf</v>
      </c>
    </row>
    <row r="2616" spans="1:19" ht="15" customHeight="1" x14ac:dyDescent="0.35">
      <c r="A2616" s="4">
        <v>45328</v>
      </c>
      <c r="B2616" s="5">
        <f t="shared" si="772"/>
        <v>2</v>
      </c>
      <c r="C2616" s="5">
        <f t="shared" si="773"/>
        <v>2024</v>
      </c>
      <c r="D2616" s="5" t="s">
        <v>2422</v>
      </c>
      <c r="E2616" s="5" t="str">
        <f>VLOOKUP(F2616,'Set up'!$A$2:$C$55,2,FALSE)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up'!$A$2:$C$55,3,FALSE)</f>
        <v>Cash</v>
      </c>
      <c r="J2616" s="5">
        <f>VLOOKUP(F2616,'Set up'!$A$2:$D$55,4,FALSE)</f>
        <v>0</v>
      </c>
      <c r="K2616" s="4">
        <f t="shared" si="764"/>
        <v>45328</v>
      </c>
      <c r="L2616" s="5">
        <f t="shared" si="765"/>
        <v>2</v>
      </c>
      <c r="M2616" s="5">
        <f t="shared" si="766"/>
        <v>2024</v>
      </c>
      <c r="N2616" s="6">
        <v>812.5</v>
      </c>
      <c r="P2616" s="6">
        <v>812.5</v>
      </c>
      <c r="Q2616" s="7">
        <v>4240182.4500000011</v>
      </c>
      <c r="R2616" s="44" t="str">
        <f>VLOOKUP(F2616,'Set up'!$A$2:$E$55,5,FALSE)</f>
        <v>Trsf</v>
      </c>
    </row>
    <row r="2617" spans="1:19" ht="15" customHeight="1" x14ac:dyDescent="0.35">
      <c r="A2617" s="4">
        <v>45328</v>
      </c>
      <c r="B2617" s="5">
        <f t="shared" si="772"/>
        <v>2</v>
      </c>
      <c r="C2617" s="5">
        <f t="shared" si="773"/>
        <v>2024</v>
      </c>
      <c r="D2617" s="5" t="s">
        <v>2423</v>
      </c>
      <c r="E2617" s="5" t="str">
        <f>VLOOKUP(F2617,'Set up'!$A$2:$C$55,2,FALSE)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up'!$A$2:$C$55,3,FALSE)</f>
        <v>Cash</v>
      </c>
      <c r="J2617" s="5">
        <f>VLOOKUP(F2617,'Set up'!$A$2:$D$55,4,FALSE)</f>
        <v>0</v>
      </c>
      <c r="K2617" s="4">
        <f t="shared" si="764"/>
        <v>45328</v>
      </c>
      <c r="L2617" s="5">
        <f t="shared" si="765"/>
        <v>2</v>
      </c>
      <c r="M2617" s="5">
        <f t="shared" si="766"/>
        <v>2024</v>
      </c>
      <c r="N2617" s="6">
        <v>19272</v>
      </c>
      <c r="P2617" s="6">
        <v>19272</v>
      </c>
      <c r="Q2617" s="7">
        <v>4259454.4500000011</v>
      </c>
      <c r="R2617" s="44" t="str">
        <f>VLOOKUP(F2617,'Set up'!$A$2:$E$55,5,FALSE)</f>
        <v>Trsf</v>
      </c>
    </row>
    <row r="2618" spans="1:19" ht="15" customHeight="1" x14ac:dyDescent="0.35">
      <c r="A2618" s="4">
        <v>45328</v>
      </c>
      <c r="B2618" s="5">
        <f t="shared" si="772"/>
        <v>2</v>
      </c>
      <c r="C2618" s="5">
        <f t="shared" si="773"/>
        <v>2024</v>
      </c>
      <c r="D2618" s="5" t="s">
        <v>2423</v>
      </c>
      <c r="E2618" s="5" t="str">
        <f>VLOOKUP(F2618,'Set up'!$A$2:$C$55,2,FALSE)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up'!$A$2:$C$55,3,FALSE)</f>
        <v>Cash</v>
      </c>
      <c r="J2618" s="5">
        <f>VLOOKUP(F2618,'Set up'!$A$2:$D$55,4,FALSE)</f>
        <v>0</v>
      </c>
      <c r="K2618" s="4">
        <f t="shared" si="764"/>
        <v>45328</v>
      </c>
      <c r="L2618" s="5">
        <f t="shared" si="765"/>
        <v>2</v>
      </c>
      <c r="M2618" s="5">
        <f t="shared" si="766"/>
        <v>2024</v>
      </c>
      <c r="N2618" s="6">
        <v>5742</v>
      </c>
      <c r="P2618" s="6">
        <v>5742</v>
      </c>
      <c r="Q2618" s="7">
        <v>4265196.4500000011</v>
      </c>
      <c r="R2618" s="44" t="str">
        <f>VLOOKUP(F2618,'Set up'!$A$2:$E$55,5,FALSE)</f>
        <v>Trsf</v>
      </c>
    </row>
    <row r="2619" spans="1:19" ht="15" customHeight="1" x14ac:dyDescent="0.35">
      <c r="A2619" s="4">
        <v>45328</v>
      </c>
      <c r="B2619" s="5">
        <f t="shared" si="772"/>
        <v>2</v>
      </c>
      <c r="C2619" s="5">
        <f t="shared" si="773"/>
        <v>2024</v>
      </c>
      <c r="D2619" s="5" t="s">
        <v>2423</v>
      </c>
      <c r="E2619" s="5" t="str">
        <f>VLOOKUP(F2619,'Set up'!$A$2:$C$55,2,FALSE)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up'!$A$2:$C$55,3,FALSE)</f>
        <v>Cash</v>
      </c>
      <c r="J2619" s="5">
        <f>VLOOKUP(F2619,'Set up'!$A$2:$D$55,4,FALSE)</f>
        <v>0</v>
      </c>
      <c r="K2619" s="4">
        <f t="shared" si="764"/>
        <v>45328</v>
      </c>
      <c r="L2619" s="5">
        <f t="shared" si="765"/>
        <v>2</v>
      </c>
      <c r="M2619" s="5">
        <f t="shared" si="766"/>
        <v>2024</v>
      </c>
      <c r="N2619" s="6">
        <v>4914</v>
      </c>
      <c r="P2619" s="6">
        <v>4914</v>
      </c>
      <c r="Q2619" s="7">
        <v>4270110.4500000011</v>
      </c>
      <c r="R2619" s="44" t="str">
        <f>VLOOKUP(F2619,'Set up'!$A$2:$E$55,5,FALSE)</f>
        <v>Trsf</v>
      </c>
    </row>
    <row r="2620" spans="1:19" ht="15" customHeight="1" x14ac:dyDescent="0.35">
      <c r="A2620" s="4">
        <v>45328</v>
      </c>
      <c r="B2620" s="5">
        <f t="shared" si="772"/>
        <v>2</v>
      </c>
      <c r="C2620" s="5">
        <f t="shared" si="773"/>
        <v>2024</v>
      </c>
      <c r="D2620" s="5" t="s">
        <v>2423</v>
      </c>
      <c r="E2620" s="5" t="str">
        <f>VLOOKUP(F2620,'Set up'!$A$2:$C$55,2,FALSE)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up'!$A$2:$C$55,3,FALSE)</f>
        <v>Cash</v>
      </c>
      <c r="J2620" s="5">
        <f>VLOOKUP(F2620,'Set up'!$A$2:$D$55,4,FALSE)</f>
        <v>0</v>
      </c>
      <c r="K2620" s="4">
        <f t="shared" si="764"/>
        <v>45328</v>
      </c>
      <c r="L2620" s="5">
        <f t="shared" si="765"/>
        <v>2</v>
      </c>
      <c r="M2620" s="5">
        <f t="shared" si="766"/>
        <v>2024</v>
      </c>
      <c r="N2620" s="6">
        <v>380</v>
      </c>
      <c r="P2620" s="6">
        <v>380</v>
      </c>
      <c r="Q2620" s="7">
        <v>4270490.4500000011</v>
      </c>
      <c r="R2620" s="44" t="str">
        <f>VLOOKUP(F2620,'Set up'!$A$2:$E$55,5,FALSE)</f>
        <v>Trsf</v>
      </c>
    </row>
    <row r="2621" spans="1:19" ht="15" customHeight="1" x14ac:dyDescent="0.35">
      <c r="A2621" s="4">
        <v>45328</v>
      </c>
      <c r="B2621" s="5">
        <f t="shared" si="772"/>
        <v>2</v>
      </c>
      <c r="C2621" s="5">
        <f t="shared" si="773"/>
        <v>2024</v>
      </c>
      <c r="D2621" s="5" t="s">
        <v>2424</v>
      </c>
      <c r="E2621" s="5" t="str">
        <f>VLOOKUP(F2621,'Set up'!$A$2:$C$55,2,FALSE)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up'!$A$2:$C$55,3,FALSE)</f>
        <v>Cash</v>
      </c>
      <c r="J2621" s="5">
        <f>VLOOKUP(F2621,'Set up'!$A$2:$D$55,4,FALSE)</f>
        <v>0</v>
      </c>
      <c r="K2621" s="4">
        <f t="shared" si="764"/>
        <v>45328</v>
      </c>
      <c r="L2621" s="5">
        <f t="shared" si="765"/>
        <v>2</v>
      </c>
      <c r="M2621" s="5">
        <f t="shared" si="766"/>
        <v>2024</v>
      </c>
      <c r="N2621" s="6">
        <v>1738</v>
      </c>
      <c r="O2621" s="6">
        <f t="shared" ref="O2621:O2627" si="778">-N2621</f>
        <v>-1738</v>
      </c>
      <c r="P2621" s="6">
        <f t="shared" ref="P2621:P2627" si="779">SUM(N2621+O2621)</f>
        <v>0</v>
      </c>
      <c r="Q2621" s="7">
        <v>4272228.4500000011</v>
      </c>
      <c r="R2621" s="44" t="str">
        <f>VLOOKUP(F2621,'Set up'!$A$2:$E$55,5,FALSE)</f>
        <v>Trsf</v>
      </c>
      <c r="S2621" s="1" t="s">
        <v>2489</v>
      </c>
    </row>
    <row r="2622" spans="1:19" ht="15" customHeight="1" x14ac:dyDescent="0.35">
      <c r="A2622" s="4">
        <v>45328</v>
      </c>
      <c r="B2622" s="5">
        <f t="shared" si="772"/>
        <v>2</v>
      </c>
      <c r="C2622" s="5">
        <f t="shared" si="773"/>
        <v>2024</v>
      </c>
      <c r="D2622" s="5" t="s">
        <v>2424</v>
      </c>
      <c r="E2622" s="5" t="str">
        <f>VLOOKUP(F2622,'Set up'!$A$2:$C$55,2,FALSE)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up'!$A$2:$C$55,3,FALSE)</f>
        <v>Cash</v>
      </c>
      <c r="J2622" s="5">
        <f>VLOOKUP(F2622,'Set up'!$A$2:$D$55,4,FALSE)</f>
        <v>0</v>
      </c>
      <c r="K2622" s="4">
        <f t="shared" si="764"/>
        <v>45328</v>
      </c>
      <c r="L2622" s="5">
        <f t="shared" si="765"/>
        <v>2</v>
      </c>
      <c r="M2622" s="5">
        <f t="shared" si="766"/>
        <v>2024</v>
      </c>
      <c r="N2622" s="6">
        <v>250</v>
      </c>
      <c r="O2622" s="6">
        <f t="shared" si="778"/>
        <v>-250</v>
      </c>
      <c r="P2622" s="6">
        <f t="shared" si="779"/>
        <v>0</v>
      </c>
      <c r="Q2622" s="7">
        <v>4272478.4500000011</v>
      </c>
      <c r="R2622" s="44" t="str">
        <f>VLOOKUP(F2622,'Set up'!$A$2:$E$55,5,FALSE)</f>
        <v>Trsf</v>
      </c>
      <c r="S2622" s="1" t="s">
        <v>2489</v>
      </c>
    </row>
    <row r="2623" spans="1:19" ht="15" customHeight="1" x14ac:dyDescent="0.35">
      <c r="A2623" s="4">
        <v>45328</v>
      </c>
      <c r="B2623" s="5">
        <f t="shared" si="772"/>
        <v>2</v>
      </c>
      <c r="C2623" s="5">
        <f t="shared" si="773"/>
        <v>2024</v>
      </c>
      <c r="D2623" s="5" t="s">
        <v>2424</v>
      </c>
      <c r="E2623" s="5" t="str">
        <f>VLOOKUP(F2623,'Set up'!$A$2:$C$55,2,FALSE)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up'!$A$2:$C$55,3,FALSE)</f>
        <v>Cash</v>
      </c>
      <c r="J2623" s="5">
        <f>VLOOKUP(F2623,'Set up'!$A$2:$D$55,4,FALSE)</f>
        <v>0</v>
      </c>
      <c r="K2623" s="4">
        <f t="shared" si="764"/>
        <v>45328</v>
      </c>
      <c r="L2623" s="5">
        <f t="shared" si="765"/>
        <v>2</v>
      </c>
      <c r="M2623" s="5">
        <f t="shared" si="766"/>
        <v>2024</v>
      </c>
      <c r="N2623" s="6">
        <v>283.8</v>
      </c>
      <c r="O2623" s="6">
        <f t="shared" si="778"/>
        <v>-283.8</v>
      </c>
      <c r="P2623" s="6">
        <f t="shared" si="779"/>
        <v>0</v>
      </c>
      <c r="Q2623" s="7">
        <v>4272762.2500000009</v>
      </c>
      <c r="R2623" s="44" t="str">
        <f>VLOOKUP(F2623,'Set up'!$A$2:$E$55,5,FALSE)</f>
        <v>Trsf</v>
      </c>
      <c r="S2623" s="1" t="s">
        <v>2489</v>
      </c>
    </row>
    <row r="2624" spans="1:19" ht="15" customHeight="1" x14ac:dyDescent="0.35">
      <c r="A2624" s="4">
        <v>45328</v>
      </c>
      <c r="B2624" s="5">
        <f t="shared" si="772"/>
        <v>2</v>
      </c>
      <c r="C2624" s="5">
        <f t="shared" si="773"/>
        <v>2024</v>
      </c>
      <c r="D2624" s="5" t="s">
        <v>2424</v>
      </c>
      <c r="E2624" s="5" t="str">
        <f>VLOOKUP(F2624,'Set up'!$A$2:$C$55,2,FALSE)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up'!$A$2:$C$55,3,FALSE)</f>
        <v>Cash</v>
      </c>
      <c r="J2624" s="5">
        <f>VLOOKUP(F2624,'Set up'!$A$2:$D$55,4,FALSE)</f>
        <v>0</v>
      </c>
      <c r="K2624" s="4">
        <f t="shared" si="764"/>
        <v>45328</v>
      </c>
      <c r="L2624" s="5">
        <f t="shared" si="765"/>
        <v>2</v>
      </c>
      <c r="M2624" s="5">
        <f t="shared" si="766"/>
        <v>2024</v>
      </c>
      <c r="N2624" s="6">
        <v>55.2</v>
      </c>
      <c r="O2624" s="6">
        <f t="shared" si="778"/>
        <v>-55.2</v>
      </c>
      <c r="P2624" s="6">
        <f t="shared" si="779"/>
        <v>0</v>
      </c>
      <c r="Q2624" s="7">
        <v>4272817.4500000011</v>
      </c>
      <c r="R2624" s="44" t="str">
        <f>VLOOKUP(F2624,'Set up'!$A$2:$E$55,5,FALSE)</f>
        <v>Trsf</v>
      </c>
      <c r="S2624" s="1" t="s">
        <v>2489</v>
      </c>
    </row>
    <row r="2625" spans="1:19" ht="15" customHeight="1" x14ac:dyDescent="0.35">
      <c r="A2625" s="4">
        <v>45328</v>
      </c>
      <c r="B2625" s="5">
        <f t="shared" si="772"/>
        <v>2</v>
      </c>
      <c r="C2625" s="5">
        <f t="shared" si="773"/>
        <v>2024</v>
      </c>
      <c r="D2625" s="5" t="s">
        <v>2424</v>
      </c>
      <c r="E2625" s="5" t="str">
        <f>VLOOKUP(F2625,'Set up'!$A$2:$C$55,2,FALSE)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up'!$A$2:$C$55,3,FALSE)</f>
        <v>Cash</v>
      </c>
      <c r="J2625" s="5">
        <f>VLOOKUP(F2625,'Set up'!$A$2:$D$55,4,FALSE)</f>
        <v>0</v>
      </c>
      <c r="K2625" s="4">
        <f t="shared" si="764"/>
        <v>45328</v>
      </c>
      <c r="L2625" s="5">
        <f t="shared" si="765"/>
        <v>2</v>
      </c>
      <c r="M2625" s="5">
        <f t="shared" si="766"/>
        <v>2024</v>
      </c>
      <c r="N2625" s="6">
        <v>160</v>
      </c>
      <c r="O2625" s="6">
        <f t="shared" si="778"/>
        <v>-160</v>
      </c>
      <c r="P2625" s="6">
        <f t="shared" si="779"/>
        <v>0</v>
      </c>
      <c r="Q2625" s="7">
        <v>4272977.4500000011</v>
      </c>
      <c r="R2625" s="44" t="str">
        <f>VLOOKUP(F2625,'Set up'!$A$2:$E$55,5,FALSE)</f>
        <v>Trsf</v>
      </c>
      <c r="S2625" s="1" t="s">
        <v>2489</v>
      </c>
    </row>
    <row r="2626" spans="1:19" ht="15" customHeight="1" x14ac:dyDescent="0.35">
      <c r="A2626" s="4">
        <v>45328</v>
      </c>
      <c r="B2626" s="5">
        <f t="shared" si="772"/>
        <v>2</v>
      </c>
      <c r="C2626" s="5">
        <f t="shared" si="773"/>
        <v>2024</v>
      </c>
      <c r="D2626" s="5" t="s">
        <v>2424</v>
      </c>
      <c r="E2626" s="5" t="str">
        <f>VLOOKUP(F2626,'Set up'!$A$2:$C$55,2,FALSE)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up'!$A$2:$C$55,3,FALSE)</f>
        <v>Cash</v>
      </c>
      <c r="J2626" s="5">
        <f>VLOOKUP(F2626,'Set up'!$A$2:$D$55,4,FALSE)</f>
        <v>0</v>
      </c>
      <c r="K2626" s="4">
        <f t="shared" si="764"/>
        <v>45328</v>
      </c>
      <c r="L2626" s="5">
        <f t="shared" si="765"/>
        <v>2</v>
      </c>
      <c r="M2626" s="5">
        <f t="shared" si="766"/>
        <v>2024</v>
      </c>
      <c r="N2626" s="6">
        <v>120</v>
      </c>
      <c r="O2626" s="6">
        <f t="shared" si="778"/>
        <v>-120</v>
      </c>
      <c r="P2626" s="6">
        <f t="shared" si="779"/>
        <v>0</v>
      </c>
      <c r="Q2626" s="7">
        <v>4273097.4500000011</v>
      </c>
      <c r="R2626" s="44" t="str">
        <f>VLOOKUP(F2626,'Set up'!$A$2:$E$55,5,FALSE)</f>
        <v>Trsf</v>
      </c>
      <c r="S2626" s="1" t="s">
        <v>2489</v>
      </c>
    </row>
    <row r="2627" spans="1:19" ht="15" customHeight="1" x14ac:dyDescent="0.35">
      <c r="A2627" s="4">
        <v>45330</v>
      </c>
      <c r="B2627" s="5">
        <f t="shared" si="772"/>
        <v>2</v>
      </c>
      <c r="C2627" s="5">
        <f t="shared" si="773"/>
        <v>2024</v>
      </c>
      <c r="D2627" s="5" t="s">
        <v>2425</v>
      </c>
      <c r="E2627" s="5" t="str">
        <f>VLOOKUP(F2627,'Set up'!$A$2:$C$55,2,FALSE)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up'!$A$2:$C$55,3,FALSE)</f>
        <v>Cash</v>
      </c>
      <c r="J2627" s="5">
        <f>VLOOKUP(F2627,'Set up'!$A$2:$D$55,4,FALSE)</f>
        <v>0</v>
      </c>
      <c r="K2627" s="4">
        <f t="shared" ref="K2627:K2690" si="780">A2627+J2627</f>
        <v>45330</v>
      </c>
      <c r="L2627" s="5">
        <f t="shared" ref="L2627:L2690" si="781">MONTH(K2627)</f>
        <v>2</v>
      </c>
      <c r="M2627" s="5">
        <f t="shared" ref="M2627:M2690" si="782">YEAR(K2627)</f>
        <v>2024</v>
      </c>
      <c r="N2627" s="6">
        <v>1694</v>
      </c>
      <c r="O2627" s="6">
        <f t="shared" si="778"/>
        <v>-1694</v>
      </c>
      <c r="P2627" s="6">
        <f t="shared" si="779"/>
        <v>0</v>
      </c>
      <c r="Q2627" s="7">
        <v>4274791.4500000011</v>
      </c>
      <c r="R2627" s="44" t="str">
        <f>VLOOKUP(F2627,'Set up'!$A$2:$E$55,5,FALSE)</f>
        <v>Cash</v>
      </c>
      <c r="S2627" s="1" t="s">
        <v>2493</v>
      </c>
    </row>
    <row r="2628" spans="1:19" ht="15" customHeight="1" x14ac:dyDescent="0.35">
      <c r="A2628" s="4">
        <v>45330</v>
      </c>
      <c r="B2628" s="5">
        <f t="shared" si="772"/>
        <v>2</v>
      </c>
      <c r="C2628" s="5">
        <f t="shared" si="773"/>
        <v>2024</v>
      </c>
      <c r="D2628" s="5" t="s">
        <v>2426</v>
      </c>
      <c r="E2628" s="5" t="str">
        <f>VLOOKUP(F2628,'Set up'!$A$2:$C$55,2,FALSE)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up'!$A$2:$C$55,3,FALSE)</f>
        <v>120</v>
      </c>
      <c r="J2628" s="5">
        <f>VLOOKUP(F2628,'Set up'!$A$2:$D$55,4,FALSE)</f>
        <v>120</v>
      </c>
      <c r="K2628" s="4">
        <f t="shared" si="780"/>
        <v>45450</v>
      </c>
      <c r="L2628" s="5">
        <f t="shared" si="781"/>
        <v>6</v>
      </c>
      <c r="M2628" s="5">
        <f t="shared" si="782"/>
        <v>2024</v>
      </c>
      <c r="N2628" s="6">
        <v>9636</v>
      </c>
      <c r="P2628" s="6">
        <v>9636</v>
      </c>
      <c r="Q2628" s="7">
        <v>4284427.4500000011</v>
      </c>
      <c r="R2628" s="44" t="str">
        <f>VLOOKUP(F2628,'Set up'!$A$2:$E$55,5,FALSE)</f>
        <v>Trsf</v>
      </c>
    </row>
    <row r="2629" spans="1:19" ht="15" customHeight="1" x14ac:dyDescent="0.35">
      <c r="A2629" s="4">
        <v>45330</v>
      </c>
      <c r="B2629" s="5">
        <f t="shared" si="772"/>
        <v>2</v>
      </c>
      <c r="C2629" s="5">
        <f t="shared" si="773"/>
        <v>2024</v>
      </c>
      <c r="D2629" s="5" t="s">
        <v>2426</v>
      </c>
      <c r="E2629" s="5" t="str">
        <f>VLOOKUP(F2629,'Set up'!$A$2:$C$55,2,FALSE)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up'!$A$2:$C$55,3,FALSE)</f>
        <v>120</v>
      </c>
      <c r="J2629" s="5">
        <f>VLOOKUP(F2629,'Set up'!$A$2:$D$55,4,FALSE)</f>
        <v>120</v>
      </c>
      <c r="K2629" s="4">
        <f t="shared" si="780"/>
        <v>45450</v>
      </c>
      <c r="L2629" s="5">
        <f t="shared" si="781"/>
        <v>6</v>
      </c>
      <c r="M2629" s="5">
        <f t="shared" si="782"/>
        <v>2024</v>
      </c>
      <c r="N2629" s="6">
        <v>1740</v>
      </c>
      <c r="P2629" s="6">
        <v>1740</v>
      </c>
      <c r="Q2629" s="7">
        <v>4286167.4500000011</v>
      </c>
      <c r="R2629" s="44" t="str">
        <f>VLOOKUP(F2629,'Set up'!$A$2:$E$55,5,FALSE)</f>
        <v>Trsf</v>
      </c>
    </row>
    <row r="2630" spans="1:19" ht="15" customHeight="1" x14ac:dyDescent="0.35">
      <c r="A2630" s="4">
        <v>45330</v>
      </c>
      <c r="B2630" s="5">
        <f t="shared" si="772"/>
        <v>2</v>
      </c>
      <c r="C2630" s="5">
        <f t="shared" si="773"/>
        <v>2024</v>
      </c>
      <c r="D2630" s="5" t="s">
        <v>2426</v>
      </c>
      <c r="E2630" s="5" t="str">
        <f>VLOOKUP(F2630,'Set up'!$A$2:$C$55,2,FALSE)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up'!$A$2:$C$55,3,FALSE)</f>
        <v>120</v>
      </c>
      <c r="J2630" s="5">
        <f>VLOOKUP(F2630,'Set up'!$A$2:$D$55,4,FALSE)</f>
        <v>120</v>
      </c>
      <c r="K2630" s="4">
        <f t="shared" si="780"/>
        <v>45450</v>
      </c>
      <c r="L2630" s="5">
        <f t="shared" si="781"/>
        <v>6</v>
      </c>
      <c r="M2630" s="5">
        <f t="shared" si="782"/>
        <v>2024</v>
      </c>
      <c r="N2630" s="6">
        <v>287.5</v>
      </c>
      <c r="P2630" s="6">
        <v>287.5</v>
      </c>
      <c r="Q2630" s="7">
        <v>4286454.9500000011</v>
      </c>
      <c r="R2630" s="44" t="str">
        <f>VLOOKUP(F2630,'Set up'!$A$2:$E$55,5,FALSE)</f>
        <v>Trsf</v>
      </c>
    </row>
    <row r="2631" spans="1:19" ht="15" customHeight="1" x14ac:dyDescent="0.35">
      <c r="A2631" s="4">
        <v>45330</v>
      </c>
      <c r="B2631" s="5">
        <f t="shared" si="772"/>
        <v>2</v>
      </c>
      <c r="C2631" s="5">
        <f t="shared" si="773"/>
        <v>2024</v>
      </c>
      <c r="D2631" s="5" t="s">
        <v>2426</v>
      </c>
      <c r="E2631" s="5" t="str">
        <f>VLOOKUP(F2631,'Set up'!$A$2:$C$55,2,FALSE)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up'!$A$2:$C$55,3,FALSE)</f>
        <v>120</v>
      </c>
      <c r="J2631" s="5">
        <f>VLOOKUP(F2631,'Set up'!$A$2:$D$55,4,FALSE)</f>
        <v>120</v>
      </c>
      <c r="K2631" s="4">
        <f t="shared" si="780"/>
        <v>45450</v>
      </c>
      <c r="L2631" s="5">
        <f t="shared" si="781"/>
        <v>6</v>
      </c>
      <c r="M2631" s="5">
        <f t="shared" si="782"/>
        <v>2024</v>
      </c>
      <c r="N2631" s="6">
        <v>440</v>
      </c>
      <c r="P2631" s="6">
        <v>440</v>
      </c>
      <c r="Q2631" s="7">
        <v>4286894.9500000011</v>
      </c>
      <c r="R2631" s="44" t="str">
        <f>VLOOKUP(F2631,'Set up'!$A$2:$E$55,5,FALSE)</f>
        <v>Trsf</v>
      </c>
    </row>
    <row r="2632" spans="1:19" ht="15" customHeight="1" x14ac:dyDescent="0.35">
      <c r="A2632" s="4">
        <v>45330</v>
      </c>
      <c r="B2632" s="5">
        <f t="shared" si="772"/>
        <v>2</v>
      </c>
      <c r="C2632" s="5">
        <f t="shared" si="773"/>
        <v>2024</v>
      </c>
      <c r="D2632" s="5" t="s">
        <v>2426</v>
      </c>
      <c r="E2632" s="5" t="str">
        <f>VLOOKUP(F2632,'Set up'!$A$2:$C$55,2,FALSE)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up'!$A$2:$C$55,3,FALSE)</f>
        <v>120</v>
      </c>
      <c r="J2632" s="5">
        <f>VLOOKUP(F2632,'Set up'!$A$2:$D$55,4,FALSE)</f>
        <v>120</v>
      </c>
      <c r="K2632" s="4">
        <f t="shared" si="780"/>
        <v>45450</v>
      </c>
      <c r="L2632" s="5">
        <f t="shared" si="781"/>
        <v>6</v>
      </c>
      <c r="M2632" s="5">
        <f t="shared" si="782"/>
        <v>2024</v>
      </c>
      <c r="N2632" s="6">
        <v>420</v>
      </c>
      <c r="P2632" s="6">
        <v>420</v>
      </c>
      <c r="Q2632" s="7">
        <v>4287314.9500000011</v>
      </c>
      <c r="R2632" s="44" t="str">
        <f>VLOOKUP(F2632,'Set up'!$A$2:$E$55,5,FALSE)</f>
        <v>Trsf</v>
      </c>
    </row>
    <row r="2633" spans="1:19" ht="15" customHeight="1" x14ac:dyDescent="0.35">
      <c r="A2633" s="4">
        <v>45330</v>
      </c>
      <c r="B2633" s="5">
        <f t="shared" si="772"/>
        <v>2</v>
      </c>
      <c r="C2633" s="5">
        <f t="shared" si="773"/>
        <v>2024</v>
      </c>
      <c r="D2633" s="5" t="s">
        <v>2426</v>
      </c>
      <c r="E2633" s="5" t="str">
        <f>VLOOKUP(F2633,'Set up'!$A$2:$C$55,2,FALSE)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up'!$A$2:$C$55,3,FALSE)</f>
        <v>120</v>
      </c>
      <c r="J2633" s="5">
        <f>VLOOKUP(F2633,'Set up'!$A$2:$D$55,4,FALSE)</f>
        <v>120</v>
      </c>
      <c r="K2633" s="4">
        <f t="shared" si="780"/>
        <v>45450</v>
      </c>
      <c r="L2633" s="5">
        <f t="shared" si="781"/>
        <v>6</v>
      </c>
      <c r="M2633" s="5">
        <f t="shared" si="782"/>
        <v>2024</v>
      </c>
      <c r="N2633" s="6">
        <v>220</v>
      </c>
      <c r="P2633" s="6">
        <v>220</v>
      </c>
      <c r="Q2633" s="7">
        <v>4287534.9500000011</v>
      </c>
      <c r="R2633" s="44" t="str">
        <f>VLOOKUP(F2633,'Set up'!$A$2:$E$55,5,FALSE)</f>
        <v>Trsf</v>
      </c>
    </row>
    <row r="2634" spans="1:19" ht="15" customHeight="1" x14ac:dyDescent="0.35">
      <c r="A2634" s="4">
        <v>45337</v>
      </c>
      <c r="B2634" s="5">
        <f t="shared" si="772"/>
        <v>2</v>
      </c>
      <c r="C2634" s="5">
        <f t="shared" si="773"/>
        <v>2024</v>
      </c>
      <c r="D2634" s="5" t="s">
        <v>2427</v>
      </c>
      <c r="E2634" s="5" t="str">
        <f>VLOOKUP(F2634,'Set up'!$A$2:$C$55,2,FALSE)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up'!$A$2:$C$55,3,FALSE)</f>
        <v>Cash</v>
      </c>
      <c r="J2634" s="5">
        <f>VLOOKUP(F2634,'Set up'!$A$2:$D$55,4,FALSE)</f>
        <v>0</v>
      </c>
      <c r="K2634" s="4">
        <f t="shared" si="780"/>
        <v>45337</v>
      </c>
      <c r="L2634" s="5">
        <f t="shared" si="781"/>
        <v>2</v>
      </c>
      <c r="M2634" s="5">
        <f t="shared" si="782"/>
        <v>2024</v>
      </c>
      <c r="N2634" s="6">
        <v>1738</v>
      </c>
      <c r="P2634" s="6">
        <v>1738</v>
      </c>
      <c r="Q2634" s="7">
        <v>4289272.9500000011</v>
      </c>
      <c r="R2634" s="44" t="str">
        <f>VLOOKUP(F2634,'Set up'!$A$2:$E$55,5,FALSE)</f>
        <v>Trsf</v>
      </c>
    </row>
    <row r="2635" spans="1:19" ht="15" customHeight="1" x14ac:dyDescent="0.35">
      <c r="A2635" s="4">
        <v>45337</v>
      </c>
      <c r="B2635" s="5">
        <f t="shared" si="772"/>
        <v>2</v>
      </c>
      <c r="C2635" s="5">
        <f t="shared" si="773"/>
        <v>2024</v>
      </c>
      <c r="D2635" s="5" t="s">
        <v>2427</v>
      </c>
      <c r="E2635" s="5" t="str">
        <f>VLOOKUP(F2635,'Set up'!$A$2:$C$55,2,FALSE)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up'!$A$2:$C$55,3,FALSE)</f>
        <v>Cash</v>
      </c>
      <c r="J2635" s="5">
        <f>VLOOKUP(F2635,'Set up'!$A$2:$D$55,4,FALSE)</f>
        <v>0</v>
      </c>
      <c r="K2635" s="4">
        <f t="shared" si="780"/>
        <v>45337</v>
      </c>
      <c r="L2635" s="5">
        <f t="shared" si="781"/>
        <v>2</v>
      </c>
      <c r="M2635" s="5">
        <f t="shared" si="782"/>
        <v>2024</v>
      </c>
      <c r="N2635" s="6">
        <v>405</v>
      </c>
      <c r="P2635" s="6">
        <v>405</v>
      </c>
      <c r="Q2635" s="7">
        <v>4289677.9500000011</v>
      </c>
      <c r="R2635" s="44" t="str">
        <f>VLOOKUP(F2635,'Set up'!$A$2:$E$55,5,FALSE)</f>
        <v>Trsf</v>
      </c>
    </row>
    <row r="2636" spans="1:19" ht="15" customHeight="1" x14ac:dyDescent="0.35">
      <c r="A2636" s="4">
        <v>45337</v>
      </c>
      <c r="B2636" s="5">
        <f t="shared" si="772"/>
        <v>2</v>
      </c>
      <c r="C2636" s="5">
        <f t="shared" si="773"/>
        <v>2024</v>
      </c>
      <c r="D2636" s="5" t="s">
        <v>2427</v>
      </c>
      <c r="E2636" s="5" t="str">
        <f>VLOOKUP(F2636,'Set up'!$A$2:$C$55,2,FALSE)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up'!$A$2:$C$55,3,FALSE)</f>
        <v>Cash</v>
      </c>
      <c r="J2636" s="5">
        <f>VLOOKUP(F2636,'Set up'!$A$2:$D$55,4,FALSE)</f>
        <v>0</v>
      </c>
      <c r="K2636" s="4">
        <f t="shared" si="780"/>
        <v>45337</v>
      </c>
      <c r="L2636" s="5">
        <f t="shared" si="781"/>
        <v>2</v>
      </c>
      <c r="M2636" s="5">
        <f t="shared" si="782"/>
        <v>2024</v>
      </c>
      <c r="N2636" s="6">
        <v>187.5</v>
      </c>
      <c r="P2636" s="6">
        <v>187.5</v>
      </c>
      <c r="Q2636" s="7">
        <v>4289865.4500000011</v>
      </c>
      <c r="R2636" s="44" t="str">
        <f>VLOOKUP(F2636,'Set up'!$A$2:$E$55,5,FALSE)</f>
        <v>Trsf</v>
      </c>
    </row>
    <row r="2637" spans="1:19" ht="15" customHeight="1" x14ac:dyDescent="0.35">
      <c r="A2637" s="4">
        <v>45337</v>
      </c>
      <c r="B2637" s="5">
        <f t="shared" si="772"/>
        <v>2</v>
      </c>
      <c r="C2637" s="5">
        <f t="shared" si="773"/>
        <v>2024</v>
      </c>
      <c r="D2637" s="5" t="s">
        <v>2427</v>
      </c>
      <c r="E2637" s="5" t="str">
        <f>VLOOKUP(F2637,'Set up'!$A$2:$C$55,2,FALSE)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up'!$A$2:$C$55,3,FALSE)</f>
        <v>Cash</v>
      </c>
      <c r="J2637" s="5">
        <f>VLOOKUP(F2637,'Set up'!$A$2:$D$55,4,FALSE)</f>
        <v>0</v>
      </c>
      <c r="K2637" s="4">
        <f t="shared" si="780"/>
        <v>45337</v>
      </c>
      <c r="L2637" s="5">
        <f t="shared" si="781"/>
        <v>2</v>
      </c>
      <c r="M2637" s="5">
        <f t="shared" si="782"/>
        <v>2024</v>
      </c>
      <c r="N2637" s="6">
        <v>390</v>
      </c>
      <c r="P2637" s="6">
        <v>390</v>
      </c>
      <c r="Q2637" s="7">
        <v>4290255.4500000011</v>
      </c>
      <c r="R2637" s="44" t="str">
        <f>VLOOKUP(F2637,'Set up'!$A$2:$E$55,5,FALSE)</f>
        <v>Trsf</v>
      </c>
    </row>
    <row r="2638" spans="1:19" ht="15" customHeight="1" x14ac:dyDescent="0.35">
      <c r="A2638" s="4">
        <v>45337</v>
      </c>
      <c r="B2638" s="5">
        <f t="shared" si="772"/>
        <v>2</v>
      </c>
      <c r="C2638" s="5">
        <f t="shared" si="773"/>
        <v>2024</v>
      </c>
      <c r="D2638" s="5" t="s">
        <v>2428</v>
      </c>
      <c r="E2638" s="5" t="str">
        <f>VLOOKUP(F2638,'Set up'!$A$2:$C$55,2,FALSE)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up'!$A$2:$C$55,3,FALSE)</f>
        <v>120</v>
      </c>
      <c r="J2638" s="5">
        <f>VLOOKUP(F2638,'Set up'!$A$2:$D$55,4,FALSE)</f>
        <v>120</v>
      </c>
      <c r="K2638" s="4">
        <f t="shared" si="780"/>
        <v>45457</v>
      </c>
      <c r="L2638" s="5">
        <f t="shared" si="781"/>
        <v>6</v>
      </c>
      <c r="M2638" s="5">
        <f t="shared" si="782"/>
        <v>2024</v>
      </c>
      <c r="N2638" s="6">
        <v>287.5</v>
      </c>
      <c r="P2638" s="6">
        <v>287.5</v>
      </c>
      <c r="Q2638" s="7">
        <v>4290542.9500000011</v>
      </c>
      <c r="R2638" s="44" t="str">
        <f>VLOOKUP(F2638,'Set up'!$A$2:$E$55,5,FALSE)</f>
        <v>Trsf</v>
      </c>
    </row>
    <row r="2639" spans="1:19" ht="15" customHeight="1" x14ac:dyDescent="0.35">
      <c r="A2639" s="4">
        <v>45337</v>
      </c>
      <c r="B2639" s="5">
        <f t="shared" si="772"/>
        <v>2</v>
      </c>
      <c r="C2639" s="5">
        <f t="shared" si="773"/>
        <v>2024</v>
      </c>
      <c r="D2639" s="5" t="s">
        <v>2428</v>
      </c>
      <c r="E2639" s="5" t="str">
        <f>VLOOKUP(F2639,'Set up'!$A$2:$C$55,2,FALSE)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up'!$A$2:$C$55,3,FALSE)</f>
        <v>120</v>
      </c>
      <c r="J2639" s="5">
        <f>VLOOKUP(F2639,'Set up'!$A$2:$D$55,4,FALSE)</f>
        <v>120</v>
      </c>
      <c r="K2639" s="4">
        <f t="shared" si="780"/>
        <v>45457</v>
      </c>
      <c r="L2639" s="5">
        <f t="shared" si="781"/>
        <v>6</v>
      </c>
      <c r="M2639" s="5">
        <f t="shared" si="782"/>
        <v>2024</v>
      </c>
      <c r="N2639" s="6">
        <v>420</v>
      </c>
      <c r="P2639" s="6">
        <v>420</v>
      </c>
      <c r="Q2639" s="7">
        <v>4290962.9500000011</v>
      </c>
      <c r="R2639" s="44" t="str">
        <f>VLOOKUP(F2639,'Set up'!$A$2:$E$55,5,FALSE)</f>
        <v>Trsf</v>
      </c>
    </row>
    <row r="2640" spans="1:19" ht="15" customHeight="1" x14ac:dyDescent="0.35">
      <c r="A2640" s="4">
        <v>45338</v>
      </c>
      <c r="B2640" s="5">
        <f t="shared" si="772"/>
        <v>2</v>
      </c>
      <c r="C2640" s="5">
        <f t="shared" si="773"/>
        <v>2024</v>
      </c>
      <c r="D2640" s="5" t="s">
        <v>2429</v>
      </c>
      <c r="E2640" s="5" t="str">
        <f>VLOOKUP(F2640,'Set up'!$A$2:$C$55,2,FALSE)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up'!$A$2:$C$55,3,FALSE)</f>
        <v>Cash</v>
      </c>
      <c r="J2640" s="5">
        <f>VLOOKUP(F2640,'Set up'!$A$2:$D$55,4,FALSE)</f>
        <v>0</v>
      </c>
      <c r="K2640" s="4">
        <f t="shared" si="780"/>
        <v>45338</v>
      </c>
      <c r="L2640" s="5">
        <f t="shared" si="781"/>
        <v>2</v>
      </c>
      <c r="M2640" s="5">
        <f t="shared" si="782"/>
        <v>2024</v>
      </c>
      <c r="N2640" s="6">
        <v>1738</v>
      </c>
      <c r="P2640" s="6">
        <v>1738</v>
      </c>
      <c r="Q2640" s="7">
        <v>4292700.9500000011</v>
      </c>
      <c r="R2640" s="44" t="str">
        <f>VLOOKUP(F2640,'Set up'!$A$2:$E$55,5,FALSE)</f>
        <v>PD Chq</v>
      </c>
    </row>
    <row r="2641" spans="1:19" ht="15" customHeight="1" x14ac:dyDescent="0.35">
      <c r="A2641" s="4">
        <v>45338</v>
      </c>
      <c r="B2641" s="5">
        <f t="shared" si="772"/>
        <v>2</v>
      </c>
      <c r="C2641" s="5">
        <f t="shared" si="773"/>
        <v>2024</v>
      </c>
      <c r="D2641" s="5" t="s">
        <v>2429</v>
      </c>
      <c r="E2641" s="5" t="str">
        <f>VLOOKUP(F2641,'Set up'!$A$2:$C$55,2,FALSE)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up'!$A$2:$C$55,3,FALSE)</f>
        <v>Cash</v>
      </c>
      <c r="J2641" s="5">
        <f>VLOOKUP(F2641,'Set up'!$A$2:$D$55,4,FALSE)</f>
        <v>0</v>
      </c>
      <c r="K2641" s="4">
        <f t="shared" si="780"/>
        <v>45338</v>
      </c>
      <c r="L2641" s="5">
        <f t="shared" si="781"/>
        <v>2</v>
      </c>
      <c r="M2641" s="5">
        <f t="shared" si="782"/>
        <v>2024</v>
      </c>
      <c r="N2641" s="6">
        <v>259.60000000000002</v>
      </c>
      <c r="P2641" s="6">
        <v>259.60000000000002</v>
      </c>
      <c r="Q2641" s="7">
        <v>4292960.5500000007</v>
      </c>
      <c r="R2641" s="44" t="str">
        <f>VLOOKUP(F2641,'Set up'!$A$2:$E$55,5,FALSE)</f>
        <v>PD Chq</v>
      </c>
    </row>
    <row r="2642" spans="1:19" ht="15" customHeight="1" x14ac:dyDescent="0.35">
      <c r="A2642" s="4">
        <v>45338</v>
      </c>
      <c r="B2642" s="5">
        <f t="shared" si="772"/>
        <v>2</v>
      </c>
      <c r="C2642" s="5">
        <f t="shared" si="773"/>
        <v>2024</v>
      </c>
      <c r="D2642" s="5" t="s">
        <v>2429</v>
      </c>
      <c r="E2642" s="5" t="str">
        <f>VLOOKUP(F2642,'Set up'!$A$2:$C$55,2,FALSE)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up'!$A$2:$C$55,3,FALSE)</f>
        <v>Cash</v>
      </c>
      <c r="J2642" s="5">
        <f>VLOOKUP(F2642,'Set up'!$A$2:$D$55,4,FALSE)</f>
        <v>0</v>
      </c>
      <c r="K2642" s="4">
        <f t="shared" si="780"/>
        <v>45338</v>
      </c>
      <c r="L2642" s="5">
        <f t="shared" si="781"/>
        <v>2</v>
      </c>
      <c r="M2642" s="5">
        <f t="shared" si="782"/>
        <v>2024</v>
      </c>
      <c r="N2642" s="6">
        <v>95</v>
      </c>
      <c r="P2642" s="6">
        <v>95</v>
      </c>
      <c r="Q2642" s="7">
        <v>4293055.5500000007</v>
      </c>
      <c r="R2642" s="44" t="str">
        <f>VLOOKUP(F2642,'Set up'!$A$2:$E$55,5,FALSE)</f>
        <v>PD Chq</v>
      </c>
    </row>
    <row r="2643" spans="1:19" ht="15" customHeight="1" x14ac:dyDescent="0.35">
      <c r="A2643" s="4">
        <v>45338</v>
      </c>
      <c r="B2643" s="5">
        <f t="shared" si="772"/>
        <v>2</v>
      </c>
      <c r="C2643" s="5">
        <f t="shared" si="773"/>
        <v>2024</v>
      </c>
      <c r="D2643" s="5" t="s">
        <v>2429</v>
      </c>
      <c r="E2643" s="5" t="str">
        <f>VLOOKUP(F2643,'Set up'!$A$2:$C$55,2,FALSE)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up'!$A$2:$C$55,3,FALSE)</f>
        <v>Cash</v>
      </c>
      <c r="J2643" s="5">
        <f>VLOOKUP(F2643,'Set up'!$A$2:$D$55,4,FALSE)</f>
        <v>0</v>
      </c>
      <c r="K2643" s="4">
        <f t="shared" si="780"/>
        <v>45338</v>
      </c>
      <c r="L2643" s="5">
        <f t="shared" si="781"/>
        <v>2</v>
      </c>
      <c r="M2643" s="5">
        <f t="shared" si="782"/>
        <v>2024</v>
      </c>
      <c r="N2643" s="6">
        <v>312.5</v>
      </c>
      <c r="P2643" s="6">
        <v>312.5</v>
      </c>
      <c r="Q2643" s="7">
        <v>4293368.0500000007</v>
      </c>
      <c r="R2643" s="44" t="str">
        <f>VLOOKUP(F2643,'Set up'!$A$2:$E$55,5,FALSE)</f>
        <v>PD Chq</v>
      </c>
    </row>
    <row r="2644" spans="1:19" ht="15" customHeight="1" x14ac:dyDescent="0.35">
      <c r="A2644" s="4">
        <v>45341</v>
      </c>
      <c r="B2644" s="5">
        <f t="shared" si="772"/>
        <v>2</v>
      </c>
      <c r="C2644" s="5">
        <f t="shared" si="773"/>
        <v>2024</v>
      </c>
      <c r="D2644" s="5" t="s">
        <v>2430</v>
      </c>
      <c r="E2644" s="5" t="str">
        <f>VLOOKUP(F2644,'Set up'!$A$2:$C$55,2,FALSE)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780"/>
        <v>45341</v>
      </c>
      <c r="L2644" s="5">
        <f t="shared" si="781"/>
        <v>2</v>
      </c>
      <c r="M2644" s="5">
        <f t="shared" si="782"/>
        <v>2024</v>
      </c>
      <c r="N2644" s="6">
        <v>125</v>
      </c>
      <c r="P2644" s="6">
        <v>125</v>
      </c>
      <c r="Q2644" s="7">
        <v>4293493.0500000007</v>
      </c>
      <c r="R2644" s="44" t="str">
        <f>VLOOKUP(F2644,'Set up'!$A$2:$E$55,5,FALSE)</f>
        <v>Trsf</v>
      </c>
    </row>
    <row r="2645" spans="1:19" ht="15" customHeight="1" x14ac:dyDescent="0.35">
      <c r="A2645" s="4">
        <v>45342</v>
      </c>
      <c r="B2645" s="5">
        <f t="shared" si="772"/>
        <v>2</v>
      </c>
      <c r="C2645" s="5">
        <f t="shared" si="773"/>
        <v>2024</v>
      </c>
      <c r="D2645" s="5" t="s">
        <v>2431</v>
      </c>
      <c r="E2645" s="5" t="str">
        <f>VLOOKUP(F2645,'Set up'!$A$2:$C$55,2,FALSE)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780"/>
        <v>45342</v>
      </c>
      <c r="L2645" s="5">
        <f t="shared" si="781"/>
        <v>2</v>
      </c>
      <c r="M2645" s="5">
        <f t="shared" si="782"/>
        <v>2024</v>
      </c>
      <c r="N2645" s="6">
        <v>3212</v>
      </c>
      <c r="P2645" s="6">
        <v>3212</v>
      </c>
      <c r="Q2645" s="7">
        <v>4296705.0500000007</v>
      </c>
      <c r="R2645" s="44" t="str">
        <f>VLOOKUP(F2645,'Set up'!$A$2:$E$55,5,FALSE)</f>
        <v>Trsf</v>
      </c>
    </row>
    <row r="2646" spans="1:19" ht="15" customHeight="1" x14ac:dyDescent="0.35">
      <c r="A2646" s="4">
        <v>45342</v>
      </c>
      <c r="B2646" s="5">
        <f t="shared" si="772"/>
        <v>2</v>
      </c>
      <c r="C2646" s="5">
        <f t="shared" si="773"/>
        <v>2024</v>
      </c>
      <c r="D2646" s="5" t="s">
        <v>2431</v>
      </c>
      <c r="E2646" s="5" t="str">
        <f>VLOOKUP(F2646,'Set up'!$A$2:$C$55,2,FALSE)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780"/>
        <v>45342</v>
      </c>
      <c r="L2646" s="5">
        <f t="shared" si="781"/>
        <v>2</v>
      </c>
      <c r="M2646" s="5">
        <f t="shared" si="782"/>
        <v>2024</v>
      </c>
      <c r="N2646" s="6">
        <v>2610</v>
      </c>
      <c r="P2646" s="6">
        <v>2610</v>
      </c>
      <c r="Q2646" s="7">
        <v>4299315.0500000007</v>
      </c>
      <c r="R2646" s="44" t="str">
        <f>VLOOKUP(F2646,'Set up'!$A$2:$E$55,5,FALSE)</f>
        <v>Trsf</v>
      </c>
    </row>
    <row r="2647" spans="1:19" ht="15" customHeight="1" x14ac:dyDescent="0.35">
      <c r="A2647" s="4">
        <v>45342</v>
      </c>
      <c r="B2647" s="5">
        <f t="shared" si="772"/>
        <v>2</v>
      </c>
      <c r="C2647" s="5">
        <f t="shared" si="773"/>
        <v>2024</v>
      </c>
      <c r="D2647" s="5" t="s">
        <v>2431</v>
      </c>
      <c r="E2647" s="5" t="str">
        <f>VLOOKUP(F2647,'Set up'!$A$2:$C$55,2,FALSE)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780"/>
        <v>45342</v>
      </c>
      <c r="L2647" s="5">
        <f t="shared" si="781"/>
        <v>2</v>
      </c>
      <c r="M2647" s="5">
        <f t="shared" si="782"/>
        <v>2024</v>
      </c>
      <c r="N2647" s="6">
        <v>468</v>
      </c>
      <c r="P2647" s="6">
        <v>468</v>
      </c>
      <c r="Q2647" s="7">
        <v>4299783.0500000007</v>
      </c>
      <c r="R2647" s="44" t="str">
        <f>VLOOKUP(F2647,'Set up'!$A$2:$E$55,5,FALSE)</f>
        <v>Trsf</v>
      </c>
    </row>
    <row r="2648" spans="1:19" ht="15" customHeight="1" x14ac:dyDescent="0.35">
      <c r="A2648" s="4">
        <v>45342</v>
      </c>
      <c r="B2648" s="5">
        <f t="shared" si="772"/>
        <v>2</v>
      </c>
      <c r="C2648" s="5">
        <f t="shared" si="773"/>
        <v>2024</v>
      </c>
      <c r="D2648" s="5" t="s">
        <v>2431</v>
      </c>
      <c r="E2648" s="5" t="str">
        <f>VLOOKUP(F2648,'Set up'!$A$2:$C$55,2,FALSE)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780"/>
        <v>45342</v>
      </c>
      <c r="L2648" s="5">
        <f t="shared" si="781"/>
        <v>2</v>
      </c>
      <c r="M2648" s="5">
        <f t="shared" si="782"/>
        <v>2024</v>
      </c>
      <c r="N2648" s="6">
        <v>380</v>
      </c>
      <c r="P2648" s="6">
        <v>380</v>
      </c>
      <c r="Q2648" s="7">
        <v>4300163.0500000007</v>
      </c>
      <c r="R2648" s="44" t="str">
        <f>VLOOKUP(F2648,'Set up'!$A$2:$E$55,5,FALSE)</f>
        <v>Trsf</v>
      </c>
    </row>
    <row r="2649" spans="1:19" ht="15" customHeight="1" x14ac:dyDescent="0.35">
      <c r="A2649" s="4">
        <v>45342</v>
      </c>
      <c r="B2649" s="5">
        <f t="shared" si="772"/>
        <v>2</v>
      </c>
      <c r="C2649" s="5">
        <f t="shared" si="773"/>
        <v>2024</v>
      </c>
      <c r="D2649" s="5" t="s">
        <v>2431</v>
      </c>
      <c r="E2649" s="5" t="str">
        <f>VLOOKUP(F2649,'Set up'!$A$2:$C$55,2,FALSE)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780"/>
        <v>45342</v>
      </c>
      <c r="L2649" s="5">
        <f t="shared" si="781"/>
        <v>2</v>
      </c>
      <c r="M2649" s="5">
        <f t="shared" si="782"/>
        <v>2024</v>
      </c>
      <c r="N2649" s="6">
        <v>900</v>
      </c>
      <c r="P2649" s="6">
        <v>900</v>
      </c>
      <c r="Q2649" s="7">
        <v>4301063.0500000007</v>
      </c>
      <c r="R2649" s="44" t="str">
        <f>VLOOKUP(F2649,'Set up'!$A$2:$E$55,5,FALSE)</f>
        <v>Trsf</v>
      </c>
    </row>
    <row r="2650" spans="1:19" ht="15" customHeight="1" x14ac:dyDescent="0.35">
      <c r="A2650" s="4">
        <v>45342</v>
      </c>
      <c r="B2650" s="5">
        <f t="shared" si="772"/>
        <v>2</v>
      </c>
      <c r="C2650" s="5">
        <f t="shared" si="773"/>
        <v>2024</v>
      </c>
      <c r="D2650" s="5" t="s">
        <v>2431</v>
      </c>
      <c r="E2650" s="5" t="str">
        <f>VLOOKUP(F2650,'Set up'!$A$2:$C$55,2,FALSE)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780"/>
        <v>45342</v>
      </c>
      <c r="L2650" s="5">
        <f t="shared" si="781"/>
        <v>2</v>
      </c>
      <c r="M2650" s="5">
        <f t="shared" si="782"/>
        <v>2024</v>
      </c>
      <c r="N2650" s="6">
        <v>110</v>
      </c>
      <c r="P2650" s="6">
        <v>110</v>
      </c>
      <c r="Q2650" s="7">
        <v>4301173.0500000007</v>
      </c>
      <c r="R2650" s="44" t="str">
        <f>VLOOKUP(F2650,'Set up'!$A$2:$E$55,5,FALSE)</f>
        <v>Trsf</v>
      </c>
    </row>
    <row r="2651" spans="1:19" ht="15" customHeight="1" x14ac:dyDescent="0.35">
      <c r="A2651" s="4">
        <v>45342</v>
      </c>
      <c r="B2651" s="5">
        <f t="shared" si="772"/>
        <v>2</v>
      </c>
      <c r="C2651" s="5">
        <f t="shared" si="773"/>
        <v>2024</v>
      </c>
      <c r="D2651" s="5" t="s">
        <v>2432</v>
      </c>
      <c r="E2651" s="5" t="str">
        <f>VLOOKUP(F2651,'Set up'!$A$2:$C$55,2,FALSE)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780"/>
        <v>45342</v>
      </c>
      <c r="L2651" s="5">
        <f t="shared" si="781"/>
        <v>2</v>
      </c>
      <c r="M2651" s="5">
        <f t="shared" si="782"/>
        <v>2024</v>
      </c>
      <c r="N2651" s="6">
        <v>350</v>
      </c>
      <c r="O2651" s="6">
        <f t="shared" ref="O2651:O2654" si="783">-N2651</f>
        <v>-350</v>
      </c>
      <c r="P2651" s="6">
        <f t="shared" ref="P2651:P2654" si="784">SUM(N2651+O2651)</f>
        <v>0</v>
      </c>
      <c r="Q2651" s="7">
        <v>4301523.0500000007</v>
      </c>
      <c r="R2651" s="44" t="str">
        <f>VLOOKUP(F2651,'Set up'!$A$2:$E$55,5,FALSE)</f>
        <v>Trsf</v>
      </c>
      <c r="S2651" s="1" t="s">
        <v>2490</v>
      </c>
    </row>
    <row r="2652" spans="1:19" ht="15" customHeight="1" x14ac:dyDescent="0.35">
      <c r="A2652" s="4">
        <v>45342</v>
      </c>
      <c r="B2652" s="5">
        <f t="shared" si="772"/>
        <v>2</v>
      </c>
      <c r="C2652" s="5">
        <f t="shared" si="773"/>
        <v>2024</v>
      </c>
      <c r="D2652" s="5" t="s">
        <v>2432</v>
      </c>
      <c r="E2652" s="5" t="str">
        <f>VLOOKUP(F2652,'Set up'!$A$2:$C$55,2,FALSE)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si="780"/>
        <v>45342</v>
      </c>
      <c r="L2652" s="5">
        <f t="shared" si="781"/>
        <v>2</v>
      </c>
      <c r="M2652" s="5">
        <f t="shared" si="782"/>
        <v>2024</v>
      </c>
      <c r="N2652" s="6">
        <v>50</v>
      </c>
      <c r="O2652" s="6">
        <f t="shared" si="783"/>
        <v>-50</v>
      </c>
      <c r="P2652" s="6">
        <f t="shared" si="784"/>
        <v>0</v>
      </c>
      <c r="Q2652" s="7">
        <v>4301573.0500000007</v>
      </c>
      <c r="R2652" s="44" t="str">
        <f>VLOOKUP(F2652,'Set up'!$A$2:$E$55,5,FALSE)</f>
        <v>Trsf</v>
      </c>
      <c r="S2652" s="1" t="s">
        <v>2490</v>
      </c>
    </row>
    <row r="2653" spans="1:19" ht="15" customHeight="1" x14ac:dyDescent="0.35">
      <c r="A2653" s="4">
        <v>45342</v>
      </c>
      <c r="B2653" s="5">
        <f t="shared" si="772"/>
        <v>2</v>
      </c>
      <c r="C2653" s="5">
        <f t="shared" si="773"/>
        <v>2024</v>
      </c>
      <c r="D2653" s="5" t="s">
        <v>2433</v>
      </c>
      <c r="E2653" s="5" t="str">
        <f>VLOOKUP(F2653,'Set up'!$A$2:$C$55,2,FALSE)</f>
        <v>C00000047</v>
      </c>
      <c r="F2653" s="1" t="s">
        <v>2435</v>
      </c>
      <c r="G2653" s="99" t="s">
        <v>2208</v>
      </c>
      <c r="H2653" s="5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4">
        <f t="shared" si="780"/>
        <v>45342</v>
      </c>
      <c r="L2653" s="5">
        <f t="shared" si="781"/>
        <v>2</v>
      </c>
      <c r="M2653" s="5">
        <f t="shared" si="782"/>
        <v>2024</v>
      </c>
      <c r="N2653" s="6">
        <v>575</v>
      </c>
      <c r="O2653" s="6">
        <f t="shared" si="783"/>
        <v>-575</v>
      </c>
      <c r="P2653" s="6">
        <f t="shared" si="784"/>
        <v>0</v>
      </c>
      <c r="Q2653" s="7">
        <v>4302148.0500000007</v>
      </c>
      <c r="R2653" s="44" t="str">
        <f>VLOOKUP(F2653,'Set up'!$A$2:$E$55,5,FALSE)</f>
        <v>Cash</v>
      </c>
      <c r="S2653" s="1" t="s">
        <v>2495</v>
      </c>
    </row>
    <row r="2654" spans="1:19" ht="15" customHeight="1" x14ac:dyDescent="0.35">
      <c r="A2654" s="4">
        <v>45342</v>
      </c>
      <c r="B2654" s="5">
        <f t="shared" si="772"/>
        <v>2</v>
      </c>
      <c r="C2654" s="5">
        <f t="shared" si="773"/>
        <v>2024</v>
      </c>
      <c r="D2654" s="5" t="s">
        <v>2433</v>
      </c>
      <c r="E2654" s="5" t="str">
        <f>VLOOKUP(F2654,'Set up'!$A$2:$C$55,2,FALSE)</f>
        <v>C00000047</v>
      </c>
      <c r="F2654" s="1" t="s">
        <v>2435</v>
      </c>
      <c r="G2654" s="99" t="s">
        <v>2436</v>
      </c>
      <c r="H2654" s="5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4">
        <f t="shared" si="780"/>
        <v>45342</v>
      </c>
      <c r="L2654" s="5">
        <f t="shared" si="781"/>
        <v>2</v>
      </c>
      <c r="M2654" s="5">
        <f t="shared" si="782"/>
        <v>2024</v>
      </c>
      <c r="N2654" s="6">
        <v>48</v>
      </c>
      <c r="O2654" s="6">
        <f t="shared" si="783"/>
        <v>-48</v>
      </c>
      <c r="P2654" s="6">
        <f t="shared" si="784"/>
        <v>0</v>
      </c>
      <c r="Q2654" s="7">
        <v>4302196.0500000007</v>
      </c>
      <c r="R2654" s="44" t="str">
        <f>VLOOKUP(F2654,'Set up'!$A$2:$E$55,5,FALSE)</f>
        <v>Cash</v>
      </c>
      <c r="S2654" s="1" t="s">
        <v>2495</v>
      </c>
    </row>
    <row r="2655" spans="1:19" ht="15" customHeight="1" x14ac:dyDescent="0.35">
      <c r="A2655" s="4">
        <v>45343</v>
      </c>
      <c r="B2655" s="5">
        <f t="shared" si="772"/>
        <v>2</v>
      </c>
      <c r="C2655" s="5">
        <f t="shared" si="773"/>
        <v>2024</v>
      </c>
      <c r="D2655" s="5" t="s">
        <v>2437</v>
      </c>
      <c r="E2655" s="5" t="str">
        <f>VLOOKUP(F2655,'Set up'!$A$2:$C$55,2,FALSE)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up'!$A$2:$C$55,3,FALSE)</f>
        <v>Cash</v>
      </c>
      <c r="J2655" s="5">
        <f>VLOOKUP(F2655,'Set up'!$A$2:$D$55,4,FALSE)</f>
        <v>0</v>
      </c>
      <c r="K2655" s="4">
        <f t="shared" si="780"/>
        <v>45343</v>
      </c>
      <c r="L2655" s="5">
        <f t="shared" si="781"/>
        <v>2</v>
      </c>
      <c r="M2655" s="5">
        <f t="shared" si="782"/>
        <v>2024</v>
      </c>
      <c r="N2655" s="6">
        <v>1606</v>
      </c>
      <c r="O2655" s="6">
        <f t="shared" ref="O2655:O2656" si="785">-N2655</f>
        <v>-1606</v>
      </c>
      <c r="P2655" s="6">
        <f t="shared" ref="P2655:P2656" si="786">SUM(N2655+O2655)</f>
        <v>0</v>
      </c>
      <c r="Q2655" s="7">
        <v>4303802.0500000007</v>
      </c>
      <c r="R2655" s="44" t="str">
        <f>VLOOKUP(F2655,'Set up'!$A$2:$E$55,5,FALSE)</f>
        <v>Cash</v>
      </c>
      <c r="S2655" s="1" t="s">
        <v>2494</v>
      </c>
    </row>
    <row r="2656" spans="1:19" ht="15" customHeight="1" x14ac:dyDescent="0.35">
      <c r="A2656" s="4">
        <v>45343</v>
      </c>
      <c r="B2656" s="5">
        <f t="shared" ref="B2656:B2719" si="787">MONTH(A2656)</f>
        <v>2</v>
      </c>
      <c r="C2656" s="5">
        <f t="shared" ref="C2656:C2719" si="788">YEAR(A2656)</f>
        <v>2024</v>
      </c>
      <c r="D2656" s="5" t="s">
        <v>2437</v>
      </c>
      <c r="E2656" s="5" t="str">
        <f>VLOOKUP(F2656,'Set up'!$A$2:$C$55,2,FALSE)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up'!$A$2:$C$55,3,FALSE)</f>
        <v>Cash</v>
      </c>
      <c r="J2656" s="5">
        <f>VLOOKUP(F2656,'Set up'!$A$2:$D$55,4,FALSE)</f>
        <v>0</v>
      </c>
      <c r="K2656" s="4">
        <f t="shared" si="780"/>
        <v>45343</v>
      </c>
      <c r="L2656" s="5">
        <f t="shared" si="781"/>
        <v>2</v>
      </c>
      <c r="M2656" s="5">
        <f t="shared" si="782"/>
        <v>2024</v>
      </c>
      <c r="N2656" s="6">
        <v>630</v>
      </c>
      <c r="O2656" s="6">
        <f t="shared" si="785"/>
        <v>-630</v>
      </c>
      <c r="P2656" s="6">
        <f t="shared" si="786"/>
        <v>0</v>
      </c>
      <c r="Q2656" s="7">
        <v>4304432.0500000007</v>
      </c>
      <c r="R2656" s="44" t="str">
        <f>VLOOKUP(F2656,'Set up'!$A$2:$E$55,5,FALSE)</f>
        <v>Cash</v>
      </c>
      <c r="S2656" s="1" t="s">
        <v>2494</v>
      </c>
    </row>
    <row r="2657" spans="1:18" ht="15" customHeight="1" x14ac:dyDescent="0.35">
      <c r="A2657" s="4">
        <v>45344</v>
      </c>
      <c r="B2657" s="5">
        <f t="shared" si="787"/>
        <v>2</v>
      </c>
      <c r="C2657" s="5">
        <f t="shared" si="788"/>
        <v>2024</v>
      </c>
      <c r="D2657" s="5" t="s">
        <v>2438</v>
      </c>
      <c r="E2657" s="5" t="str">
        <f>VLOOKUP(F2657,'Set up'!$A$2:$C$55,2,FALSE)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up'!$A$2:$C$55,3,FALSE)</f>
        <v>60</v>
      </c>
      <c r="J2657" s="5">
        <f>VLOOKUP(F2657,'Set up'!$A$2:$D$55,4,FALSE)</f>
        <v>60</v>
      </c>
      <c r="K2657" s="4">
        <f t="shared" si="780"/>
        <v>45404</v>
      </c>
      <c r="L2657" s="5">
        <f t="shared" si="781"/>
        <v>4</v>
      </c>
      <c r="M2657" s="5">
        <f t="shared" si="782"/>
        <v>2024</v>
      </c>
      <c r="N2657" s="6">
        <v>3212</v>
      </c>
      <c r="P2657" s="6">
        <v>3212</v>
      </c>
      <c r="Q2657" s="7">
        <v>4307644.0500000007</v>
      </c>
      <c r="R2657" s="44" t="str">
        <f>VLOOKUP(F2657,'Set up'!$A$2:$E$55,5,FALSE)</f>
        <v>Chq</v>
      </c>
    </row>
    <row r="2658" spans="1:18" ht="15" customHeight="1" x14ac:dyDescent="0.35">
      <c r="A2658" s="4">
        <v>45344</v>
      </c>
      <c r="B2658" s="5">
        <f t="shared" si="787"/>
        <v>2</v>
      </c>
      <c r="C2658" s="5">
        <f t="shared" si="788"/>
        <v>2024</v>
      </c>
      <c r="D2658" s="5" t="s">
        <v>2438</v>
      </c>
      <c r="E2658" s="5" t="str">
        <f>VLOOKUP(F2658,'Set up'!$A$2:$C$55,2,FALSE)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up'!$A$2:$C$55,3,FALSE)</f>
        <v>60</v>
      </c>
      <c r="J2658" s="5">
        <f>VLOOKUP(F2658,'Set up'!$A$2:$D$55,4,FALSE)</f>
        <v>60</v>
      </c>
      <c r="K2658" s="4">
        <f t="shared" si="780"/>
        <v>45404</v>
      </c>
      <c r="L2658" s="5">
        <f t="shared" si="781"/>
        <v>4</v>
      </c>
      <c r="M2658" s="5">
        <f t="shared" si="782"/>
        <v>2024</v>
      </c>
      <c r="N2658" s="6">
        <v>1606</v>
      </c>
      <c r="P2658" s="6">
        <v>1606</v>
      </c>
      <c r="Q2658" s="7">
        <v>4309250.0500000007</v>
      </c>
      <c r="R2658" s="44" t="str">
        <f>VLOOKUP(F2658,'Set up'!$A$2:$E$55,5,FALSE)</f>
        <v>Chq</v>
      </c>
    </row>
    <row r="2659" spans="1:18" ht="15" customHeight="1" x14ac:dyDescent="0.35">
      <c r="A2659" s="4">
        <v>45344</v>
      </c>
      <c r="B2659" s="5">
        <f t="shared" si="787"/>
        <v>2</v>
      </c>
      <c r="C2659" s="5">
        <f t="shared" si="788"/>
        <v>2024</v>
      </c>
      <c r="D2659" s="5" t="s">
        <v>2438</v>
      </c>
      <c r="E2659" s="5" t="str">
        <f>VLOOKUP(F2659,'Set up'!$A$2:$C$55,2,FALSE)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up'!$A$2:$C$55,3,FALSE)</f>
        <v>60</v>
      </c>
      <c r="J2659" s="5">
        <f>VLOOKUP(F2659,'Set up'!$A$2:$D$55,4,FALSE)</f>
        <v>60</v>
      </c>
      <c r="K2659" s="4">
        <f t="shared" si="780"/>
        <v>45404</v>
      </c>
      <c r="L2659" s="5">
        <f t="shared" si="781"/>
        <v>4</v>
      </c>
      <c r="M2659" s="5">
        <f t="shared" si="782"/>
        <v>2024</v>
      </c>
      <c r="N2659" s="6">
        <v>626.4</v>
      </c>
      <c r="P2659" s="6">
        <v>626.4</v>
      </c>
      <c r="Q2659" s="7">
        <v>4309876.4500000011</v>
      </c>
      <c r="R2659" s="44" t="str">
        <f>VLOOKUP(F2659,'Set up'!$A$2:$E$55,5,FALSE)</f>
        <v>Chq</v>
      </c>
    </row>
    <row r="2660" spans="1:18" ht="15" customHeight="1" x14ac:dyDescent="0.35">
      <c r="A2660" s="4">
        <v>45344</v>
      </c>
      <c r="B2660" s="5">
        <f t="shared" si="787"/>
        <v>2</v>
      </c>
      <c r="C2660" s="5">
        <f t="shared" si="788"/>
        <v>2024</v>
      </c>
      <c r="D2660" s="5" t="s">
        <v>2438</v>
      </c>
      <c r="E2660" s="5" t="str">
        <f>VLOOKUP(F2660,'Set up'!$A$2:$C$55,2,FALSE)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up'!$A$2:$C$55,3,FALSE)</f>
        <v>60</v>
      </c>
      <c r="J2660" s="5">
        <f>VLOOKUP(F2660,'Set up'!$A$2:$D$55,4,FALSE)</f>
        <v>60</v>
      </c>
      <c r="K2660" s="4">
        <f t="shared" si="780"/>
        <v>45404</v>
      </c>
      <c r="L2660" s="5">
        <f t="shared" si="781"/>
        <v>4</v>
      </c>
      <c r="M2660" s="5">
        <f t="shared" si="782"/>
        <v>2024</v>
      </c>
      <c r="N2660" s="6">
        <v>440</v>
      </c>
      <c r="P2660" s="6">
        <v>440</v>
      </c>
      <c r="Q2660" s="7">
        <v>4310316.4500000011</v>
      </c>
      <c r="R2660" s="44" t="str">
        <f>VLOOKUP(F2660,'Set up'!$A$2:$E$55,5,FALSE)</f>
        <v>Chq</v>
      </c>
    </row>
    <row r="2661" spans="1:18" ht="15" customHeight="1" x14ac:dyDescent="0.35">
      <c r="A2661" s="4">
        <v>45345</v>
      </c>
      <c r="B2661" s="5">
        <f t="shared" si="787"/>
        <v>2</v>
      </c>
      <c r="C2661" s="5">
        <f t="shared" si="788"/>
        <v>2024</v>
      </c>
      <c r="D2661" s="5" t="s">
        <v>2439</v>
      </c>
      <c r="E2661" s="5" t="str">
        <f>VLOOKUP(F2661,'Set up'!$A$2:$C$55,2,FALSE)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up'!$A$2:$C$55,3,FALSE)</f>
        <v>Cash</v>
      </c>
      <c r="J2661" s="5">
        <f>VLOOKUP(F2661,'Set up'!$A$2:$D$55,4,FALSE)</f>
        <v>0</v>
      </c>
      <c r="K2661" s="4">
        <f t="shared" si="780"/>
        <v>45345</v>
      </c>
      <c r="L2661" s="5">
        <f t="shared" si="781"/>
        <v>2</v>
      </c>
      <c r="M2661" s="5">
        <f t="shared" si="782"/>
        <v>2024</v>
      </c>
      <c r="N2661" s="6">
        <v>1738</v>
      </c>
      <c r="P2661" s="6">
        <v>1738</v>
      </c>
      <c r="Q2661" s="7">
        <v>4312054.4500000011</v>
      </c>
      <c r="R2661" s="44" t="str">
        <f>VLOOKUP(F2661,'Set up'!$A$2:$E$55,5,FALSE)</f>
        <v>Trsf</v>
      </c>
    </row>
    <row r="2662" spans="1:18" ht="15" customHeight="1" x14ac:dyDescent="0.35">
      <c r="A2662" s="4">
        <v>45345</v>
      </c>
      <c r="B2662" s="5">
        <f t="shared" si="787"/>
        <v>2</v>
      </c>
      <c r="C2662" s="5">
        <f t="shared" si="788"/>
        <v>2024</v>
      </c>
      <c r="D2662" s="5" t="s">
        <v>2439</v>
      </c>
      <c r="E2662" s="5" t="str">
        <f>VLOOKUP(F2662,'Set up'!$A$2:$C$55,2,FALSE)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up'!$A$2:$C$55,3,FALSE)</f>
        <v>Cash</v>
      </c>
      <c r="J2662" s="5">
        <f>VLOOKUP(F2662,'Set up'!$A$2:$D$55,4,FALSE)</f>
        <v>0</v>
      </c>
      <c r="K2662" s="4">
        <f t="shared" si="780"/>
        <v>45345</v>
      </c>
      <c r="L2662" s="5">
        <f t="shared" si="781"/>
        <v>2</v>
      </c>
      <c r="M2662" s="5">
        <f t="shared" si="782"/>
        <v>2024</v>
      </c>
      <c r="N2662" s="6">
        <v>405</v>
      </c>
      <c r="P2662" s="6">
        <v>405</v>
      </c>
      <c r="Q2662" s="7">
        <v>4312459.4500000011</v>
      </c>
      <c r="R2662" s="44" t="str">
        <f>VLOOKUP(F2662,'Set up'!$A$2:$E$55,5,FALSE)</f>
        <v>Trsf</v>
      </c>
    </row>
    <row r="2663" spans="1:18" ht="15" customHeight="1" x14ac:dyDescent="0.35">
      <c r="A2663" s="4">
        <v>45345</v>
      </c>
      <c r="B2663" s="5">
        <f t="shared" si="787"/>
        <v>2</v>
      </c>
      <c r="C2663" s="5">
        <f t="shared" si="788"/>
        <v>2024</v>
      </c>
      <c r="D2663" s="5" t="s">
        <v>2439</v>
      </c>
      <c r="E2663" s="5" t="str">
        <f>VLOOKUP(F2663,'Set up'!$A$2:$C$55,2,FALSE)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up'!$A$2:$C$55,3,FALSE)</f>
        <v>Cash</v>
      </c>
      <c r="J2663" s="5">
        <f>VLOOKUP(F2663,'Set up'!$A$2:$D$55,4,FALSE)</f>
        <v>0</v>
      </c>
      <c r="K2663" s="4">
        <f t="shared" si="780"/>
        <v>45345</v>
      </c>
      <c r="L2663" s="5">
        <f t="shared" si="781"/>
        <v>2</v>
      </c>
      <c r="M2663" s="5">
        <f t="shared" si="782"/>
        <v>2024</v>
      </c>
      <c r="N2663" s="6">
        <v>187.5</v>
      </c>
      <c r="P2663" s="6">
        <v>187.5</v>
      </c>
      <c r="Q2663" s="7">
        <v>4312646.9500000011</v>
      </c>
      <c r="R2663" s="44" t="str">
        <f>VLOOKUP(F2663,'Set up'!$A$2:$E$55,5,FALSE)</f>
        <v>Trsf</v>
      </c>
    </row>
    <row r="2664" spans="1:18" ht="15" customHeight="1" x14ac:dyDescent="0.35">
      <c r="A2664" s="4">
        <v>45345</v>
      </c>
      <c r="B2664" s="5">
        <f t="shared" si="787"/>
        <v>2</v>
      </c>
      <c r="C2664" s="5">
        <f t="shared" si="788"/>
        <v>2024</v>
      </c>
      <c r="D2664" s="5" t="s">
        <v>2439</v>
      </c>
      <c r="E2664" s="5" t="str">
        <f>VLOOKUP(F2664,'Set up'!$A$2:$C$55,2,FALSE)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up'!$A$2:$C$55,3,FALSE)</f>
        <v>Cash</v>
      </c>
      <c r="J2664" s="5">
        <f>VLOOKUP(F2664,'Set up'!$A$2:$D$55,4,FALSE)</f>
        <v>0</v>
      </c>
      <c r="K2664" s="4">
        <f t="shared" si="780"/>
        <v>45345</v>
      </c>
      <c r="L2664" s="5">
        <f t="shared" si="781"/>
        <v>2</v>
      </c>
      <c r="M2664" s="5">
        <f t="shared" si="782"/>
        <v>2024</v>
      </c>
      <c r="N2664" s="6">
        <v>420</v>
      </c>
      <c r="P2664" s="6">
        <v>420</v>
      </c>
      <c r="Q2664" s="7">
        <v>4313066.9500000011</v>
      </c>
      <c r="R2664" s="44" t="str">
        <f>VLOOKUP(F2664,'Set up'!$A$2:$E$55,5,FALSE)</f>
        <v>Trsf</v>
      </c>
    </row>
    <row r="2665" spans="1:18" ht="15" customHeight="1" x14ac:dyDescent="0.35">
      <c r="A2665" s="4">
        <v>45345</v>
      </c>
      <c r="B2665" s="5">
        <f t="shared" si="787"/>
        <v>2</v>
      </c>
      <c r="C2665" s="5">
        <f t="shared" si="788"/>
        <v>2024</v>
      </c>
      <c r="D2665" s="5" t="s">
        <v>2439</v>
      </c>
      <c r="E2665" s="5" t="str">
        <f>VLOOKUP(F2665,'Set up'!$A$2:$C$55,2,FALSE)</f>
        <v>C00000019</v>
      </c>
      <c r="F2665" s="1" t="s">
        <v>401</v>
      </c>
      <c r="G2665" s="99" t="s">
        <v>2440</v>
      </c>
      <c r="H2665" s="5">
        <v>1</v>
      </c>
      <c r="I2665" s="5" t="str">
        <f>VLOOKUP(F2665,'Set up'!$A$2:$C$55,3,FALSE)</f>
        <v>Cash</v>
      </c>
      <c r="J2665" s="5">
        <f>VLOOKUP(F2665,'Set up'!$A$2:$D$55,4,FALSE)</f>
        <v>0</v>
      </c>
      <c r="K2665" s="4">
        <f t="shared" si="780"/>
        <v>45345</v>
      </c>
      <c r="L2665" s="5">
        <f t="shared" si="781"/>
        <v>2</v>
      </c>
      <c r="M2665" s="5">
        <f t="shared" si="782"/>
        <v>2024</v>
      </c>
      <c r="N2665" s="6">
        <v>150</v>
      </c>
      <c r="P2665" s="6">
        <v>150</v>
      </c>
      <c r="Q2665" s="7">
        <v>4313216.9500000011</v>
      </c>
      <c r="R2665" s="44" t="str">
        <f>VLOOKUP(F2665,'Set up'!$A$2:$E$55,5,FALSE)</f>
        <v>Trsf</v>
      </c>
    </row>
    <row r="2666" spans="1:18" ht="15" customHeight="1" x14ac:dyDescent="0.35">
      <c r="A2666" s="4">
        <v>45345</v>
      </c>
      <c r="B2666" s="5">
        <f t="shared" si="787"/>
        <v>2</v>
      </c>
      <c r="C2666" s="5">
        <f t="shared" si="788"/>
        <v>2024</v>
      </c>
      <c r="D2666" s="5" t="s">
        <v>2439</v>
      </c>
      <c r="E2666" s="5" t="str">
        <f>VLOOKUP(F2666,'Set up'!$A$2:$C$55,2,FALSE)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up'!$A$2:$C$55,3,FALSE)</f>
        <v>Cash</v>
      </c>
      <c r="J2666" s="5">
        <f>VLOOKUP(F2666,'Set up'!$A$2:$D$55,4,FALSE)</f>
        <v>0</v>
      </c>
      <c r="K2666" s="4">
        <f t="shared" si="780"/>
        <v>45345</v>
      </c>
      <c r="L2666" s="5">
        <f t="shared" si="781"/>
        <v>2</v>
      </c>
      <c r="M2666" s="5">
        <f t="shared" si="782"/>
        <v>2024</v>
      </c>
      <c r="N2666" s="6">
        <v>160</v>
      </c>
      <c r="P2666" s="6">
        <v>160</v>
      </c>
      <c r="Q2666" s="7">
        <v>4313376.9500000011</v>
      </c>
      <c r="R2666" s="44" t="str">
        <f>VLOOKUP(F2666,'Set up'!$A$2:$E$55,5,FALSE)</f>
        <v>Trsf</v>
      </c>
    </row>
    <row r="2667" spans="1:18" ht="15" customHeight="1" x14ac:dyDescent="0.35">
      <c r="A2667" s="4">
        <v>45348</v>
      </c>
      <c r="B2667" s="5">
        <f t="shared" si="787"/>
        <v>2</v>
      </c>
      <c r="C2667" s="5">
        <f t="shared" si="788"/>
        <v>2024</v>
      </c>
      <c r="D2667" s="5" t="s">
        <v>2441</v>
      </c>
      <c r="E2667" s="5" t="str">
        <f>VLOOKUP(F2667,'Set up'!$A$2:$C$55,2,FALSE)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up'!$A$2:$C$55,3,FALSE)</f>
        <v>Cash</v>
      </c>
      <c r="J2667" s="5">
        <f>VLOOKUP(F2667,'Set up'!$A$2:$D$55,4,FALSE)</f>
        <v>0</v>
      </c>
      <c r="K2667" s="4">
        <f t="shared" si="780"/>
        <v>45348</v>
      </c>
      <c r="L2667" s="5">
        <f t="shared" si="781"/>
        <v>2</v>
      </c>
      <c r="M2667" s="5">
        <f t="shared" si="782"/>
        <v>2024</v>
      </c>
      <c r="N2667" s="6">
        <v>437.5</v>
      </c>
      <c r="P2667" s="6">
        <v>437.5</v>
      </c>
      <c r="Q2667" s="7">
        <v>4313814.4500000011</v>
      </c>
      <c r="R2667" s="44" t="str">
        <f>VLOOKUP(F2667,'Set up'!$A$2:$E$55,5,FALSE)</f>
        <v>Trsf</v>
      </c>
    </row>
    <row r="2668" spans="1:18" ht="15" customHeight="1" x14ac:dyDescent="0.35">
      <c r="A2668" s="4">
        <v>45348</v>
      </c>
      <c r="B2668" s="5">
        <f t="shared" si="787"/>
        <v>2</v>
      </c>
      <c r="C2668" s="5">
        <f t="shared" si="788"/>
        <v>2024</v>
      </c>
      <c r="D2668" s="5" t="s">
        <v>2442</v>
      </c>
      <c r="E2668" s="5" t="str">
        <f>VLOOKUP(F2668,'Set up'!$A$2:$C$55,2,FALSE)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up'!$A$2:$C$55,3,FALSE)</f>
        <v>Cash</v>
      </c>
      <c r="J2668" s="5">
        <f>VLOOKUP(F2668,'Set up'!$A$2:$D$55,4,FALSE)</f>
        <v>0</v>
      </c>
      <c r="K2668" s="4">
        <f t="shared" si="780"/>
        <v>45348</v>
      </c>
      <c r="L2668" s="5">
        <f t="shared" si="781"/>
        <v>2</v>
      </c>
      <c r="M2668" s="5">
        <f t="shared" si="782"/>
        <v>2024</v>
      </c>
      <c r="N2668" s="6">
        <v>11121</v>
      </c>
      <c r="P2668" s="6">
        <v>11121</v>
      </c>
      <c r="Q2668" s="7">
        <v>4324935.4500000011</v>
      </c>
      <c r="R2668" s="44" t="str">
        <f>VLOOKUP(F2668,'Set up'!$A$2:$E$55,5,FALSE)</f>
        <v>Trsf</v>
      </c>
    </row>
    <row r="2669" spans="1:18" ht="15" customHeight="1" x14ac:dyDescent="0.35">
      <c r="A2669" s="4">
        <v>45348</v>
      </c>
      <c r="B2669" s="5">
        <f t="shared" si="787"/>
        <v>2</v>
      </c>
      <c r="C2669" s="5">
        <f t="shared" si="788"/>
        <v>2024</v>
      </c>
      <c r="D2669" s="5" t="s">
        <v>2442</v>
      </c>
      <c r="E2669" s="5" t="str">
        <f>VLOOKUP(F2669,'Set up'!$A$2:$C$55,2,FALSE)</f>
        <v>C00000042</v>
      </c>
      <c r="F2669" s="1" t="s">
        <v>2013</v>
      </c>
      <c r="G2669" s="99" t="s">
        <v>2443</v>
      </c>
      <c r="H2669" s="5">
        <v>19</v>
      </c>
      <c r="I2669" s="5" t="str">
        <f>VLOOKUP(F2669,'Set up'!$A$2:$C$55,3,FALSE)</f>
        <v>Cash</v>
      </c>
      <c r="J2669" s="5">
        <f>VLOOKUP(F2669,'Set up'!$A$2:$D$55,4,FALSE)</f>
        <v>0</v>
      </c>
      <c r="K2669" s="4">
        <f t="shared" si="780"/>
        <v>45348</v>
      </c>
      <c r="L2669" s="5">
        <f t="shared" si="781"/>
        <v>2</v>
      </c>
      <c r="M2669" s="5">
        <f t="shared" si="782"/>
        <v>2024</v>
      </c>
      <c r="N2669" s="6">
        <v>4077.4</v>
      </c>
      <c r="P2669" s="6">
        <v>4077.4</v>
      </c>
      <c r="Q2669" s="7">
        <v>4329012.8500000015</v>
      </c>
      <c r="R2669" s="44" t="str">
        <f>VLOOKUP(F2669,'Set up'!$A$2:$E$55,5,FALSE)</f>
        <v>Trsf</v>
      </c>
    </row>
    <row r="2670" spans="1:18" ht="15" customHeight="1" x14ac:dyDescent="0.35">
      <c r="A2670" s="4">
        <v>45348</v>
      </c>
      <c r="B2670" s="5">
        <f t="shared" si="787"/>
        <v>2</v>
      </c>
      <c r="C2670" s="5">
        <f t="shared" si="788"/>
        <v>2024</v>
      </c>
      <c r="D2670" s="5" t="s">
        <v>2442</v>
      </c>
      <c r="E2670" s="5" t="str">
        <f>VLOOKUP(F2670,'Set up'!$A$2:$C$55,2,FALSE)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up'!$A$2:$C$55,3,FALSE)</f>
        <v>Cash</v>
      </c>
      <c r="J2670" s="5">
        <f>VLOOKUP(F2670,'Set up'!$A$2:$D$55,4,FALSE)</f>
        <v>0</v>
      </c>
      <c r="K2670" s="4">
        <f t="shared" si="780"/>
        <v>45348</v>
      </c>
      <c r="L2670" s="5">
        <f t="shared" si="781"/>
        <v>2</v>
      </c>
      <c r="M2670" s="5">
        <f t="shared" si="782"/>
        <v>2024</v>
      </c>
      <c r="N2670" s="6">
        <v>2340</v>
      </c>
      <c r="P2670" s="6">
        <v>2340</v>
      </c>
      <c r="Q2670" s="7">
        <v>4331352.8500000015</v>
      </c>
      <c r="R2670" s="44" t="str">
        <f>VLOOKUP(F2670,'Set up'!$A$2:$E$55,5,FALSE)</f>
        <v>Trsf</v>
      </c>
    </row>
    <row r="2671" spans="1:18" ht="15" customHeight="1" x14ac:dyDescent="0.35">
      <c r="A2671" s="4">
        <v>45348</v>
      </c>
      <c r="B2671" s="5">
        <f t="shared" si="787"/>
        <v>2</v>
      </c>
      <c r="C2671" s="5">
        <f t="shared" si="788"/>
        <v>2024</v>
      </c>
      <c r="D2671" s="5" t="s">
        <v>2442</v>
      </c>
      <c r="E2671" s="5" t="str">
        <f>VLOOKUP(F2671,'Set up'!$A$2:$C$55,2,FALSE)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up'!$A$2:$C$55,3,FALSE)</f>
        <v>Cash</v>
      </c>
      <c r="J2671" s="5">
        <f>VLOOKUP(F2671,'Set up'!$A$2:$D$55,4,FALSE)</f>
        <v>0</v>
      </c>
      <c r="K2671" s="4">
        <f t="shared" si="780"/>
        <v>45348</v>
      </c>
      <c r="L2671" s="5">
        <f t="shared" si="781"/>
        <v>2</v>
      </c>
      <c r="M2671" s="5">
        <f t="shared" si="782"/>
        <v>2024</v>
      </c>
      <c r="N2671" s="6">
        <v>380</v>
      </c>
      <c r="P2671" s="6">
        <v>380</v>
      </c>
      <c r="Q2671" s="7">
        <v>4331732.8500000015</v>
      </c>
      <c r="R2671" s="44" t="str">
        <f>VLOOKUP(F2671,'Set up'!$A$2:$E$55,5,FALSE)</f>
        <v>Trsf</v>
      </c>
    </row>
    <row r="2672" spans="1:18" ht="15" customHeight="1" x14ac:dyDescent="0.35">
      <c r="A2672" s="4">
        <v>45348</v>
      </c>
      <c r="B2672" s="5">
        <f t="shared" si="787"/>
        <v>2</v>
      </c>
      <c r="C2672" s="5">
        <f t="shared" si="788"/>
        <v>2024</v>
      </c>
      <c r="D2672" s="5" t="s">
        <v>2442</v>
      </c>
      <c r="E2672" s="5" t="str">
        <f>VLOOKUP(F2672,'Set up'!$A$2:$C$55,2,FALSE)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up'!$A$2:$C$55,3,FALSE)</f>
        <v>Cash</v>
      </c>
      <c r="J2672" s="5">
        <f>VLOOKUP(F2672,'Set up'!$A$2:$D$55,4,FALSE)</f>
        <v>0</v>
      </c>
      <c r="K2672" s="4">
        <f t="shared" si="780"/>
        <v>45348</v>
      </c>
      <c r="L2672" s="5">
        <f t="shared" si="781"/>
        <v>2</v>
      </c>
      <c r="M2672" s="5">
        <f t="shared" si="782"/>
        <v>2024</v>
      </c>
      <c r="N2672" s="6">
        <v>900</v>
      </c>
      <c r="P2672" s="6">
        <v>900</v>
      </c>
      <c r="Q2672" s="7">
        <v>4332632.8500000015</v>
      </c>
      <c r="R2672" s="44" t="str">
        <f>VLOOKUP(F2672,'Set up'!$A$2:$E$55,5,FALSE)</f>
        <v>Trsf</v>
      </c>
    </row>
    <row r="2673" spans="1:19" ht="15" customHeight="1" x14ac:dyDescent="0.35">
      <c r="A2673" s="4">
        <v>45349</v>
      </c>
      <c r="B2673" s="5">
        <f t="shared" si="787"/>
        <v>2</v>
      </c>
      <c r="C2673" s="5">
        <f t="shared" si="788"/>
        <v>2024</v>
      </c>
      <c r="D2673" s="5" t="s">
        <v>2444</v>
      </c>
      <c r="E2673" s="5" t="str">
        <f>VLOOKUP(F2673,'Set up'!$A$2:$C$55,2,FALSE)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up'!$A$2:$C$55,3,FALSE)</f>
        <v>Cash</v>
      </c>
      <c r="J2673" s="5">
        <f>VLOOKUP(F2673,'Set up'!$A$2:$D$55,4,FALSE)</f>
        <v>0</v>
      </c>
      <c r="K2673" s="4">
        <f t="shared" si="780"/>
        <v>45349</v>
      </c>
      <c r="L2673" s="5">
        <f t="shared" si="781"/>
        <v>2</v>
      </c>
      <c r="M2673" s="5">
        <f t="shared" si="782"/>
        <v>2024</v>
      </c>
      <c r="N2673" s="6">
        <v>567.6</v>
      </c>
      <c r="O2673" s="6">
        <f t="shared" ref="O2673" si="789">-N2673</f>
        <v>-567.6</v>
      </c>
      <c r="P2673" s="6">
        <f t="shared" ref="P2673" si="790">SUM(N2673+O2673)</f>
        <v>0</v>
      </c>
      <c r="Q2673" s="7">
        <v>4333200.4500000011</v>
      </c>
      <c r="R2673" s="44" t="str">
        <f>VLOOKUP(F2673,'Set up'!$A$2:$E$55,5,FALSE)</f>
        <v>Trsf</v>
      </c>
      <c r="S2673" s="1" t="s">
        <v>2490</v>
      </c>
    </row>
    <row r="2674" spans="1:19" ht="15" customHeight="1" x14ac:dyDescent="0.35">
      <c r="A2674" s="4">
        <v>45350</v>
      </c>
      <c r="B2674" s="5">
        <f t="shared" si="787"/>
        <v>2</v>
      </c>
      <c r="C2674" s="5">
        <f t="shared" si="788"/>
        <v>2024</v>
      </c>
      <c r="D2674" s="5" t="s">
        <v>2445</v>
      </c>
      <c r="E2674" s="5" t="str">
        <f>VLOOKUP(F2674,'Set up'!$A$2:$C$55,2,FALSE)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up'!$A$2:$C$55,3,FALSE)</f>
        <v>Cash</v>
      </c>
      <c r="J2674" s="5">
        <f>VLOOKUP(F2674,'Set up'!$A$2:$D$55,4,FALSE)</f>
        <v>0</v>
      </c>
      <c r="K2674" s="4">
        <f t="shared" si="780"/>
        <v>45350</v>
      </c>
      <c r="L2674" s="5">
        <f t="shared" si="781"/>
        <v>2</v>
      </c>
      <c r="M2674" s="5">
        <f t="shared" si="782"/>
        <v>2024</v>
      </c>
      <c r="N2674" s="6">
        <v>1000</v>
      </c>
      <c r="P2674" s="6">
        <v>1000</v>
      </c>
      <c r="Q2674" s="7">
        <v>4334200.4500000011</v>
      </c>
      <c r="R2674" s="44" t="str">
        <f>VLOOKUP(F2674,'Set up'!$A$2:$E$55,5,FALSE)</f>
        <v>Trsf</v>
      </c>
    </row>
    <row r="2675" spans="1:19" ht="15" customHeight="1" x14ac:dyDescent="0.35">
      <c r="A2675" s="4">
        <v>45352</v>
      </c>
      <c r="B2675" s="5">
        <f t="shared" si="787"/>
        <v>3</v>
      </c>
      <c r="C2675" s="5">
        <f t="shared" si="788"/>
        <v>2024</v>
      </c>
      <c r="D2675" s="5" t="s">
        <v>2496</v>
      </c>
      <c r="E2675" s="5" t="str">
        <f>VLOOKUP(F2675,'Set up'!$A$2:$C$55,2,FALSE)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up'!$A$2:$C$55,3,FALSE)</f>
        <v>Cash</v>
      </c>
      <c r="J2675" s="5">
        <f>VLOOKUP(F2675,'Set up'!$A$2:$D$55,4,FALSE)</f>
        <v>0</v>
      </c>
      <c r="K2675" s="4">
        <f t="shared" si="780"/>
        <v>45352</v>
      </c>
      <c r="L2675" s="5">
        <f t="shared" si="781"/>
        <v>3</v>
      </c>
      <c r="M2675" s="5">
        <f t="shared" si="782"/>
        <v>2024</v>
      </c>
      <c r="N2675" s="12">
        <v>1738</v>
      </c>
      <c r="O2675" s="12"/>
      <c r="P2675" s="12">
        <f>SUM(N2675+O2675)</f>
        <v>1738</v>
      </c>
      <c r="Q2675" s="7">
        <f t="shared" ref="Q2675:Q2728" si="791">SUM(Q2674+N2675)</f>
        <v>4335938.4500000011</v>
      </c>
      <c r="R2675" s="44" t="str">
        <f>VLOOKUP(F2675,'Set up'!$A$2:$E$55,5,FALSE)</f>
        <v>PD Chq</v>
      </c>
    </row>
    <row r="2676" spans="1:19" ht="15" customHeight="1" x14ac:dyDescent="0.35">
      <c r="A2676" s="4">
        <v>45352</v>
      </c>
      <c r="B2676" s="5">
        <f t="shared" si="787"/>
        <v>3</v>
      </c>
      <c r="C2676" s="5">
        <f t="shared" si="788"/>
        <v>2024</v>
      </c>
      <c r="D2676" s="5" t="s">
        <v>2496</v>
      </c>
      <c r="E2676" s="5" t="str">
        <f>VLOOKUP(F2676,'Set up'!$A$2:$C$55,2,FALSE)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up'!$A$2:$C$55,3,FALSE)</f>
        <v>Cash</v>
      </c>
      <c r="J2676" s="5">
        <f>VLOOKUP(F2676,'Set up'!$A$2:$D$55,4,FALSE)</f>
        <v>0</v>
      </c>
      <c r="K2676" s="4">
        <f t="shared" si="780"/>
        <v>45352</v>
      </c>
      <c r="L2676" s="5">
        <f t="shared" si="781"/>
        <v>3</v>
      </c>
      <c r="M2676" s="5">
        <f t="shared" si="782"/>
        <v>2024</v>
      </c>
      <c r="N2676" s="12">
        <v>555</v>
      </c>
      <c r="O2676" s="12"/>
      <c r="P2676" s="12">
        <f t="shared" ref="P2676:P2728" si="792">SUM(N2676+O2676)</f>
        <v>555</v>
      </c>
      <c r="Q2676" s="7">
        <f t="shared" si="791"/>
        <v>4336493.4500000011</v>
      </c>
      <c r="R2676" s="44" t="str">
        <f>VLOOKUP(F2676,'Set up'!$A$2:$E$55,5,FALSE)</f>
        <v>PD Chq</v>
      </c>
    </row>
    <row r="2677" spans="1:19" ht="15" customHeight="1" x14ac:dyDescent="0.35">
      <c r="A2677" s="4">
        <v>45352</v>
      </c>
      <c r="B2677" s="5">
        <f t="shared" si="787"/>
        <v>3</v>
      </c>
      <c r="C2677" s="5">
        <f t="shared" si="788"/>
        <v>2024</v>
      </c>
      <c r="D2677" s="5" t="s">
        <v>2496</v>
      </c>
      <c r="E2677" s="5" t="str">
        <f>VLOOKUP(F2677,'Set up'!$A$2:$C$55,2,FALSE)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up'!$A$2:$C$55,3,FALSE)</f>
        <v>Cash</v>
      </c>
      <c r="J2677" s="5">
        <f>VLOOKUP(F2677,'Set up'!$A$2:$D$55,4,FALSE)</f>
        <v>0</v>
      </c>
      <c r="K2677" s="4">
        <f t="shared" si="780"/>
        <v>45352</v>
      </c>
      <c r="L2677" s="5">
        <f t="shared" si="781"/>
        <v>3</v>
      </c>
      <c r="M2677" s="5">
        <f t="shared" si="782"/>
        <v>2024</v>
      </c>
      <c r="N2677" s="12">
        <v>95</v>
      </c>
      <c r="O2677" s="12"/>
      <c r="P2677" s="12">
        <f t="shared" si="792"/>
        <v>95</v>
      </c>
      <c r="Q2677" s="7">
        <f t="shared" si="791"/>
        <v>4336588.4500000011</v>
      </c>
      <c r="R2677" s="44" t="str">
        <f>VLOOKUP(F2677,'Set up'!$A$2:$E$55,5,FALSE)</f>
        <v>PD Chq</v>
      </c>
    </row>
    <row r="2678" spans="1:19" ht="15" customHeight="1" x14ac:dyDescent="0.35">
      <c r="A2678" s="4">
        <v>45352</v>
      </c>
      <c r="B2678" s="5">
        <f t="shared" si="787"/>
        <v>3</v>
      </c>
      <c r="C2678" s="5">
        <f t="shared" si="788"/>
        <v>2024</v>
      </c>
      <c r="D2678" s="5" t="s">
        <v>2496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up'!$A$2:$C$55,3,FALSE)</f>
        <v>Cash</v>
      </c>
      <c r="J2678" s="5">
        <f>VLOOKUP(F2678,'Set up'!$A$2:$D$55,4,FALSE)</f>
        <v>0</v>
      </c>
      <c r="K2678" s="4">
        <f t="shared" si="780"/>
        <v>45352</v>
      </c>
      <c r="L2678" s="5">
        <f t="shared" si="781"/>
        <v>3</v>
      </c>
      <c r="M2678" s="5">
        <f t="shared" si="782"/>
        <v>2024</v>
      </c>
      <c r="N2678" s="12">
        <v>225</v>
      </c>
      <c r="O2678" s="12"/>
      <c r="P2678" s="12">
        <f t="shared" si="792"/>
        <v>225</v>
      </c>
      <c r="Q2678" s="7">
        <f t="shared" si="791"/>
        <v>4336813.4500000011</v>
      </c>
      <c r="R2678" s="44" t="str">
        <f>VLOOKUP(F2678,'Set up'!$A$2:$E$55,5,FALSE)</f>
        <v>PD Chq</v>
      </c>
    </row>
    <row r="2679" spans="1:19" ht="15" customHeight="1" x14ac:dyDescent="0.35">
      <c r="A2679" s="4">
        <v>45353</v>
      </c>
      <c r="B2679" s="5">
        <f t="shared" si="787"/>
        <v>3</v>
      </c>
      <c r="C2679" s="5">
        <f t="shared" si="788"/>
        <v>2024</v>
      </c>
      <c r="D2679" s="5" t="s">
        <v>2497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up'!$A$2:$C$55,3,FALSE)</f>
        <v>120</v>
      </c>
      <c r="J2679" s="5">
        <f>VLOOKUP(F2679,'Set up'!$A$2:$D$55,4,FALSE)</f>
        <v>120</v>
      </c>
      <c r="K2679" s="4">
        <f t="shared" si="780"/>
        <v>45473</v>
      </c>
      <c r="L2679" s="5">
        <f t="shared" si="781"/>
        <v>6</v>
      </c>
      <c r="M2679" s="5">
        <f t="shared" si="782"/>
        <v>2024</v>
      </c>
      <c r="N2679" s="12">
        <v>12848</v>
      </c>
      <c r="O2679" s="12"/>
      <c r="P2679" s="12">
        <f t="shared" si="792"/>
        <v>12848</v>
      </c>
      <c r="Q2679" s="7">
        <f t="shared" si="791"/>
        <v>4349661.4500000011</v>
      </c>
      <c r="R2679" s="44" t="str">
        <f>VLOOKUP(F2679,'Set up'!$A$2:$E$55,5,FALSE)</f>
        <v>Trsf</v>
      </c>
    </row>
    <row r="2680" spans="1:19" ht="15" customHeight="1" x14ac:dyDescent="0.35">
      <c r="A2680" s="4">
        <v>45353</v>
      </c>
      <c r="B2680" s="5">
        <f t="shared" si="787"/>
        <v>3</v>
      </c>
      <c r="C2680" s="5">
        <f t="shared" si="788"/>
        <v>2024</v>
      </c>
      <c r="D2680" s="5" t="s">
        <v>2497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up'!$A$2:$C$55,3,FALSE)</f>
        <v>120</v>
      </c>
      <c r="J2680" s="5">
        <f>VLOOKUP(F2680,'Set up'!$A$2:$D$55,4,FALSE)</f>
        <v>120</v>
      </c>
      <c r="K2680" s="4">
        <f t="shared" si="780"/>
        <v>45473</v>
      </c>
      <c r="L2680" s="5">
        <f t="shared" si="781"/>
        <v>6</v>
      </c>
      <c r="M2680" s="5">
        <f t="shared" si="782"/>
        <v>2024</v>
      </c>
      <c r="N2680" s="12">
        <v>870</v>
      </c>
      <c r="O2680" s="12"/>
      <c r="P2680" s="12">
        <f t="shared" si="792"/>
        <v>870</v>
      </c>
      <c r="Q2680" s="7">
        <f t="shared" si="791"/>
        <v>4350531.4500000011</v>
      </c>
      <c r="R2680" s="44" t="str">
        <f>VLOOKUP(F2680,'Set up'!$A$2:$E$55,5,FALSE)</f>
        <v>Trsf</v>
      </c>
    </row>
    <row r="2681" spans="1:19" ht="15" customHeight="1" x14ac:dyDescent="0.35">
      <c r="A2681" s="4">
        <v>45353</v>
      </c>
      <c r="B2681" s="5">
        <f t="shared" si="787"/>
        <v>3</v>
      </c>
      <c r="C2681" s="5">
        <f t="shared" si="788"/>
        <v>2024</v>
      </c>
      <c r="D2681" s="5" t="s">
        <v>2497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up'!$A$2:$C$55,3,FALSE)</f>
        <v>120</v>
      </c>
      <c r="J2681" s="5">
        <f>VLOOKUP(F2681,'Set up'!$A$2:$D$55,4,FALSE)</f>
        <v>120</v>
      </c>
      <c r="K2681" s="4">
        <f t="shared" si="780"/>
        <v>45473</v>
      </c>
      <c r="L2681" s="5">
        <f t="shared" si="781"/>
        <v>6</v>
      </c>
      <c r="M2681" s="5">
        <f t="shared" si="782"/>
        <v>2024</v>
      </c>
      <c r="N2681" s="12">
        <v>575</v>
      </c>
      <c r="O2681" s="12"/>
      <c r="P2681" s="12">
        <f t="shared" si="792"/>
        <v>575</v>
      </c>
      <c r="Q2681" s="7">
        <f t="shared" si="791"/>
        <v>4351106.4500000011</v>
      </c>
      <c r="R2681" s="44" t="str">
        <f>VLOOKUP(F2681,'Set up'!$A$2:$E$55,5,FALSE)</f>
        <v>Trsf</v>
      </c>
    </row>
    <row r="2682" spans="1:19" ht="15" customHeight="1" x14ac:dyDescent="0.35">
      <c r="A2682" s="4">
        <v>45353</v>
      </c>
      <c r="B2682" s="5">
        <f t="shared" si="787"/>
        <v>3</v>
      </c>
      <c r="C2682" s="5">
        <f t="shared" si="788"/>
        <v>2024</v>
      </c>
      <c r="D2682" s="5" t="s">
        <v>2497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up'!$A$2:$C$55,3,FALSE)</f>
        <v>120</v>
      </c>
      <c r="J2682" s="5">
        <f>VLOOKUP(F2682,'Set up'!$A$2:$D$55,4,FALSE)</f>
        <v>120</v>
      </c>
      <c r="K2682" s="4">
        <f t="shared" si="780"/>
        <v>45473</v>
      </c>
      <c r="L2682" s="5">
        <f t="shared" si="781"/>
        <v>6</v>
      </c>
      <c r="M2682" s="5">
        <f t="shared" si="782"/>
        <v>2024</v>
      </c>
      <c r="N2682" s="12">
        <v>440</v>
      </c>
      <c r="O2682" s="12"/>
      <c r="P2682" s="12">
        <f t="shared" si="792"/>
        <v>440</v>
      </c>
      <c r="Q2682" s="7">
        <f t="shared" si="791"/>
        <v>4351546.4500000011</v>
      </c>
      <c r="R2682" s="44" t="str">
        <f>VLOOKUP(F2682,'Set up'!$A$2:$E$55,5,FALSE)</f>
        <v>Trsf</v>
      </c>
    </row>
    <row r="2683" spans="1:19" ht="15" customHeight="1" x14ac:dyDescent="0.35">
      <c r="A2683" s="4">
        <v>45353</v>
      </c>
      <c r="B2683" s="5">
        <f t="shared" si="787"/>
        <v>3</v>
      </c>
      <c r="C2683" s="5">
        <f t="shared" si="788"/>
        <v>2024</v>
      </c>
      <c r="D2683" s="5" t="s">
        <v>2497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up'!$A$2:$C$55,3,FALSE)</f>
        <v>120</v>
      </c>
      <c r="J2683" s="5">
        <f>VLOOKUP(F2683,'Set up'!$A$2:$D$55,4,FALSE)</f>
        <v>120</v>
      </c>
      <c r="K2683" s="4">
        <f t="shared" si="780"/>
        <v>45473</v>
      </c>
      <c r="L2683" s="5">
        <f t="shared" si="781"/>
        <v>6</v>
      </c>
      <c r="M2683" s="5">
        <f t="shared" si="782"/>
        <v>2024</v>
      </c>
      <c r="N2683" s="12">
        <v>420</v>
      </c>
      <c r="O2683" s="12"/>
      <c r="P2683" s="12">
        <f t="shared" si="792"/>
        <v>420</v>
      </c>
      <c r="Q2683" s="7">
        <f t="shared" si="791"/>
        <v>4351966.4500000011</v>
      </c>
      <c r="R2683" s="44" t="str">
        <f>VLOOKUP(F2683,'Set up'!$A$2:$E$55,5,FALSE)</f>
        <v>Trsf</v>
      </c>
    </row>
    <row r="2684" spans="1:19" ht="15" customHeight="1" x14ac:dyDescent="0.35">
      <c r="A2684" s="4">
        <v>45353</v>
      </c>
      <c r="B2684" s="5">
        <f t="shared" si="787"/>
        <v>3</v>
      </c>
      <c r="C2684" s="5">
        <f t="shared" si="788"/>
        <v>2024</v>
      </c>
      <c r="D2684" s="5" t="s">
        <v>2497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up'!$A$2:$C$55,3,FALSE)</f>
        <v>120</v>
      </c>
      <c r="J2684" s="5">
        <f>VLOOKUP(F2684,'Set up'!$A$2:$D$55,4,FALSE)</f>
        <v>120</v>
      </c>
      <c r="K2684" s="4">
        <f t="shared" si="780"/>
        <v>45473</v>
      </c>
      <c r="L2684" s="5">
        <f t="shared" si="781"/>
        <v>6</v>
      </c>
      <c r="M2684" s="5">
        <f t="shared" si="782"/>
        <v>2024</v>
      </c>
      <c r="N2684" s="12">
        <v>395</v>
      </c>
      <c r="O2684" s="12"/>
      <c r="P2684" s="12">
        <f t="shared" si="792"/>
        <v>395</v>
      </c>
      <c r="Q2684" s="7">
        <f t="shared" si="791"/>
        <v>4352361.4500000011</v>
      </c>
      <c r="R2684" s="44" t="str">
        <f>VLOOKUP(F2684,'Set up'!$A$2:$E$55,5,FALSE)</f>
        <v>Trsf</v>
      </c>
    </row>
    <row r="2685" spans="1:19" ht="15" customHeight="1" x14ac:dyDescent="0.35">
      <c r="A2685" s="4">
        <v>45353</v>
      </c>
      <c r="B2685" s="5">
        <f t="shared" si="787"/>
        <v>3</v>
      </c>
      <c r="C2685" s="5">
        <f t="shared" si="788"/>
        <v>2024</v>
      </c>
      <c r="D2685" s="5" t="s">
        <v>2498</v>
      </c>
      <c r="E2685" s="5" t="str">
        <f>VLOOKUP(F2685,'Set up'!$A$2:$C$55,2,FALSE)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up'!$A$2:$C$55,3,FALSE)</f>
        <v>Cash</v>
      </c>
      <c r="J2685" s="5">
        <f>VLOOKUP(F2685,'Set up'!$A$2:$D$55,4,FALSE)</f>
        <v>0</v>
      </c>
      <c r="K2685" s="4">
        <f t="shared" si="780"/>
        <v>45353</v>
      </c>
      <c r="L2685" s="5">
        <f t="shared" si="781"/>
        <v>3</v>
      </c>
      <c r="M2685" s="5">
        <f t="shared" si="782"/>
        <v>2024</v>
      </c>
      <c r="N2685" s="12">
        <v>1279.8</v>
      </c>
      <c r="O2685" s="6">
        <f t="shared" ref="O2685" si="793">-N2685</f>
        <v>-1279.8</v>
      </c>
      <c r="P2685" s="12">
        <f t="shared" si="792"/>
        <v>0</v>
      </c>
      <c r="Q2685" s="7">
        <f t="shared" si="791"/>
        <v>4353641.2500000009</v>
      </c>
      <c r="R2685" s="44" t="str">
        <f>VLOOKUP(F2685,'Set up'!$A$2:$E$55,5,FALSE)</f>
        <v>Trsf</v>
      </c>
      <c r="S2685" s="1" t="s">
        <v>2532</v>
      </c>
    </row>
    <row r="2686" spans="1:19" ht="15" customHeight="1" x14ac:dyDescent="0.35">
      <c r="A2686" s="4">
        <v>45356</v>
      </c>
      <c r="B2686" s="5">
        <f t="shared" si="787"/>
        <v>3</v>
      </c>
      <c r="C2686" s="5">
        <f t="shared" si="788"/>
        <v>2024</v>
      </c>
      <c r="D2686" s="5" t="s">
        <v>2499</v>
      </c>
      <c r="E2686" s="5" t="str">
        <f>VLOOKUP(F2686,'Set up'!$A$2:$C$55,2,FALSE)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up'!$A$2:$C$55,3,FALSE)</f>
        <v>Cash</v>
      </c>
      <c r="J2686" s="5">
        <f>VLOOKUP(F2686,'Set up'!$A$2:$D$55,4,FALSE)</f>
        <v>0</v>
      </c>
      <c r="K2686" s="4">
        <f t="shared" si="780"/>
        <v>45356</v>
      </c>
      <c r="L2686" s="5">
        <f t="shared" si="781"/>
        <v>3</v>
      </c>
      <c r="M2686" s="5">
        <f t="shared" si="782"/>
        <v>2024</v>
      </c>
      <c r="N2686" s="12">
        <v>625</v>
      </c>
      <c r="O2686" s="12"/>
      <c r="P2686" s="12">
        <f t="shared" si="792"/>
        <v>625</v>
      </c>
      <c r="Q2686" s="7">
        <f t="shared" si="791"/>
        <v>4354266.2500000009</v>
      </c>
      <c r="R2686" s="44" t="str">
        <f>VLOOKUP(F2686,'Set up'!$A$2:$E$55,5,FALSE)</f>
        <v>Trsf</v>
      </c>
    </row>
    <row r="2687" spans="1:19" ht="15" customHeight="1" x14ac:dyDescent="0.35">
      <c r="A2687" s="4">
        <v>45356</v>
      </c>
      <c r="B2687" s="5">
        <f t="shared" si="787"/>
        <v>3</v>
      </c>
      <c r="C2687" s="5">
        <f t="shared" si="788"/>
        <v>2024</v>
      </c>
      <c r="D2687" s="5" t="s">
        <v>2500</v>
      </c>
      <c r="E2687" s="5" t="str">
        <f>VLOOKUP(F2687,'Set up'!$A$2:$C$55,2,FALSE)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up'!$A$2:$C$55,3,FALSE)</f>
        <v>Cash</v>
      </c>
      <c r="J2687" s="5">
        <f>VLOOKUP(F2687,'Set up'!$A$2:$D$55,4,FALSE)</f>
        <v>0</v>
      </c>
      <c r="K2687" s="4">
        <f t="shared" si="780"/>
        <v>45356</v>
      </c>
      <c r="L2687" s="5">
        <f t="shared" si="781"/>
        <v>3</v>
      </c>
      <c r="M2687" s="5">
        <f t="shared" si="782"/>
        <v>2024</v>
      </c>
      <c r="N2687" s="12">
        <v>16060</v>
      </c>
      <c r="O2687" s="12"/>
      <c r="P2687" s="12">
        <f t="shared" si="792"/>
        <v>16060</v>
      </c>
      <c r="Q2687" s="7">
        <f t="shared" si="791"/>
        <v>4370326.2500000009</v>
      </c>
      <c r="R2687" s="44" t="str">
        <f>VLOOKUP(F2687,'Set up'!$A$2:$E$55,5,FALSE)</f>
        <v>Trsf</v>
      </c>
    </row>
    <row r="2688" spans="1:19" ht="15" customHeight="1" x14ac:dyDescent="0.35">
      <c r="A2688" s="4">
        <v>45356</v>
      </c>
      <c r="B2688" s="5">
        <f t="shared" si="787"/>
        <v>3</v>
      </c>
      <c r="C2688" s="5">
        <f t="shared" si="788"/>
        <v>2024</v>
      </c>
      <c r="D2688" s="5" t="s">
        <v>2500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up'!$A$2:$C$55,3,FALSE)</f>
        <v>Cash</v>
      </c>
      <c r="J2688" s="5">
        <f>VLOOKUP(F2688,'Set up'!$A$2:$D$55,4,FALSE)</f>
        <v>0</v>
      </c>
      <c r="K2688" s="4">
        <f t="shared" si="780"/>
        <v>45356</v>
      </c>
      <c r="L2688" s="5">
        <f t="shared" si="781"/>
        <v>3</v>
      </c>
      <c r="M2688" s="5">
        <f t="shared" si="782"/>
        <v>2024</v>
      </c>
      <c r="N2688" s="12">
        <v>3480</v>
      </c>
      <c r="O2688" s="12"/>
      <c r="P2688" s="12">
        <f t="shared" si="792"/>
        <v>3480</v>
      </c>
      <c r="Q2688" s="7">
        <f t="shared" si="791"/>
        <v>4373806.2500000009</v>
      </c>
      <c r="R2688" s="44" t="str">
        <f>VLOOKUP(F2688,'Set up'!$A$2:$E$55,5,FALSE)</f>
        <v>Trsf</v>
      </c>
    </row>
    <row r="2689" spans="1:19" ht="15" customHeight="1" x14ac:dyDescent="0.35">
      <c r="A2689" s="4">
        <v>45356</v>
      </c>
      <c r="B2689" s="5">
        <f t="shared" si="787"/>
        <v>3</v>
      </c>
      <c r="C2689" s="5">
        <f t="shared" si="788"/>
        <v>2024</v>
      </c>
      <c r="D2689" s="5" t="s">
        <v>2500</v>
      </c>
      <c r="E2689" s="5" t="str">
        <f>VLOOKUP(F2689,'Set up'!$A$2:$C$55,2,FALSE)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up'!$A$2:$C$55,3,FALSE)</f>
        <v>Cash</v>
      </c>
      <c r="J2689" s="5">
        <f>VLOOKUP(F2689,'Set up'!$A$2:$D$55,4,FALSE)</f>
        <v>0</v>
      </c>
      <c r="K2689" s="4">
        <f t="shared" si="780"/>
        <v>45356</v>
      </c>
      <c r="L2689" s="5">
        <f t="shared" si="781"/>
        <v>3</v>
      </c>
      <c r="M2689" s="5">
        <f t="shared" si="782"/>
        <v>2024</v>
      </c>
      <c r="N2689" s="12">
        <v>2146</v>
      </c>
      <c r="O2689" s="12"/>
      <c r="P2689" s="12">
        <f t="shared" si="792"/>
        <v>2146</v>
      </c>
      <c r="Q2689" s="7">
        <f t="shared" si="791"/>
        <v>4375952.2500000009</v>
      </c>
      <c r="R2689" s="44" t="str">
        <f>VLOOKUP(F2689,'Set up'!$A$2:$E$55,5,FALSE)</f>
        <v>Trsf</v>
      </c>
    </row>
    <row r="2690" spans="1:19" ht="15" customHeight="1" x14ac:dyDescent="0.35">
      <c r="A2690" s="4">
        <v>45356</v>
      </c>
      <c r="B2690" s="5">
        <f t="shared" si="787"/>
        <v>3</v>
      </c>
      <c r="C2690" s="5">
        <f t="shared" si="788"/>
        <v>2024</v>
      </c>
      <c r="D2690" s="5" t="s">
        <v>2500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up'!$A$2:$C$55,3,FALSE)</f>
        <v>Cash</v>
      </c>
      <c r="J2690" s="5">
        <f>VLOOKUP(F2690,'Set up'!$A$2:$D$55,4,FALSE)</f>
        <v>0</v>
      </c>
      <c r="K2690" s="4">
        <f t="shared" si="780"/>
        <v>45356</v>
      </c>
      <c r="L2690" s="5">
        <f t="shared" si="781"/>
        <v>3</v>
      </c>
      <c r="M2690" s="5">
        <f t="shared" si="782"/>
        <v>2024</v>
      </c>
      <c r="N2690" s="12">
        <v>3510</v>
      </c>
      <c r="O2690" s="12"/>
      <c r="P2690" s="12">
        <f t="shared" si="792"/>
        <v>3510</v>
      </c>
      <c r="Q2690" s="7">
        <f t="shared" si="791"/>
        <v>4379462.2500000009</v>
      </c>
      <c r="R2690" s="44" t="str">
        <f>VLOOKUP(F2690,'Set up'!$A$2:$E$55,5,FALSE)</f>
        <v>Trsf</v>
      </c>
    </row>
    <row r="2691" spans="1:19" ht="15" customHeight="1" x14ac:dyDescent="0.35">
      <c r="A2691" s="4">
        <v>45356</v>
      </c>
      <c r="B2691" s="5">
        <f t="shared" si="787"/>
        <v>3</v>
      </c>
      <c r="C2691" s="5">
        <f t="shared" si="788"/>
        <v>2024</v>
      </c>
      <c r="D2691" s="5" t="s">
        <v>2500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up'!$A$2:$C$55,3,FALSE)</f>
        <v>Cash</v>
      </c>
      <c r="J2691" s="5">
        <f>VLOOKUP(F2691,'Set up'!$A$2:$D$55,4,FALSE)</f>
        <v>0</v>
      </c>
      <c r="K2691" s="4">
        <f t="shared" ref="K2691:K2754" si="794">A2691+J2691</f>
        <v>45356</v>
      </c>
      <c r="L2691" s="5">
        <f t="shared" ref="L2691:L2754" si="795">MONTH(K2691)</f>
        <v>3</v>
      </c>
      <c r="M2691" s="5">
        <f t="shared" ref="M2691:M2754" si="796">YEAR(K2691)</f>
        <v>2024</v>
      </c>
      <c r="N2691" s="12">
        <v>380</v>
      </c>
      <c r="O2691" s="12"/>
      <c r="P2691" s="12">
        <f t="shared" si="792"/>
        <v>380</v>
      </c>
      <c r="Q2691" s="7">
        <f t="shared" si="791"/>
        <v>4379842.2500000009</v>
      </c>
      <c r="R2691" s="44" t="str">
        <f>VLOOKUP(F2691,'Set up'!$A$2:$E$55,5,FALSE)</f>
        <v>Trsf</v>
      </c>
    </row>
    <row r="2692" spans="1:19" ht="15" customHeight="1" x14ac:dyDescent="0.35">
      <c r="A2692" s="4">
        <v>45355</v>
      </c>
      <c r="B2692" s="5">
        <f t="shared" si="787"/>
        <v>3</v>
      </c>
      <c r="C2692" s="5">
        <f t="shared" si="788"/>
        <v>2024</v>
      </c>
      <c r="D2692" s="5" t="s">
        <v>2501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up'!$A$2:$C$55,3,FALSE)</f>
        <v>60</v>
      </c>
      <c r="J2692" s="5">
        <f>VLOOKUP(F2692,'Set up'!$A$2:$D$55,4,FALSE)</f>
        <v>60</v>
      </c>
      <c r="K2692" s="4">
        <f t="shared" si="794"/>
        <v>45415</v>
      </c>
      <c r="L2692" s="5">
        <f t="shared" si="795"/>
        <v>5</v>
      </c>
      <c r="M2692" s="5">
        <f t="shared" si="796"/>
        <v>2024</v>
      </c>
      <c r="N2692" s="12">
        <v>3212</v>
      </c>
      <c r="O2692" s="12"/>
      <c r="P2692" s="12">
        <f t="shared" si="792"/>
        <v>3212</v>
      </c>
      <c r="Q2692" s="7">
        <f t="shared" si="791"/>
        <v>4383054.2500000009</v>
      </c>
      <c r="R2692" s="44" t="str">
        <f>VLOOKUP(F2692,'Set up'!$A$2:$E$55,5,FALSE)</f>
        <v>Chq</v>
      </c>
    </row>
    <row r="2693" spans="1:19" ht="15" customHeight="1" x14ac:dyDescent="0.35">
      <c r="A2693" s="4">
        <v>45356</v>
      </c>
      <c r="B2693" s="5">
        <f t="shared" si="787"/>
        <v>3</v>
      </c>
      <c r="C2693" s="5">
        <f t="shared" si="788"/>
        <v>2024</v>
      </c>
      <c r="D2693" s="5" t="s">
        <v>2502</v>
      </c>
      <c r="E2693" s="5" t="str">
        <f>VLOOKUP(F2693,'Set up'!$A$2:$C$55,2,FALSE)</f>
        <v>C00000044</v>
      </c>
      <c r="F2693" s="1" t="s">
        <v>2210</v>
      </c>
      <c r="G2693" s="123" t="s">
        <v>2364</v>
      </c>
      <c r="H2693" s="5">
        <v>1</v>
      </c>
      <c r="I2693" s="5" t="str">
        <f>VLOOKUP(F2693,'Set up'!$A$2:$C$55,3,FALSE)</f>
        <v>Cash</v>
      </c>
      <c r="J2693" s="5">
        <f>VLOOKUP(F2693,'Set up'!$A$2:$D$55,4,FALSE)</f>
        <v>0</v>
      </c>
      <c r="K2693" s="4">
        <f t="shared" si="794"/>
        <v>45356</v>
      </c>
      <c r="L2693" s="5">
        <f t="shared" si="795"/>
        <v>3</v>
      </c>
      <c r="M2693" s="5">
        <f t="shared" si="796"/>
        <v>2024</v>
      </c>
      <c r="N2693" s="12">
        <v>1628</v>
      </c>
      <c r="O2693" s="6">
        <f t="shared" ref="O2693:O2694" si="797">-N2693</f>
        <v>-1628</v>
      </c>
      <c r="P2693" s="12">
        <f t="shared" si="792"/>
        <v>0</v>
      </c>
      <c r="Q2693" s="7">
        <f t="shared" si="791"/>
        <v>4384682.2500000009</v>
      </c>
      <c r="R2693" s="44" t="str">
        <f>VLOOKUP(F2693,'Set up'!$A$2:$E$55,5,FALSE)</f>
        <v>Cash</v>
      </c>
      <c r="S2693" s="1" t="s">
        <v>2568</v>
      </c>
    </row>
    <row r="2694" spans="1:19" ht="15" customHeight="1" x14ac:dyDescent="0.35">
      <c r="A2694" s="4">
        <v>45356</v>
      </c>
      <c r="B2694" s="5">
        <f t="shared" si="787"/>
        <v>3</v>
      </c>
      <c r="C2694" s="5">
        <f t="shared" si="788"/>
        <v>2024</v>
      </c>
      <c r="D2694" s="5" t="s">
        <v>2502</v>
      </c>
      <c r="E2694" s="5" t="str">
        <f>VLOOKUP(F2694,'Set up'!$A$2:$C$55,2,FALSE)</f>
        <v>C00000044</v>
      </c>
      <c r="F2694" s="1" t="s">
        <v>2210</v>
      </c>
      <c r="G2694" s="120" t="s">
        <v>2365</v>
      </c>
      <c r="H2694" s="5">
        <v>3</v>
      </c>
      <c r="I2694" s="5" t="str">
        <f>VLOOKUP(F2694,'Set up'!$A$2:$C$55,3,FALSE)</f>
        <v>Cash</v>
      </c>
      <c r="J2694" s="5">
        <f>VLOOKUP(F2694,'Set up'!$A$2:$D$55,4,FALSE)</f>
        <v>0</v>
      </c>
      <c r="K2694" s="4">
        <f t="shared" si="794"/>
        <v>45356</v>
      </c>
      <c r="L2694" s="5">
        <f t="shared" si="795"/>
        <v>3</v>
      </c>
      <c r="M2694" s="5">
        <f t="shared" si="796"/>
        <v>2024</v>
      </c>
      <c r="N2694" s="12">
        <v>630</v>
      </c>
      <c r="O2694" s="6">
        <f t="shared" si="797"/>
        <v>-630</v>
      </c>
      <c r="P2694" s="12">
        <f t="shared" si="792"/>
        <v>0</v>
      </c>
      <c r="Q2694" s="7">
        <f t="shared" si="791"/>
        <v>4385312.2500000009</v>
      </c>
      <c r="R2694" s="44" t="str">
        <f>VLOOKUP(F2694,'Set up'!$A$2:$E$55,5,FALSE)</f>
        <v>Cash</v>
      </c>
      <c r="S2694" s="1" t="s">
        <v>2568</v>
      </c>
    </row>
    <row r="2695" spans="1:19" ht="15" customHeight="1" x14ac:dyDescent="0.35">
      <c r="A2695" s="4">
        <v>45356</v>
      </c>
      <c r="B2695" s="5">
        <f t="shared" si="787"/>
        <v>3</v>
      </c>
      <c r="C2695" s="5">
        <f t="shared" si="788"/>
        <v>2024</v>
      </c>
      <c r="D2695" s="5" t="s">
        <v>2503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up'!$A$2:$C$55,3,FALSE)</f>
        <v>Cash</v>
      </c>
      <c r="J2695" s="5">
        <f>VLOOKUP(F2695,'Set up'!$A$2:$D$55,4,FALSE)</f>
        <v>0</v>
      </c>
      <c r="K2695" s="4">
        <f t="shared" si="794"/>
        <v>45356</v>
      </c>
      <c r="L2695" s="5">
        <f t="shared" si="795"/>
        <v>3</v>
      </c>
      <c r="M2695" s="5">
        <f t="shared" si="796"/>
        <v>2024</v>
      </c>
      <c r="N2695" s="12">
        <v>1738</v>
      </c>
      <c r="O2695" s="12"/>
      <c r="P2695" s="12">
        <f t="shared" si="792"/>
        <v>1738</v>
      </c>
      <c r="Q2695" s="7">
        <f t="shared" si="791"/>
        <v>4387050.2500000009</v>
      </c>
      <c r="R2695" s="44" t="str">
        <f>VLOOKUP(F2695,'Set up'!$A$2:$E$55,5,FALSE)</f>
        <v>Trsf</v>
      </c>
    </row>
    <row r="2696" spans="1:19" ht="15" customHeight="1" x14ac:dyDescent="0.35">
      <c r="A2696" s="4">
        <v>45356</v>
      </c>
      <c r="B2696" s="5">
        <f t="shared" si="787"/>
        <v>3</v>
      </c>
      <c r="C2696" s="5">
        <f t="shared" si="788"/>
        <v>2024</v>
      </c>
      <c r="D2696" s="5" t="s">
        <v>2503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up'!$A$2:$C$55,3,FALSE)</f>
        <v>Cash</v>
      </c>
      <c r="J2696" s="5">
        <f>VLOOKUP(F2696,'Set up'!$A$2:$D$55,4,FALSE)</f>
        <v>0</v>
      </c>
      <c r="K2696" s="4">
        <f t="shared" si="794"/>
        <v>45356</v>
      </c>
      <c r="L2696" s="5">
        <f t="shared" si="795"/>
        <v>3</v>
      </c>
      <c r="M2696" s="5">
        <f t="shared" si="796"/>
        <v>2024</v>
      </c>
      <c r="N2696" s="12">
        <v>110</v>
      </c>
      <c r="O2696" s="12"/>
      <c r="P2696" s="12">
        <f t="shared" si="792"/>
        <v>110</v>
      </c>
      <c r="Q2696" s="7">
        <f t="shared" si="791"/>
        <v>4387160.2500000009</v>
      </c>
      <c r="R2696" s="44" t="str">
        <f>VLOOKUP(F2696,'Set up'!$A$2:$E$55,5,FALSE)</f>
        <v>Trsf</v>
      </c>
    </row>
    <row r="2697" spans="1:19" ht="15" customHeight="1" x14ac:dyDescent="0.35">
      <c r="A2697" s="4">
        <v>45358</v>
      </c>
      <c r="B2697" s="5">
        <f t="shared" si="787"/>
        <v>3</v>
      </c>
      <c r="C2697" s="5">
        <f t="shared" si="788"/>
        <v>2024</v>
      </c>
      <c r="D2697" s="5" t="s">
        <v>2504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up'!$A$2:$C$55,3,FALSE)</f>
        <v>Cash</v>
      </c>
      <c r="J2697" s="5">
        <f>VLOOKUP(F2697,'Set up'!$A$2:$D$55,4,FALSE)</f>
        <v>0</v>
      </c>
      <c r="K2697" s="4">
        <f t="shared" si="794"/>
        <v>45358</v>
      </c>
      <c r="L2697" s="5">
        <f t="shared" si="795"/>
        <v>3</v>
      </c>
      <c r="M2697" s="5">
        <f t="shared" si="796"/>
        <v>2024</v>
      </c>
      <c r="N2697" s="12">
        <v>1738</v>
      </c>
      <c r="O2697" s="6">
        <f t="shared" ref="O2697:O2699" si="798">-N2697</f>
        <v>-1738</v>
      </c>
      <c r="P2697" s="12">
        <f t="shared" si="792"/>
        <v>0</v>
      </c>
      <c r="Q2697" s="7">
        <f t="shared" si="791"/>
        <v>4388898.2500000009</v>
      </c>
      <c r="R2697" s="44" t="str">
        <f>VLOOKUP(F2697,'Set up'!$A$2:$E$55,5,FALSE)</f>
        <v>Trsf</v>
      </c>
      <c r="S2697" s="1" t="s">
        <v>2567</v>
      </c>
    </row>
    <row r="2698" spans="1:19" ht="15" customHeight="1" x14ac:dyDescent="0.35">
      <c r="A2698" s="4">
        <v>45358</v>
      </c>
      <c r="B2698" s="5">
        <f t="shared" si="787"/>
        <v>3</v>
      </c>
      <c r="C2698" s="5">
        <f t="shared" si="788"/>
        <v>2024</v>
      </c>
      <c r="D2698" s="5" t="s">
        <v>2504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up'!$A$2:$C$55,3,FALSE)</f>
        <v>Cash</v>
      </c>
      <c r="J2698" s="5">
        <f>VLOOKUP(F2698,'Set up'!$A$2:$D$55,4,FALSE)</f>
        <v>0</v>
      </c>
      <c r="K2698" s="4">
        <f t="shared" si="794"/>
        <v>45358</v>
      </c>
      <c r="L2698" s="5">
        <f t="shared" si="795"/>
        <v>3</v>
      </c>
      <c r="M2698" s="5">
        <f t="shared" si="796"/>
        <v>2024</v>
      </c>
      <c r="N2698" s="12">
        <v>110</v>
      </c>
      <c r="O2698" s="6">
        <f t="shared" si="798"/>
        <v>-110</v>
      </c>
      <c r="P2698" s="12">
        <f t="shared" si="792"/>
        <v>0</v>
      </c>
      <c r="Q2698" s="7">
        <f t="shared" si="791"/>
        <v>4389008.2500000009</v>
      </c>
      <c r="R2698" s="44" t="str">
        <f>VLOOKUP(F2698,'Set up'!$A$2:$E$55,5,FALSE)</f>
        <v>Trsf</v>
      </c>
      <c r="S2698" s="1" t="s">
        <v>2567</v>
      </c>
    </row>
    <row r="2699" spans="1:19" ht="15" customHeight="1" x14ac:dyDescent="0.35">
      <c r="A2699" s="4">
        <v>45358</v>
      </c>
      <c r="B2699" s="5">
        <f t="shared" si="787"/>
        <v>3</v>
      </c>
      <c r="C2699" s="5">
        <f t="shared" si="788"/>
        <v>2024</v>
      </c>
      <c r="D2699" s="5" t="s">
        <v>2504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up'!$A$2:$C$55,3,FALSE)</f>
        <v>Cash</v>
      </c>
      <c r="J2699" s="5">
        <f>VLOOKUP(F2699,'Set up'!$A$2:$D$55,4,FALSE)</f>
        <v>0</v>
      </c>
      <c r="K2699" s="4">
        <f t="shared" si="794"/>
        <v>45358</v>
      </c>
      <c r="L2699" s="5">
        <f t="shared" si="795"/>
        <v>3</v>
      </c>
      <c r="M2699" s="5">
        <f t="shared" si="796"/>
        <v>2024</v>
      </c>
      <c r="N2699" s="12">
        <v>125</v>
      </c>
      <c r="O2699" s="6">
        <f t="shared" si="798"/>
        <v>-125</v>
      </c>
      <c r="P2699" s="12">
        <f t="shared" si="792"/>
        <v>0</v>
      </c>
      <c r="Q2699" s="7">
        <f t="shared" si="791"/>
        <v>4389133.2500000009</v>
      </c>
      <c r="R2699" s="44" t="str">
        <f>VLOOKUP(F2699,'Set up'!$A$2:$E$55,5,FALSE)</f>
        <v>Trsf</v>
      </c>
      <c r="S2699" s="1" t="s">
        <v>2567</v>
      </c>
    </row>
    <row r="2700" spans="1:19" ht="15" customHeight="1" x14ac:dyDescent="0.35">
      <c r="A2700" s="4">
        <v>45363</v>
      </c>
      <c r="B2700" s="5">
        <f t="shared" si="787"/>
        <v>3</v>
      </c>
      <c r="C2700" s="5">
        <f t="shared" si="788"/>
        <v>2024</v>
      </c>
      <c r="D2700" s="5" t="s">
        <v>2505</v>
      </c>
      <c r="E2700" s="5" t="str">
        <f>VLOOKUP(F2700,'Set up'!$A$2:$C$55,2,FALSE)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up'!$A$2:$C$55,3,FALSE)</f>
        <v>45</v>
      </c>
      <c r="J2700" s="5">
        <f>VLOOKUP(F2700,'Set up'!$A$2:$D$55,4,FALSE)</f>
        <v>45</v>
      </c>
      <c r="K2700" s="4">
        <f t="shared" si="794"/>
        <v>45408</v>
      </c>
      <c r="L2700" s="5">
        <f t="shared" si="795"/>
        <v>4</v>
      </c>
      <c r="M2700" s="5">
        <f t="shared" si="796"/>
        <v>2024</v>
      </c>
      <c r="N2700" s="12">
        <v>1738</v>
      </c>
      <c r="O2700" s="6">
        <f>-N2700</f>
        <v>-1738</v>
      </c>
      <c r="P2700" s="12">
        <f t="shared" si="792"/>
        <v>0</v>
      </c>
      <c r="Q2700" s="7">
        <f t="shared" si="791"/>
        <v>4390871.2500000009</v>
      </c>
      <c r="R2700" s="44" t="str">
        <f>VLOOKUP(F2700,'Set up'!$A$2:$E$55,5,FALSE)</f>
        <v>PD Chq</v>
      </c>
      <c r="S2700" s="1" t="s">
        <v>2704</v>
      </c>
    </row>
    <row r="2701" spans="1:19" ht="15" customHeight="1" x14ac:dyDescent="0.35">
      <c r="A2701" s="4">
        <v>45363</v>
      </c>
      <c r="B2701" s="5">
        <f t="shared" si="787"/>
        <v>3</v>
      </c>
      <c r="C2701" s="5">
        <f t="shared" si="788"/>
        <v>2024</v>
      </c>
      <c r="D2701" s="5" t="s">
        <v>2505</v>
      </c>
      <c r="E2701" s="5" t="str">
        <f>VLOOKUP(F2701,'Set up'!$A$2:$C$55,2,FALSE)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up'!$A$2:$C$55,3,FALSE)</f>
        <v>45</v>
      </c>
      <c r="J2701" s="5">
        <f>VLOOKUP(F2701,'Set up'!$A$2:$D$55,4,FALSE)</f>
        <v>45</v>
      </c>
      <c r="K2701" s="4">
        <f t="shared" si="794"/>
        <v>45408</v>
      </c>
      <c r="L2701" s="5">
        <f t="shared" si="795"/>
        <v>4</v>
      </c>
      <c r="M2701" s="5">
        <f t="shared" si="796"/>
        <v>2024</v>
      </c>
      <c r="N2701" s="12">
        <v>220</v>
      </c>
      <c r="O2701" s="6">
        <f>-N2701</f>
        <v>-220</v>
      </c>
      <c r="P2701" s="12">
        <f t="shared" si="792"/>
        <v>0</v>
      </c>
      <c r="Q2701" s="7">
        <f t="shared" si="791"/>
        <v>4391091.2500000009</v>
      </c>
      <c r="R2701" s="44" t="str">
        <f>VLOOKUP(F2701,'Set up'!$A$2:$E$55,5,FALSE)</f>
        <v>PD Chq</v>
      </c>
      <c r="S2701" s="1" t="s">
        <v>2704</v>
      </c>
    </row>
    <row r="2702" spans="1:19" ht="15" customHeight="1" x14ac:dyDescent="0.35">
      <c r="A2702" s="4">
        <v>45363</v>
      </c>
      <c r="B2702" s="5">
        <f t="shared" si="787"/>
        <v>3</v>
      </c>
      <c r="C2702" s="5">
        <f t="shared" si="788"/>
        <v>2024</v>
      </c>
      <c r="D2702" s="5" t="s">
        <v>2505</v>
      </c>
      <c r="E2702" s="5" t="str">
        <f>VLOOKUP(F2702,'Set up'!$A$2:$C$55,2,FALSE)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up'!$A$2:$C$55,3,FALSE)</f>
        <v>45</v>
      </c>
      <c r="J2702" s="5">
        <f>VLOOKUP(F2702,'Set up'!$A$2:$D$55,4,FALSE)</f>
        <v>45</v>
      </c>
      <c r="K2702" s="4">
        <f t="shared" si="794"/>
        <v>45408</v>
      </c>
      <c r="L2702" s="5">
        <f t="shared" si="795"/>
        <v>4</v>
      </c>
      <c r="M2702" s="5">
        <f t="shared" si="796"/>
        <v>2024</v>
      </c>
      <c r="N2702" s="12">
        <v>60</v>
      </c>
      <c r="O2702" s="6">
        <f>-N2702</f>
        <v>-60</v>
      </c>
      <c r="P2702" s="12">
        <f t="shared" si="792"/>
        <v>0</v>
      </c>
      <c r="Q2702" s="7">
        <f t="shared" si="791"/>
        <v>4391151.2500000009</v>
      </c>
      <c r="R2702" s="44" t="str">
        <f>VLOOKUP(F2702,'Set up'!$A$2:$E$55,5,FALSE)</f>
        <v>PD Chq</v>
      </c>
      <c r="S2702" s="1" t="s">
        <v>2704</v>
      </c>
    </row>
    <row r="2703" spans="1:19" ht="15" customHeight="1" x14ac:dyDescent="0.35">
      <c r="A2703" s="4">
        <v>45364</v>
      </c>
      <c r="B2703" s="5">
        <f t="shared" si="787"/>
        <v>3</v>
      </c>
      <c r="C2703" s="5">
        <f t="shared" si="788"/>
        <v>2024</v>
      </c>
      <c r="D2703" s="5" t="s">
        <v>2506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up'!$A$2:$C$55,3,FALSE)</f>
        <v>120</v>
      </c>
      <c r="J2703" s="5">
        <f>VLOOKUP(F2703,'Set up'!$A$2:$D$55,4,FALSE)</f>
        <v>120</v>
      </c>
      <c r="K2703" s="4">
        <f t="shared" si="794"/>
        <v>45484</v>
      </c>
      <c r="L2703" s="5">
        <f t="shared" si="795"/>
        <v>7</v>
      </c>
      <c r="M2703" s="5">
        <f t="shared" si="796"/>
        <v>2024</v>
      </c>
      <c r="N2703" s="12">
        <v>12848</v>
      </c>
      <c r="O2703" s="12"/>
      <c r="P2703" s="12">
        <f t="shared" si="792"/>
        <v>12848</v>
      </c>
      <c r="Q2703" s="7">
        <f t="shared" si="791"/>
        <v>4403999.2500000009</v>
      </c>
      <c r="R2703" s="44" t="str">
        <f>VLOOKUP(F2703,'Set up'!$A$2:$E$55,5,FALSE)</f>
        <v>Trsf</v>
      </c>
    </row>
    <row r="2704" spans="1:19" ht="15" customHeight="1" x14ac:dyDescent="0.35">
      <c r="A2704" s="4">
        <v>45364</v>
      </c>
      <c r="B2704" s="5">
        <f t="shared" si="787"/>
        <v>3</v>
      </c>
      <c r="C2704" s="5">
        <f t="shared" si="788"/>
        <v>2024</v>
      </c>
      <c r="D2704" s="5" t="s">
        <v>2506</v>
      </c>
      <c r="E2704" s="5" t="str">
        <f>VLOOKUP(F2704,'Set up'!$A$2:$C$55,2,FALSE)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up'!$A$2:$C$55,3,FALSE)</f>
        <v>120</v>
      </c>
      <c r="J2704" s="5">
        <f>VLOOKUP(F2704,'Set up'!$A$2:$D$55,4,FALSE)</f>
        <v>120</v>
      </c>
      <c r="K2704" s="4">
        <f t="shared" si="794"/>
        <v>45484</v>
      </c>
      <c r="L2704" s="5">
        <f t="shared" si="795"/>
        <v>7</v>
      </c>
      <c r="M2704" s="5">
        <f t="shared" si="796"/>
        <v>2024</v>
      </c>
      <c r="N2704" s="12">
        <v>1073</v>
      </c>
      <c r="O2704" s="12"/>
      <c r="P2704" s="12">
        <f t="shared" si="792"/>
        <v>1073</v>
      </c>
      <c r="Q2704" s="7">
        <f t="shared" si="791"/>
        <v>4405072.2500000009</v>
      </c>
      <c r="R2704" s="44" t="str">
        <f>VLOOKUP(F2704,'Set up'!$A$2:$E$55,5,FALSE)</f>
        <v>Trsf</v>
      </c>
    </row>
    <row r="2705" spans="1:19" ht="15" customHeight="1" x14ac:dyDescent="0.35">
      <c r="A2705" s="4">
        <v>45364</v>
      </c>
      <c r="B2705" s="5">
        <f t="shared" si="787"/>
        <v>3</v>
      </c>
      <c r="C2705" s="5">
        <f t="shared" si="788"/>
        <v>2024</v>
      </c>
      <c r="D2705" s="5" t="s">
        <v>2506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up'!$A$2:$C$55,3,FALSE)</f>
        <v>120</v>
      </c>
      <c r="J2705" s="5">
        <f>VLOOKUP(F2705,'Set up'!$A$2:$D$55,4,FALSE)</f>
        <v>120</v>
      </c>
      <c r="K2705" s="4">
        <f t="shared" si="794"/>
        <v>45484</v>
      </c>
      <c r="L2705" s="5">
        <f t="shared" si="795"/>
        <v>7</v>
      </c>
      <c r="M2705" s="5">
        <f t="shared" si="796"/>
        <v>2024</v>
      </c>
      <c r="N2705" s="12">
        <v>287.5</v>
      </c>
      <c r="O2705" s="12"/>
      <c r="P2705" s="12">
        <f t="shared" si="792"/>
        <v>287.5</v>
      </c>
      <c r="Q2705" s="7">
        <f t="shared" si="791"/>
        <v>4405359.7500000009</v>
      </c>
      <c r="R2705" s="44" t="str">
        <f>VLOOKUP(F2705,'Set up'!$A$2:$E$55,5,FALSE)</f>
        <v>Trsf</v>
      </c>
    </row>
    <row r="2706" spans="1:19" ht="15" customHeight="1" x14ac:dyDescent="0.35">
      <c r="A2706" s="4">
        <v>45364</v>
      </c>
      <c r="B2706" s="5">
        <f t="shared" si="787"/>
        <v>3</v>
      </c>
      <c r="C2706" s="5">
        <f t="shared" si="788"/>
        <v>2024</v>
      </c>
      <c r="D2706" s="5" t="s">
        <v>2506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up'!$A$2:$C$55,3,FALSE)</f>
        <v>120</v>
      </c>
      <c r="J2706" s="5">
        <f>VLOOKUP(F2706,'Set up'!$A$2:$D$55,4,FALSE)</f>
        <v>120</v>
      </c>
      <c r="K2706" s="4">
        <f t="shared" si="794"/>
        <v>45484</v>
      </c>
      <c r="L2706" s="5">
        <f t="shared" si="795"/>
        <v>7</v>
      </c>
      <c r="M2706" s="5">
        <f t="shared" si="796"/>
        <v>2024</v>
      </c>
      <c r="N2706" s="12">
        <v>440</v>
      </c>
      <c r="O2706" s="12"/>
      <c r="P2706" s="12">
        <f t="shared" si="792"/>
        <v>440</v>
      </c>
      <c r="Q2706" s="7">
        <f t="shared" si="791"/>
        <v>4405799.7500000009</v>
      </c>
      <c r="R2706" s="44" t="str">
        <f>VLOOKUP(F2706,'Set up'!$A$2:$E$55,5,FALSE)</f>
        <v>Trsf</v>
      </c>
    </row>
    <row r="2707" spans="1:19" ht="15" customHeight="1" x14ac:dyDescent="0.35">
      <c r="A2707" s="4">
        <v>45364</v>
      </c>
      <c r="B2707" s="5">
        <f t="shared" si="787"/>
        <v>3</v>
      </c>
      <c r="C2707" s="5">
        <f t="shared" si="788"/>
        <v>2024</v>
      </c>
      <c r="D2707" s="5" t="s">
        <v>2506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up'!$A$2:$C$55,3,FALSE)</f>
        <v>120</v>
      </c>
      <c r="J2707" s="5">
        <f>VLOOKUP(F2707,'Set up'!$A$2:$D$55,4,FALSE)</f>
        <v>120</v>
      </c>
      <c r="K2707" s="4">
        <f t="shared" si="794"/>
        <v>45484</v>
      </c>
      <c r="L2707" s="5">
        <f t="shared" si="795"/>
        <v>7</v>
      </c>
      <c r="M2707" s="5">
        <f t="shared" si="796"/>
        <v>2024</v>
      </c>
      <c r="N2707" s="12">
        <v>420</v>
      </c>
      <c r="O2707" s="12"/>
      <c r="P2707" s="12">
        <f t="shared" si="792"/>
        <v>420</v>
      </c>
      <c r="Q2707" s="7">
        <f t="shared" si="791"/>
        <v>4406219.7500000009</v>
      </c>
      <c r="R2707" s="44" t="str">
        <f>VLOOKUP(F2707,'Set up'!$A$2:$E$55,5,FALSE)</f>
        <v>Trsf</v>
      </c>
    </row>
    <row r="2708" spans="1:19" ht="15" customHeight="1" x14ac:dyDescent="0.35">
      <c r="A2708" s="4">
        <v>45364</v>
      </c>
      <c r="B2708" s="5">
        <f t="shared" si="787"/>
        <v>3</v>
      </c>
      <c r="C2708" s="5">
        <f t="shared" si="788"/>
        <v>2024</v>
      </c>
      <c r="D2708" s="5" t="s">
        <v>2508</v>
      </c>
      <c r="E2708" s="5" t="str">
        <f>VLOOKUP(F2708,'Set up'!$A$2:$C$55,2,FALSE)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up'!$A$2:$C$55,3,FALSE)</f>
        <v>Cash</v>
      </c>
      <c r="J2708" s="5">
        <f>VLOOKUP(F2708,'Set up'!$A$2:$D$55,4,FALSE)</f>
        <v>0</v>
      </c>
      <c r="K2708" s="4">
        <f t="shared" si="794"/>
        <v>45364</v>
      </c>
      <c r="L2708" s="5">
        <f t="shared" si="795"/>
        <v>3</v>
      </c>
      <c r="M2708" s="5">
        <f t="shared" si="796"/>
        <v>2024</v>
      </c>
      <c r="N2708" s="12">
        <v>625</v>
      </c>
      <c r="O2708" s="12"/>
      <c r="P2708" s="12">
        <f t="shared" si="792"/>
        <v>625</v>
      </c>
      <c r="Q2708" s="7">
        <f t="shared" si="791"/>
        <v>4406844.7500000009</v>
      </c>
      <c r="R2708" s="44" t="str">
        <f>VLOOKUP(F2708,'Set up'!$A$2:$E$55,5,FALSE)</f>
        <v>Trsf</v>
      </c>
    </row>
    <row r="2709" spans="1:19" ht="15" customHeight="1" x14ac:dyDescent="0.35">
      <c r="A2709" s="4">
        <v>45364</v>
      </c>
      <c r="B2709" s="5">
        <f t="shared" si="787"/>
        <v>3</v>
      </c>
      <c r="C2709" s="5">
        <f t="shared" si="788"/>
        <v>2024</v>
      </c>
      <c r="D2709" s="5" t="s">
        <v>2509</v>
      </c>
      <c r="E2709" s="5" t="str">
        <f>VLOOKUP(F2709,'Set up'!$A$2:$C$55,2,FALSE)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up'!$A$2:$C$55,3,FALSE)</f>
        <v>Cash</v>
      </c>
      <c r="J2709" s="5">
        <f>VLOOKUP(F2709,'Set up'!$A$2:$D$55,4,FALSE)</f>
        <v>0</v>
      </c>
      <c r="K2709" s="4">
        <f t="shared" si="794"/>
        <v>45364</v>
      </c>
      <c r="L2709" s="5">
        <f t="shared" si="795"/>
        <v>3</v>
      </c>
      <c r="M2709" s="5">
        <f t="shared" si="796"/>
        <v>2024</v>
      </c>
      <c r="N2709" s="12">
        <v>16060</v>
      </c>
      <c r="O2709" s="12"/>
      <c r="P2709" s="12">
        <f t="shared" si="792"/>
        <v>16060</v>
      </c>
      <c r="Q2709" s="7">
        <f t="shared" si="791"/>
        <v>4422904.7500000009</v>
      </c>
      <c r="R2709" s="44" t="str">
        <f>VLOOKUP(F2709,'Set up'!$A$2:$E$55,5,FALSE)</f>
        <v>Trsf</v>
      </c>
    </row>
    <row r="2710" spans="1:19" ht="15" customHeight="1" x14ac:dyDescent="0.35">
      <c r="A2710" s="4">
        <v>45364</v>
      </c>
      <c r="B2710" s="5">
        <f t="shared" si="787"/>
        <v>3</v>
      </c>
      <c r="C2710" s="5">
        <f t="shared" si="788"/>
        <v>2024</v>
      </c>
      <c r="D2710" s="5" t="s">
        <v>2509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up'!$A$2:$C$55,3,FALSE)</f>
        <v>Cash</v>
      </c>
      <c r="J2710" s="5">
        <f>VLOOKUP(F2710,'Set up'!$A$2:$D$55,4,FALSE)</f>
        <v>0</v>
      </c>
      <c r="K2710" s="4">
        <f t="shared" si="794"/>
        <v>45364</v>
      </c>
      <c r="L2710" s="5">
        <f t="shared" si="795"/>
        <v>3</v>
      </c>
      <c r="M2710" s="5">
        <f t="shared" si="796"/>
        <v>2024</v>
      </c>
      <c r="N2710" s="12">
        <v>5220</v>
      </c>
      <c r="O2710" s="12"/>
      <c r="P2710" s="12">
        <f t="shared" si="792"/>
        <v>5220</v>
      </c>
      <c r="Q2710" s="7">
        <f t="shared" si="791"/>
        <v>4428124.7500000009</v>
      </c>
      <c r="R2710" s="44" t="str">
        <f>VLOOKUP(F2710,'Set up'!$A$2:$E$55,5,FALSE)</f>
        <v>Trsf</v>
      </c>
    </row>
    <row r="2711" spans="1:19" ht="15" customHeight="1" x14ac:dyDescent="0.35">
      <c r="A2711" s="4">
        <v>45364</v>
      </c>
      <c r="B2711" s="5">
        <f t="shared" si="787"/>
        <v>3</v>
      </c>
      <c r="C2711" s="5">
        <f t="shared" si="788"/>
        <v>2024</v>
      </c>
      <c r="D2711" s="5" t="s">
        <v>2509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up'!$A$2:$C$55,3,FALSE)</f>
        <v>Cash</v>
      </c>
      <c r="J2711" s="5">
        <f>VLOOKUP(F2711,'Set up'!$A$2:$D$55,4,FALSE)</f>
        <v>0</v>
      </c>
      <c r="K2711" s="4">
        <f t="shared" si="794"/>
        <v>45364</v>
      </c>
      <c r="L2711" s="5">
        <f t="shared" si="795"/>
        <v>3</v>
      </c>
      <c r="M2711" s="5">
        <f t="shared" si="796"/>
        <v>2024</v>
      </c>
      <c r="N2711" s="12">
        <v>3510</v>
      </c>
      <c r="O2711" s="12"/>
      <c r="P2711" s="12">
        <f t="shared" si="792"/>
        <v>3510</v>
      </c>
      <c r="Q2711" s="7">
        <f t="shared" si="791"/>
        <v>4431634.7500000009</v>
      </c>
      <c r="R2711" s="44" t="str">
        <f>VLOOKUP(F2711,'Set up'!$A$2:$E$55,5,FALSE)</f>
        <v>Trsf</v>
      </c>
    </row>
    <row r="2712" spans="1:19" ht="15" customHeight="1" x14ac:dyDescent="0.35">
      <c r="A2712" s="4">
        <v>45364</v>
      </c>
      <c r="B2712" s="5">
        <f t="shared" si="787"/>
        <v>3</v>
      </c>
      <c r="C2712" s="5">
        <f t="shared" si="788"/>
        <v>2024</v>
      </c>
      <c r="D2712" s="5" t="s">
        <v>2509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up'!$A$2:$C$55,3,FALSE)</f>
        <v>Cash</v>
      </c>
      <c r="J2712" s="5">
        <f>VLOOKUP(F2712,'Set up'!$A$2:$D$55,4,FALSE)</f>
        <v>0</v>
      </c>
      <c r="K2712" s="4">
        <f t="shared" si="794"/>
        <v>45364</v>
      </c>
      <c r="L2712" s="5">
        <f t="shared" si="795"/>
        <v>3</v>
      </c>
      <c r="M2712" s="5">
        <f t="shared" si="796"/>
        <v>2024</v>
      </c>
      <c r="N2712" s="12">
        <v>1000</v>
      </c>
      <c r="O2712" s="12"/>
      <c r="P2712" s="12">
        <f t="shared" si="792"/>
        <v>1000</v>
      </c>
      <c r="Q2712" s="7">
        <f t="shared" si="791"/>
        <v>4432634.7500000009</v>
      </c>
      <c r="R2712" s="44" t="str">
        <f>VLOOKUP(F2712,'Set up'!$A$2:$E$55,5,FALSE)</f>
        <v>Trsf</v>
      </c>
    </row>
    <row r="2713" spans="1:19" ht="15" customHeight="1" x14ac:dyDescent="0.35">
      <c r="A2713" s="4">
        <v>45364</v>
      </c>
      <c r="B2713" s="5">
        <f t="shared" si="787"/>
        <v>3</v>
      </c>
      <c r="C2713" s="5">
        <f t="shared" si="788"/>
        <v>2024</v>
      </c>
      <c r="D2713" s="5" t="s">
        <v>2509</v>
      </c>
      <c r="E2713" s="5" t="str">
        <f>VLOOKUP(F2713,'Set up'!$A$2:$C$55,2,FALSE)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up'!$A$2:$C$55,3,FALSE)</f>
        <v>Cash</v>
      </c>
      <c r="J2713" s="5">
        <f>VLOOKUP(F2713,'Set up'!$A$2:$D$55,4,FALSE)</f>
        <v>0</v>
      </c>
      <c r="K2713" s="4">
        <f t="shared" si="794"/>
        <v>45364</v>
      </c>
      <c r="L2713" s="5">
        <f t="shared" si="795"/>
        <v>3</v>
      </c>
      <c r="M2713" s="5">
        <f t="shared" si="796"/>
        <v>2024</v>
      </c>
      <c r="N2713" s="12">
        <v>360</v>
      </c>
      <c r="O2713" s="12"/>
      <c r="P2713" s="12">
        <f t="shared" si="792"/>
        <v>360</v>
      </c>
      <c r="Q2713" s="7">
        <f t="shared" si="791"/>
        <v>4432994.7500000009</v>
      </c>
      <c r="R2713" s="44" t="str">
        <f>VLOOKUP(F2713,'Set up'!$A$2:$E$55,5,FALSE)</f>
        <v>Trsf</v>
      </c>
    </row>
    <row r="2714" spans="1:19" ht="15" customHeight="1" x14ac:dyDescent="0.35">
      <c r="A2714" s="4">
        <v>45364</v>
      </c>
      <c r="B2714" s="5">
        <f t="shared" si="787"/>
        <v>3</v>
      </c>
      <c r="C2714" s="5">
        <f t="shared" si="788"/>
        <v>2024</v>
      </c>
      <c r="D2714" s="5" t="s">
        <v>2509</v>
      </c>
      <c r="E2714" s="5" t="str">
        <f>VLOOKUP(F2714,'Set up'!$A$2:$C$55,2,FALSE)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794"/>
        <v>45364</v>
      </c>
      <c r="L2714" s="5">
        <f t="shared" si="795"/>
        <v>3</v>
      </c>
      <c r="M2714" s="5">
        <f t="shared" si="796"/>
        <v>2024</v>
      </c>
      <c r="N2714" s="12">
        <v>380</v>
      </c>
      <c r="O2714" s="12"/>
      <c r="P2714" s="12">
        <f t="shared" si="792"/>
        <v>380</v>
      </c>
      <c r="Q2714" s="7">
        <f t="shared" si="791"/>
        <v>4433374.7500000009</v>
      </c>
      <c r="R2714" s="44" t="str">
        <f>VLOOKUP(F2714,'Set up'!$A$2:$E$55,5,FALSE)</f>
        <v>Trsf</v>
      </c>
    </row>
    <row r="2715" spans="1:19" ht="15" customHeight="1" x14ac:dyDescent="0.35">
      <c r="A2715" s="4">
        <v>45367</v>
      </c>
      <c r="B2715" s="5">
        <f t="shared" si="787"/>
        <v>3</v>
      </c>
      <c r="C2715" s="5">
        <f t="shared" si="788"/>
        <v>2024</v>
      </c>
      <c r="D2715" s="5" t="s">
        <v>2511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794"/>
        <v>45367</v>
      </c>
      <c r="L2715" s="5">
        <f t="shared" si="795"/>
        <v>3</v>
      </c>
      <c r="M2715" s="5">
        <f t="shared" si="796"/>
        <v>2024</v>
      </c>
      <c r="N2715" s="12">
        <v>3212</v>
      </c>
      <c r="O2715" s="6">
        <f t="shared" ref="O2715:O2717" si="799">-N2715</f>
        <v>-3212</v>
      </c>
      <c r="P2715" s="12">
        <f t="shared" si="792"/>
        <v>0</v>
      </c>
      <c r="Q2715" s="7">
        <f t="shared" si="791"/>
        <v>4436586.7500000009</v>
      </c>
      <c r="R2715" s="44" t="str">
        <f>VLOOKUP(F2715,'Set up'!$A$2:$E$55,5,FALSE)</f>
        <v>Cash</v>
      </c>
      <c r="S2715" s="1" t="s">
        <v>2575</v>
      </c>
    </row>
    <row r="2716" spans="1:19" ht="15" customHeight="1" x14ac:dyDescent="0.35">
      <c r="A2716" s="4">
        <v>45367</v>
      </c>
      <c r="B2716" s="5">
        <f t="shared" si="787"/>
        <v>3</v>
      </c>
      <c r="C2716" s="5">
        <f t="shared" si="788"/>
        <v>2024</v>
      </c>
      <c r="D2716" s="5" t="s">
        <v>2511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si="794"/>
        <v>45367</v>
      </c>
      <c r="L2716" s="5">
        <f t="shared" si="795"/>
        <v>3</v>
      </c>
      <c r="M2716" s="5">
        <f t="shared" si="796"/>
        <v>2024</v>
      </c>
      <c r="N2716" s="12">
        <v>828</v>
      </c>
      <c r="O2716" s="6">
        <f t="shared" si="799"/>
        <v>-828</v>
      </c>
      <c r="P2716" s="12">
        <f t="shared" si="792"/>
        <v>0</v>
      </c>
      <c r="Q2716" s="7">
        <f t="shared" si="791"/>
        <v>4437414.7500000009</v>
      </c>
      <c r="R2716" s="44" t="str">
        <f>VLOOKUP(F2716,'Set up'!$A$2:$E$55,5,FALSE)</f>
        <v>Cash</v>
      </c>
      <c r="S2716" s="1" t="s">
        <v>2575</v>
      </c>
    </row>
    <row r="2717" spans="1:19" ht="15" customHeight="1" x14ac:dyDescent="0.35">
      <c r="A2717" s="4">
        <v>45367</v>
      </c>
      <c r="B2717" s="5">
        <f t="shared" si="787"/>
        <v>3</v>
      </c>
      <c r="C2717" s="5">
        <f t="shared" si="788"/>
        <v>2024</v>
      </c>
      <c r="D2717" s="5" t="s">
        <v>2511</v>
      </c>
      <c r="E2717" s="5" t="str">
        <f>VLOOKUP(F2717,'Set up'!$A$2:$C$55,2,FALSE)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794"/>
        <v>45367</v>
      </c>
      <c r="L2717" s="5">
        <f t="shared" si="795"/>
        <v>3</v>
      </c>
      <c r="M2717" s="5">
        <f t="shared" si="796"/>
        <v>2024</v>
      </c>
      <c r="N2717" s="12">
        <v>567.6</v>
      </c>
      <c r="O2717" s="6">
        <f t="shared" si="799"/>
        <v>-567.6</v>
      </c>
      <c r="P2717" s="12">
        <f t="shared" si="792"/>
        <v>0</v>
      </c>
      <c r="Q2717" s="7">
        <f t="shared" si="791"/>
        <v>4437982.3500000006</v>
      </c>
      <c r="R2717" s="44" t="str">
        <f>VLOOKUP(F2717,'Set up'!$A$2:$E$55,5,FALSE)</f>
        <v>Cash</v>
      </c>
      <c r="S2717" s="1" t="s">
        <v>2575</v>
      </c>
    </row>
    <row r="2718" spans="1:19" ht="15" customHeight="1" x14ac:dyDescent="0.35">
      <c r="A2718" s="4">
        <v>45367</v>
      </c>
      <c r="B2718" s="5">
        <f t="shared" si="787"/>
        <v>3</v>
      </c>
      <c r="C2718" s="5">
        <f t="shared" si="788"/>
        <v>2024</v>
      </c>
      <c r="D2718" s="5" t="s">
        <v>2511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794"/>
        <v>45367</v>
      </c>
      <c r="L2718" s="5">
        <f t="shared" si="795"/>
        <v>3</v>
      </c>
      <c r="M2718" s="5">
        <f t="shared" si="796"/>
        <v>2024</v>
      </c>
      <c r="N2718" s="12">
        <v>110</v>
      </c>
      <c r="O2718" s="6">
        <f t="shared" ref="O2718:O2719" si="800">-N2718</f>
        <v>-110</v>
      </c>
      <c r="P2718" s="12">
        <f t="shared" si="792"/>
        <v>0</v>
      </c>
      <c r="Q2718" s="7">
        <f t="shared" si="791"/>
        <v>4438092.3500000006</v>
      </c>
      <c r="R2718" s="44" t="str">
        <f>VLOOKUP(F2718,'Set up'!$A$2:$E$55,5,FALSE)</f>
        <v>Cash</v>
      </c>
      <c r="S2718" s="1" t="s">
        <v>2575</v>
      </c>
    </row>
    <row r="2719" spans="1:19" ht="15" customHeight="1" x14ac:dyDescent="0.35">
      <c r="A2719" s="4">
        <v>45367</v>
      </c>
      <c r="B2719" s="5">
        <f t="shared" si="787"/>
        <v>3</v>
      </c>
      <c r="C2719" s="5">
        <f t="shared" si="788"/>
        <v>2024</v>
      </c>
      <c r="D2719" s="5" t="s">
        <v>2511</v>
      </c>
      <c r="E2719" s="5" t="str">
        <f>VLOOKUP(F2719,'Set up'!$A$2:$C$55,2,FALSE)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794"/>
        <v>45367</v>
      </c>
      <c r="L2719" s="5">
        <f t="shared" si="795"/>
        <v>3</v>
      </c>
      <c r="M2719" s="5">
        <f t="shared" si="796"/>
        <v>2024</v>
      </c>
      <c r="N2719" s="12">
        <v>160</v>
      </c>
      <c r="O2719" s="6">
        <f t="shared" si="800"/>
        <v>-160</v>
      </c>
      <c r="P2719" s="12">
        <f t="shared" si="792"/>
        <v>0</v>
      </c>
      <c r="Q2719" s="7">
        <f t="shared" si="791"/>
        <v>4438252.3500000006</v>
      </c>
      <c r="R2719" s="44" t="str">
        <f>VLOOKUP(F2719,'Set up'!$A$2:$E$55,5,FALSE)</f>
        <v>Cash</v>
      </c>
      <c r="S2719" s="1" t="s">
        <v>2575</v>
      </c>
    </row>
    <row r="2720" spans="1:19" ht="15" customHeight="1" x14ac:dyDescent="0.35">
      <c r="A2720" s="4">
        <v>45367</v>
      </c>
      <c r="B2720" s="5">
        <f t="shared" ref="B2720:B2783" si="801">MONTH(A2720)</f>
        <v>3</v>
      </c>
      <c r="C2720" s="5">
        <f t="shared" ref="C2720:C2783" si="802">YEAR(A2720)</f>
        <v>2024</v>
      </c>
      <c r="D2720" s="5" t="s">
        <v>2512</v>
      </c>
      <c r="E2720" s="5" t="str">
        <f>VLOOKUP(F2720,'Set up'!$A$2:$C$55,2,FALSE)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4">
        <f t="shared" si="794"/>
        <v>45367</v>
      </c>
      <c r="L2720" s="5">
        <f t="shared" si="795"/>
        <v>3</v>
      </c>
      <c r="M2720" s="5">
        <f t="shared" si="796"/>
        <v>2024</v>
      </c>
      <c r="N2720" s="12">
        <v>200</v>
      </c>
      <c r="O2720" s="6">
        <f t="shared" ref="O2720" si="803">-N2720</f>
        <v>-200</v>
      </c>
      <c r="P2720" s="12">
        <f t="shared" si="792"/>
        <v>0</v>
      </c>
      <c r="Q2720" s="7">
        <f t="shared" si="791"/>
        <v>4438452.3500000006</v>
      </c>
      <c r="R2720" s="44" t="str">
        <f>VLOOKUP(F2720,'Set up'!$A$2:$E$55,5,FALSE)</f>
        <v>Cash</v>
      </c>
      <c r="S2720" s="1" t="s">
        <v>2573</v>
      </c>
    </row>
    <row r="2721" spans="1:18" ht="15" customHeight="1" x14ac:dyDescent="0.35">
      <c r="A2721" s="4">
        <v>45367</v>
      </c>
      <c r="B2721" s="5">
        <f t="shared" si="801"/>
        <v>3</v>
      </c>
      <c r="C2721" s="5">
        <f t="shared" si="802"/>
        <v>2024</v>
      </c>
      <c r="D2721" s="5" t="s">
        <v>2514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794"/>
        <v>45367</v>
      </c>
      <c r="L2721" s="5">
        <f t="shared" si="795"/>
        <v>3</v>
      </c>
      <c r="M2721" s="5">
        <f t="shared" si="796"/>
        <v>2024</v>
      </c>
      <c r="N2721" s="12">
        <v>1738</v>
      </c>
      <c r="O2721" s="12"/>
      <c r="P2721" s="12">
        <f t="shared" si="792"/>
        <v>1738</v>
      </c>
      <c r="Q2721" s="7">
        <f t="shared" si="791"/>
        <v>4440190.3500000006</v>
      </c>
      <c r="R2721" s="44" t="str">
        <f>VLOOKUP(F2721,'Set up'!$A$2:$E$55,5,FALSE)</f>
        <v>Trsf</v>
      </c>
    </row>
    <row r="2722" spans="1:18" ht="15" customHeight="1" x14ac:dyDescent="0.35">
      <c r="A2722" s="4">
        <v>45367</v>
      </c>
      <c r="B2722" s="5">
        <f t="shared" si="801"/>
        <v>3</v>
      </c>
      <c r="C2722" s="5">
        <f t="shared" si="802"/>
        <v>2024</v>
      </c>
      <c r="D2722" s="5" t="s">
        <v>2514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794"/>
        <v>45367</v>
      </c>
      <c r="L2722" s="5">
        <f t="shared" si="795"/>
        <v>3</v>
      </c>
      <c r="M2722" s="5">
        <f t="shared" si="796"/>
        <v>2024</v>
      </c>
      <c r="N2722" s="12">
        <v>405</v>
      </c>
      <c r="O2722" s="12"/>
      <c r="P2722" s="12">
        <f t="shared" si="792"/>
        <v>405</v>
      </c>
      <c r="Q2722" s="7">
        <f t="shared" si="791"/>
        <v>4440595.3500000006</v>
      </c>
      <c r="R2722" s="44" t="str">
        <f>VLOOKUP(F2722,'Set up'!$A$2:$E$55,5,FALSE)</f>
        <v>Trsf</v>
      </c>
    </row>
    <row r="2723" spans="1:18" ht="15" customHeight="1" x14ac:dyDescent="0.35">
      <c r="A2723" s="4">
        <v>45367</v>
      </c>
      <c r="B2723" s="5">
        <f t="shared" si="801"/>
        <v>3</v>
      </c>
      <c r="C2723" s="5">
        <f t="shared" si="802"/>
        <v>2024</v>
      </c>
      <c r="D2723" s="5" t="s">
        <v>2514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794"/>
        <v>45367</v>
      </c>
      <c r="L2723" s="5">
        <f t="shared" si="795"/>
        <v>3</v>
      </c>
      <c r="M2723" s="5">
        <f t="shared" si="796"/>
        <v>2024</v>
      </c>
      <c r="N2723" s="12">
        <v>187.5</v>
      </c>
      <c r="O2723" s="12"/>
      <c r="P2723" s="12">
        <f t="shared" si="792"/>
        <v>187.5</v>
      </c>
      <c r="Q2723" s="7">
        <f t="shared" si="791"/>
        <v>4440782.8500000006</v>
      </c>
      <c r="R2723" s="44" t="str">
        <f>VLOOKUP(F2723,'Set up'!$A$2:$E$55,5,FALSE)</f>
        <v>Trsf</v>
      </c>
    </row>
    <row r="2724" spans="1:18" ht="15" customHeight="1" x14ac:dyDescent="0.35">
      <c r="A2724" s="4">
        <v>45367</v>
      </c>
      <c r="B2724" s="5">
        <f t="shared" si="801"/>
        <v>3</v>
      </c>
      <c r="C2724" s="5">
        <f t="shared" si="802"/>
        <v>2024</v>
      </c>
      <c r="D2724" s="5" t="s">
        <v>2514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794"/>
        <v>45367</v>
      </c>
      <c r="L2724" s="5">
        <f t="shared" si="795"/>
        <v>3</v>
      </c>
      <c r="M2724" s="5">
        <f t="shared" si="796"/>
        <v>2024</v>
      </c>
      <c r="N2724" s="12">
        <v>110</v>
      </c>
      <c r="O2724" s="12"/>
      <c r="P2724" s="12">
        <f t="shared" si="792"/>
        <v>110</v>
      </c>
      <c r="Q2724" s="7">
        <f t="shared" si="791"/>
        <v>4440892.8500000006</v>
      </c>
      <c r="R2724" s="44" t="str">
        <f>VLOOKUP(F2724,'Set up'!$A$2:$E$55,5,FALSE)</f>
        <v>Trsf</v>
      </c>
    </row>
    <row r="2725" spans="1:18" ht="15" customHeight="1" x14ac:dyDescent="0.35">
      <c r="A2725" s="4">
        <v>45367</v>
      </c>
      <c r="B2725" s="5">
        <f t="shared" si="801"/>
        <v>3</v>
      </c>
      <c r="C2725" s="5">
        <f t="shared" si="802"/>
        <v>2024</v>
      </c>
      <c r="D2725" s="5" t="s">
        <v>2514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794"/>
        <v>45367</v>
      </c>
      <c r="L2725" s="5">
        <f t="shared" si="795"/>
        <v>3</v>
      </c>
      <c r="M2725" s="5">
        <f t="shared" si="796"/>
        <v>2024</v>
      </c>
      <c r="N2725" s="12">
        <v>390</v>
      </c>
      <c r="O2725" s="12"/>
      <c r="P2725" s="12">
        <f t="shared" si="792"/>
        <v>390</v>
      </c>
      <c r="Q2725" s="7">
        <f t="shared" si="791"/>
        <v>4441282.8500000006</v>
      </c>
      <c r="R2725" s="44" t="str">
        <f>VLOOKUP(F2725,'Set up'!$A$2:$E$55,5,FALSE)</f>
        <v>Trsf</v>
      </c>
    </row>
    <row r="2726" spans="1:18" ht="15" customHeight="1" x14ac:dyDescent="0.35">
      <c r="A2726" s="4">
        <v>45367</v>
      </c>
      <c r="B2726" s="5">
        <f t="shared" si="801"/>
        <v>3</v>
      </c>
      <c r="C2726" s="5">
        <f t="shared" si="802"/>
        <v>2024</v>
      </c>
      <c r="D2726" s="5" t="s">
        <v>2514</v>
      </c>
      <c r="E2726" s="5" t="str">
        <f>VLOOKUP(F2726,'Set up'!$A$2:$C$55,2,FALSE)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794"/>
        <v>45367</v>
      </c>
      <c r="L2726" s="5">
        <f t="shared" si="795"/>
        <v>3</v>
      </c>
      <c r="M2726" s="5">
        <f t="shared" si="796"/>
        <v>2024</v>
      </c>
      <c r="N2726" s="12">
        <v>283.8</v>
      </c>
      <c r="O2726" s="12"/>
      <c r="P2726" s="12">
        <f t="shared" si="792"/>
        <v>283.8</v>
      </c>
      <c r="Q2726" s="7">
        <f t="shared" si="791"/>
        <v>4441566.6500000004</v>
      </c>
      <c r="R2726" s="44" t="str">
        <f>VLOOKUP(F2726,'Set up'!$A$2:$E$55,5,FALSE)</f>
        <v>Trsf</v>
      </c>
    </row>
    <row r="2727" spans="1:18" ht="15" customHeight="1" x14ac:dyDescent="0.35">
      <c r="A2727" s="4">
        <v>45367</v>
      </c>
      <c r="B2727" s="5">
        <f t="shared" si="801"/>
        <v>3</v>
      </c>
      <c r="C2727" s="5">
        <f t="shared" si="802"/>
        <v>2024</v>
      </c>
      <c r="D2727" s="5" t="s">
        <v>2514</v>
      </c>
      <c r="E2727" s="5" t="str">
        <f>VLOOKUP(F2727,'Set up'!$A$2:$C$55,2,FALSE)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794"/>
        <v>45367</v>
      </c>
      <c r="L2727" s="5">
        <f t="shared" si="795"/>
        <v>3</v>
      </c>
      <c r="M2727" s="5">
        <f t="shared" si="796"/>
        <v>2024</v>
      </c>
      <c r="N2727" s="12">
        <v>260</v>
      </c>
      <c r="O2727" s="12"/>
      <c r="P2727" s="12">
        <f t="shared" si="792"/>
        <v>260</v>
      </c>
      <c r="Q2727" s="7">
        <f t="shared" si="791"/>
        <v>4441826.6500000004</v>
      </c>
      <c r="R2727" s="44" t="str">
        <f>VLOOKUP(F2727,'Set up'!$A$2:$E$55,5,FALSE)</f>
        <v>Trsf</v>
      </c>
    </row>
    <row r="2728" spans="1:18" ht="15" customHeight="1" x14ac:dyDescent="0.35">
      <c r="A2728" s="4">
        <v>45367</v>
      </c>
      <c r="B2728" s="5">
        <f t="shared" si="801"/>
        <v>3</v>
      </c>
      <c r="C2728" s="5">
        <f t="shared" si="802"/>
        <v>2024</v>
      </c>
      <c r="D2728" s="5" t="s">
        <v>2514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794"/>
        <v>45367</v>
      </c>
      <c r="L2728" s="5">
        <f t="shared" si="795"/>
        <v>3</v>
      </c>
      <c r="M2728" s="5">
        <f t="shared" si="796"/>
        <v>2024</v>
      </c>
      <c r="N2728" s="12">
        <v>120</v>
      </c>
      <c r="O2728" s="12"/>
      <c r="P2728" s="12">
        <f t="shared" si="792"/>
        <v>120</v>
      </c>
      <c r="Q2728" s="7">
        <f t="shared" si="791"/>
        <v>4441946.6500000004</v>
      </c>
      <c r="R2728" s="44" t="str">
        <f>VLOOKUP(F2728,'Set up'!$A$2:$E$55,5,FALSE)</f>
        <v>Trsf</v>
      </c>
    </row>
    <row r="2729" spans="1:18" ht="15" customHeight="1" x14ac:dyDescent="0.35">
      <c r="A2729" s="4">
        <v>45367</v>
      </c>
      <c r="B2729" s="5">
        <f t="shared" si="801"/>
        <v>3</v>
      </c>
      <c r="C2729" s="5">
        <f t="shared" si="802"/>
        <v>2024</v>
      </c>
      <c r="D2729" s="5" t="s">
        <v>2516</v>
      </c>
      <c r="E2729" s="5" t="str">
        <f>VLOOKUP(F2729,'Set up'!$A$2:$C$55,2,FALSE)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794"/>
        <v>45367</v>
      </c>
      <c r="L2729" s="5">
        <f t="shared" si="795"/>
        <v>3</v>
      </c>
      <c r="M2729" s="5">
        <f t="shared" si="796"/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VLOOKUP(F2729,'Set up'!$A$2:$E$55,5,FALSE)</f>
        <v>Trsf</v>
      </c>
    </row>
    <row r="2730" spans="1:18" ht="15" customHeight="1" x14ac:dyDescent="0.35">
      <c r="A2730" s="4">
        <v>45367</v>
      </c>
      <c r="B2730" s="5">
        <f t="shared" si="801"/>
        <v>3</v>
      </c>
      <c r="C2730" s="5">
        <f t="shared" si="802"/>
        <v>2024</v>
      </c>
      <c r="D2730" s="5" t="s">
        <v>2517</v>
      </c>
      <c r="E2730" s="5" t="str">
        <f>VLOOKUP(F2730,'Set up'!$A$2:$C$55,2,FALSE)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794"/>
        <v>45367</v>
      </c>
      <c r="L2730" s="5">
        <f t="shared" si="795"/>
        <v>3</v>
      </c>
      <c r="M2730" s="5">
        <f t="shared" si="796"/>
        <v>2024</v>
      </c>
      <c r="N2730" s="12">
        <v>4818</v>
      </c>
      <c r="O2730" s="12"/>
      <c r="P2730" s="12">
        <f t="shared" ref="P2730:P2772" si="804">SUM(N2730+O2730)</f>
        <v>4818</v>
      </c>
      <c r="Q2730" s="7">
        <f t="shared" ref="Q2730:Q2768" si="805">SUM(Q2729+N2730)</f>
        <v>4446952.1500000004</v>
      </c>
      <c r="R2730" s="44" t="str">
        <f>VLOOKUP(F2730,'Set up'!$A$2:$E$55,5,FALSE)</f>
        <v>Trsf</v>
      </c>
    </row>
    <row r="2731" spans="1:18" ht="15" customHeight="1" x14ac:dyDescent="0.35">
      <c r="A2731" s="4">
        <v>45367</v>
      </c>
      <c r="B2731" s="5">
        <f t="shared" si="801"/>
        <v>3</v>
      </c>
      <c r="C2731" s="5">
        <f t="shared" si="802"/>
        <v>2024</v>
      </c>
      <c r="D2731" s="5" t="s">
        <v>2517</v>
      </c>
      <c r="E2731" s="5" t="str">
        <f>VLOOKUP(F2731,'Set up'!$A$2:$C$55,2,FALSE)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794"/>
        <v>45367</v>
      </c>
      <c r="L2731" s="5">
        <f t="shared" si="795"/>
        <v>3</v>
      </c>
      <c r="M2731" s="5">
        <f t="shared" si="796"/>
        <v>2024</v>
      </c>
      <c r="N2731" s="12">
        <v>1931.4</v>
      </c>
      <c r="O2731" s="12"/>
      <c r="P2731" s="12">
        <f t="shared" si="804"/>
        <v>1931.4</v>
      </c>
      <c r="Q2731" s="7">
        <f t="shared" si="805"/>
        <v>4448883.5500000007</v>
      </c>
      <c r="R2731" s="44" t="str">
        <f>VLOOKUP(F2731,'Set up'!$A$2:$E$55,5,FALSE)</f>
        <v>Trsf</v>
      </c>
    </row>
    <row r="2732" spans="1:18" ht="15" customHeight="1" x14ac:dyDescent="0.35">
      <c r="A2732" s="4">
        <v>45367</v>
      </c>
      <c r="B2732" s="5">
        <f t="shared" si="801"/>
        <v>3</v>
      </c>
      <c r="C2732" s="5">
        <f t="shared" si="802"/>
        <v>2024</v>
      </c>
      <c r="D2732" s="5" t="s">
        <v>2517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794"/>
        <v>45367</v>
      </c>
      <c r="L2732" s="5">
        <f t="shared" si="795"/>
        <v>3</v>
      </c>
      <c r="M2732" s="5">
        <f t="shared" si="796"/>
        <v>2024</v>
      </c>
      <c r="N2732" s="12">
        <v>1170</v>
      </c>
      <c r="O2732" s="12"/>
      <c r="P2732" s="12">
        <f t="shared" si="804"/>
        <v>1170</v>
      </c>
      <c r="Q2732" s="7">
        <f t="shared" si="805"/>
        <v>4450053.5500000007</v>
      </c>
      <c r="R2732" s="44" t="str">
        <f>VLOOKUP(F2732,'Set up'!$A$2:$E$55,5,FALSE)</f>
        <v>Trsf</v>
      </c>
    </row>
    <row r="2733" spans="1:18" ht="15" customHeight="1" x14ac:dyDescent="0.35">
      <c r="A2733" s="4">
        <v>45367</v>
      </c>
      <c r="B2733" s="5">
        <f t="shared" si="801"/>
        <v>3</v>
      </c>
      <c r="C2733" s="5">
        <f t="shared" si="802"/>
        <v>2024</v>
      </c>
      <c r="D2733" s="5" t="s">
        <v>2517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794"/>
        <v>45367</v>
      </c>
      <c r="L2733" s="5">
        <f t="shared" si="795"/>
        <v>3</v>
      </c>
      <c r="M2733" s="5">
        <f t="shared" si="796"/>
        <v>2024</v>
      </c>
      <c r="N2733" s="12">
        <v>1000</v>
      </c>
      <c r="O2733" s="12"/>
      <c r="P2733" s="12">
        <f t="shared" si="804"/>
        <v>1000</v>
      </c>
      <c r="Q2733" s="7">
        <f t="shared" si="805"/>
        <v>4451053.5500000007</v>
      </c>
      <c r="R2733" s="44" t="str">
        <f>VLOOKUP(F2733,'Set up'!$A$2:$E$55,5,FALSE)</f>
        <v>Trsf</v>
      </c>
    </row>
    <row r="2734" spans="1:18" ht="15" customHeight="1" x14ac:dyDescent="0.35">
      <c r="A2734" s="4">
        <v>45367</v>
      </c>
      <c r="B2734" s="5">
        <f t="shared" si="801"/>
        <v>3</v>
      </c>
      <c r="C2734" s="5">
        <f t="shared" si="802"/>
        <v>2024</v>
      </c>
      <c r="D2734" s="5" t="s">
        <v>2517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794"/>
        <v>45367</v>
      </c>
      <c r="L2734" s="5">
        <f t="shared" si="795"/>
        <v>3</v>
      </c>
      <c r="M2734" s="5">
        <f t="shared" si="796"/>
        <v>2024</v>
      </c>
      <c r="N2734" s="12">
        <v>380</v>
      </c>
      <c r="O2734" s="12"/>
      <c r="P2734" s="12">
        <f t="shared" si="804"/>
        <v>380</v>
      </c>
      <c r="Q2734" s="7">
        <f t="shared" si="805"/>
        <v>4451433.5500000007</v>
      </c>
      <c r="R2734" s="44" t="str">
        <f>VLOOKUP(F2734,'Set up'!$A$2:$E$55,5,FALSE)</f>
        <v>Trsf</v>
      </c>
    </row>
    <row r="2735" spans="1:18" ht="15" customHeight="1" x14ac:dyDescent="0.35">
      <c r="A2735" s="4">
        <v>45370</v>
      </c>
      <c r="B2735" s="5">
        <f t="shared" si="801"/>
        <v>3</v>
      </c>
      <c r="C2735" s="5">
        <f t="shared" si="802"/>
        <v>2024</v>
      </c>
      <c r="D2735" s="5" t="s">
        <v>2518</v>
      </c>
      <c r="E2735" s="5" t="str">
        <f>VLOOKUP(F2735,'Set up'!$A$2:$C$55,2,FALSE)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794"/>
        <v>45370</v>
      </c>
      <c r="L2735" s="5">
        <f t="shared" si="795"/>
        <v>3</v>
      </c>
      <c r="M2735" s="5">
        <f t="shared" si="796"/>
        <v>2024</v>
      </c>
      <c r="N2735" s="12">
        <v>125</v>
      </c>
      <c r="O2735" s="12"/>
      <c r="P2735" s="12">
        <f t="shared" si="804"/>
        <v>125</v>
      </c>
      <c r="Q2735" s="7">
        <f t="shared" si="805"/>
        <v>4451558.5500000007</v>
      </c>
      <c r="R2735" s="44" t="str">
        <f>VLOOKUP(F2735,'Set up'!$A$2:$E$55,5,FALSE)</f>
        <v>Trsf</v>
      </c>
    </row>
    <row r="2736" spans="1:18" ht="15" customHeight="1" x14ac:dyDescent="0.35">
      <c r="A2736" s="4">
        <v>45370</v>
      </c>
      <c r="B2736" s="5">
        <f t="shared" si="801"/>
        <v>3</v>
      </c>
      <c r="C2736" s="5">
        <f t="shared" si="802"/>
        <v>2024</v>
      </c>
      <c r="D2736" s="5" t="s">
        <v>2519</v>
      </c>
      <c r="E2736" s="5" t="str">
        <f>VLOOKUP(F2736,'Set up'!$A$2:$C$55,2,FALSE)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794"/>
        <v>45370</v>
      </c>
      <c r="L2736" s="5">
        <f t="shared" si="795"/>
        <v>3</v>
      </c>
      <c r="M2736" s="5">
        <f t="shared" si="796"/>
        <v>2024</v>
      </c>
      <c r="N2736" s="12">
        <v>3212</v>
      </c>
      <c r="O2736" s="12"/>
      <c r="P2736" s="12">
        <f t="shared" si="804"/>
        <v>3212</v>
      </c>
      <c r="Q2736" s="7">
        <f t="shared" si="805"/>
        <v>4454770.5500000007</v>
      </c>
      <c r="R2736" s="44" t="str">
        <f>VLOOKUP(F2736,'Set up'!$A$2:$E$55,5,FALSE)</f>
        <v>Trsf</v>
      </c>
    </row>
    <row r="2737" spans="1:19" ht="15" customHeight="1" x14ac:dyDescent="0.35">
      <c r="A2737" s="4">
        <v>45370</v>
      </c>
      <c r="B2737" s="5">
        <f t="shared" si="801"/>
        <v>3</v>
      </c>
      <c r="C2737" s="5">
        <f t="shared" si="802"/>
        <v>2024</v>
      </c>
      <c r="D2737" s="5" t="s">
        <v>2519</v>
      </c>
      <c r="E2737" s="5" t="str">
        <f>VLOOKUP(F2737,'Set up'!$A$2:$C$55,2,FALSE)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794"/>
        <v>45370</v>
      </c>
      <c r="L2737" s="5">
        <f t="shared" si="795"/>
        <v>3</v>
      </c>
      <c r="M2737" s="5">
        <f t="shared" si="796"/>
        <v>2024</v>
      </c>
      <c r="N2737" s="12">
        <v>1073</v>
      </c>
      <c r="O2737" s="12"/>
      <c r="P2737" s="12">
        <f t="shared" si="804"/>
        <v>1073</v>
      </c>
      <c r="Q2737" s="7">
        <f t="shared" si="805"/>
        <v>4455843.5500000007</v>
      </c>
      <c r="R2737" s="44" t="str">
        <f>VLOOKUP(F2737,'Set up'!$A$2:$E$55,5,FALSE)</f>
        <v>Trsf</v>
      </c>
    </row>
    <row r="2738" spans="1:19" ht="15" customHeight="1" x14ac:dyDescent="0.35">
      <c r="A2738" s="4">
        <v>45370</v>
      </c>
      <c r="B2738" s="5">
        <f t="shared" si="801"/>
        <v>3</v>
      </c>
      <c r="C2738" s="5">
        <f t="shared" si="802"/>
        <v>2024</v>
      </c>
      <c r="D2738" s="5" t="s">
        <v>2519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794"/>
        <v>45370</v>
      </c>
      <c r="L2738" s="5">
        <f t="shared" si="795"/>
        <v>3</v>
      </c>
      <c r="M2738" s="5">
        <f t="shared" si="796"/>
        <v>2024</v>
      </c>
      <c r="N2738" s="12">
        <v>702</v>
      </c>
      <c r="O2738" s="12"/>
      <c r="P2738" s="12">
        <f t="shared" si="804"/>
        <v>702</v>
      </c>
      <c r="Q2738" s="7">
        <f t="shared" si="805"/>
        <v>4456545.5500000007</v>
      </c>
      <c r="R2738" s="44" t="str">
        <f>VLOOKUP(F2738,'Set up'!$A$2:$E$55,5,FALSE)</f>
        <v>Trsf</v>
      </c>
    </row>
    <row r="2739" spans="1:19" ht="15" customHeight="1" x14ac:dyDescent="0.35">
      <c r="A2739" s="4">
        <v>45370</v>
      </c>
      <c r="B2739" s="5">
        <f t="shared" si="801"/>
        <v>3</v>
      </c>
      <c r="C2739" s="5">
        <f t="shared" si="802"/>
        <v>2024</v>
      </c>
      <c r="D2739" s="5" t="s">
        <v>2519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794"/>
        <v>45370</v>
      </c>
      <c r="L2739" s="5">
        <f t="shared" si="795"/>
        <v>3</v>
      </c>
      <c r="M2739" s="5">
        <f t="shared" si="796"/>
        <v>2024</v>
      </c>
      <c r="N2739" s="12">
        <v>1000</v>
      </c>
      <c r="O2739" s="12"/>
      <c r="P2739" s="12">
        <f t="shared" si="804"/>
        <v>1000</v>
      </c>
      <c r="Q2739" s="7">
        <f t="shared" si="805"/>
        <v>4457545.5500000007</v>
      </c>
      <c r="R2739" s="44" t="str">
        <f>VLOOKUP(F2739,'Set up'!$A$2:$E$55,5,FALSE)</f>
        <v>Trsf</v>
      </c>
    </row>
    <row r="2740" spans="1:19" ht="15" customHeight="1" x14ac:dyDescent="0.35">
      <c r="A2740" s="4">
        <v>45371</v>
      </c>
      <c r="B2740" s="5">
        <f t="shared" si="801"/>
        <v>3</v>
      </c>
      <c r="C2740" s="5">
        <f t="shared" si="802"/>
        <v>2024</v>
      </c>
      <c r="D2740" s="5" t="s">
        <v>2520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794"/>
        <v>45401</v>
      </c>
      <c r="L2740" s="5">
        <f t="shared" si="795"/>
        <v>4</v>
      </c>
      <c r="M2740" s="5">
        <f t="shared" si="796"/>
        <v>2024</v>
      </c>
      <c r="N2740" s="12">
        <v>5214</v>
      </c>
      <c r="O2740" s="6">
        <f t="shared" ref="O2740:O2744" si="806">-N2740</f>
        <v>-5214</v>
      </c>
      <c r="P2740" s="12">
        <f t="shared" si="804"/>
        <v>0</v>
      </c>
      <c r="Q2740" s="7">
        <f t="shared" si="805"/>
        <v>4462759.5500000007</v>
      </c>
      <c r="R2740" s="44" t="str">
        <f>VLOOKUP(F2740,'Set up'!$A$2:$E$55,5,FALSE)</f>
        <v>Chq</v>
      </c>
      <c r="S2740" s="1" t="s">
        <v>2749</v>
      </c>
    </row>
    <row r="2741" spans="1:19" ht="15" customHeight="1" x14ac:dyDescent="0.35">
      <c r="A2741" s="4">
        <v>45371</v>
      </c>
      <c r="B2741" s="5">
        <f t="shared" si="801"/>
        <v>3</v>
      </c>
      <c r="C2741" s="5">
        <f t="shared" si="802"/>
        <v>2024</v>
      </c>
      <c r="D2741" s="5" t="s">
        <v>2520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794"/>
        <v>45401</v>
      </c>
      <c r="L2741" s="5">
        <f t="shared" si="795"/>
        <v>4</v>
      </c>
      <c r="M2741" s="5">
        <f t="shared" si="796"/>
        <v>2024</v>
      </c>
      <c r="N2741" s="12">
        <v>1263.5999999999999</v>
      </c>
      <c r="O2741" s="6">
        <f t="shared" si="806"/>
        <v>-1263.5999999999999</v>
      </c>
      <c r="P2741" s="12">
        <f t="shared" si="804"/>
        <v>0</v>
      </c>
      <c r="Q2741" s="7">
        <f t="shared" si="805"/>
        <v>4464023.1500000004</v>
      </c>
      <c r="R2741" s="44" t="str">
        <f>VLOOKUP(F2741,'Set up'!$A$2:$E$55,5,FALSE)</f>
        <v>Chq</v>
      </c>
      <c r="S2741" s="1" t="s">
        <v>2749</v>
      </c>
    </row>
    <row r="2742" spans="1:19" ht="15" customHeight="1" x14ac:dyDescent="0.35">
      <c r="A2742" s="4">
        <v>45371</v>
      </c>
      <c r="B2742" s="5">
        <f t="shared" si="801"/>
        <v>3</v>
      </c>
      <c r="C2742" s="5">
        <f t="shared" si="802"/>
        <v>2024</v>
      </c>
      <c r="D2742" s="5" t="s">
        <v>2520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794"/>
        <v>45401</v>
      </c>
      <c r="L2742" s="5">
        <f t="shared" si="795"/>
        <v>4</v>
      </c>
      <c r="M2742" s="5">
        <f t="shared" si="796"/>
        <v>2024</v>
      </c>
      <c r="N2742" s="12">
        <v>240</v>
      </c>
      <c r="O2742" s="6">
        <f t="shared" si="806"/>
        <v>-240</v>
      </c>
      <c r="P2742" s="12">
        <f t="shared" si="804"/>
        <v>0</v>
      </c>
      <c r="Q2742" s="7">
        <f t="shared" si="805"/>
        <v>4464263.1500000004</v>
      </c>
      <c r="R2742" s="44" t="str">
        <f>VLOOKUP(F2742,'Set up'!$A$2:$E$55,5,FALSE)</f>
        <v>Chq</v>
      </c>
      <c r="S2742" s="1" t="s">
        <v>2749</v>
      </c>
    </row>
    <row r="2743" spans="1:19" ht="15" customHeight="1" x14ac:dyDescent="0.35">
      <c r="A2743" s="4">
        <v>45371</v>
      </c>
      <c r="B2743" s="5">
        <f t="shared" si="801"/>
        <v>3</v>
      </c>
      <c r="C2743" s="5">
        <f t="shared" si="802"/>
        <v>2024</v>
      </c>
      <c r="D2743" s="5" t="s">
        <v>2520</v>
      </c>
      <c r="E2743" s="5" t="str">
        <f>VLOOKUP(F2743,'Set up'!$A$2:$C$55,2,FALSE)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794"/>
        <v>45401</v>
      </c>
      <c r="L2743" s="5">
        <f t="shared" si="795"/>
        <v>4</v>
      </c>
      <c r="M2743" s="5">
        <f t="shared" si="796"/>
        <v>2024</v>
      </c>
      <c r="N2743" s="12">
        <v>572</v>
      </c>
      <c r="O2743" s="6">
        <f t="shared" si="806"/>
        <v>-572</v>
      </c>
      <c r="P2743" s="12">
        <f t="shared" si="804"/>
        <v>0</v>
      </c>
      <c r="Q2743" s="7">
        <f t="shared" si="805"/>
        <v>4464835.1500000004</v>
      </c>
      <c r="R2743" s="44" t="str">
        <f>VLOOKUP(F2743,'Set up'!$A$2:$E$55,5,FALSE)</f>
        <v>Chq</v>
      </c>
      <c r="S2743" s="1" t="s">
        <v>2749</v>
      </c>
    </row>
    <row r="2744" spans="1:19" ht="15" customHeight="1" x14ac:dyDescent="0.35">
      <c r="A2744" s="4">
        <v>45371</v>
      </c>
      <c r="B2744" s="5">
        <f t="shared" si="801"/>
        <v>3</v>
      </c>
      <c r="C2744" s="5">
        <f t="shared" si="802"/>
        <v>2024</v>
      </c>
      <c r="D2744" s="5" t="s">
        <v>2520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794"/>
        <v>45401</v>
      </c>
      <c r="L2744" s="5">
        <f t="shared" si="795"/>
        <v>4</v>
      </c>
      <c r="M2744" s="5">
        <f t="shared" si="796"/>
        <v>2024</v>
      </c>
      <c r="N2744" s="12">
        <v>190</v>
      </c>
      <c r="O2744" s="6">
        <f t="shared" si="806"/>
        <v>-190</v>
      </c>
      <c r="P2744" s="12">
        <f t="shared" si="804"/>
        <v>0</v>
      </c>
      <c r="Q2744" s="7">
        <f t="shared" si="805"/>
        <v>4465025.1500000004</v>
      </c>
      <c r="R2744" s="44" t="str">
        <f>VLOOKUP(F2744,'Set up'!$A$2:$E$55,5,FALSE)</f>
        <v>Chq</v>
      </c>
      <c r="S2744" s="1" t="s">
        <v>2749</v>
      </c>
    </row>
    <row r="2745" spans="1:19" ht="15" customHeight="1" x14ac:dyDescent="0.35">
      <c r="A2745" s="4">
        <v>45372</v>
      </c>
      <c r="B2745" s="5">
        <f t="shared" si="801"/>
        <v>3</v>
      </c>
      <c r="C2745" s="5">
        <f t="shared" si="802"/>
        <v>2024</v>
      </c>
      <c r="D2745" s="5" t="s">
        <v>2521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794"/>
        <v>45492</v>
      </c>
      <c r="L2745" s="5">
        <f t="shared" si="795"/>
        <v>7</v>
      </c>
      <c r="M2745" s="5">
        <f t="shared" si="796"/>
        <v>2024</v>
      </c>
      <c r="N2745" s="12">
        <v>9636</v>
      </c>
      <c r="O2745" s="12"/>
      <c r="P2745" s="12">
        <f t="shared" si="804"/>
        <v>9636</v>
      </c>
      <c r="Q2745" s="7">
        <f t="shared" si="805"/>
        <v>4474661.1500000004</v>
      </c>
      <c r="R2745" s="44" t="str">
        <f>VLOOKUP(F2745,'Set up'!$A$2:$E$55,5,FALSE)</f>
        <v>Trsf</v>
      </c>
    </row>
    <row r="2746" spans="1:19" ht="15" customHeight="1" x14ac:dyDescent="0.35">
      <c r="A2746" s="4">
        <v>45372</v>
      </c>
      <c r="B2746" s="5">
        <f t="shared" si="801"/>
        <v>3</v>
      </c>
      <c r="C2746" s="5">
        <f t="shared" si="802"/>
        <v>2024</v>
      </c>
      <c r="D2746" s="5" t="s">
        <v>2521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794"/>
        <v>45492</v>
      </c>
      <c r="L2746" s="5">
        <f t="shared" si="795"/>
        <v>7</v>
      </c>
      <c r="M2746" s="5">
        <f t="shared" si="796"/>
        <v>2024</v>
      </c>
      <c r="N2746" s="12">
        <v>1740</v>
      </c>
      <c r="O2746" s="12"/>
      <c r="P2746" s="12">
        <f t="shared" si="804"/>
        <v>1740</v>
      </c>
      <c r="Q2746" s="7">
        <f t="shared" si="805"/>
        <v>4476401.1500000004</v>
      </c>
      <c r="R2746" s="44" t="str">
        <f>VLOOKUP(F2746,'Set up'!$A$2:$E$55,5,FALSE)</f>
        <v>Trsf</v>
      </c>
    </row>
    <row r="2747" spans="1:19" ht="15" customHeight="1" x14ac:dyDescent="0.35">
      <c r="A2747" s="4">
        <v>45372</v>
      </c>
      <c r="B2747" s="5">
        <f t="shared" si="801"/>
        <v>3</v>
      </c>
      <c r="C2747" s="5">
        <f t="shared" si="802"/>
        <v>2024</v>
      </c>
      <c r="D2747" s="5" t="s">
        <v>2521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794"/>
        <v>45492</v>
      </c>
      <c r="L2747" s="5">
        <f t="shared" si="795"/>
        <v>7</v>
      </c>
      <c r="M2747" s="5">
        <f t="shared" si="796"/>
        <v>2024</v>
      </c>
      <c r="N2747" s="12">
        <v>575</v>
      </c>
      <c r="O2747" s="12"/>
      <c r="P2747" s="12">
        <f t="shared" si="804"/>
        <v>575</v>
      </c>
      <c r="Q2747" s="7">
        <f t="shared" si="805"/>
        <v>4476976.1500000004</v>
      </c>
      <c r="R2747" s="44" t="str">
        <f>VLOOKUP(F2747,'Set up'!$A$2:$E$55,5,FALSE)</f>
        <v>Trsf</v>
      </c>
    </row>
    <row r="2748" spans="1:19" ht="15" customHeight="1" x14ac:dyDescent="0.35">
      <c r="A2748" s="4">
        <v>45372</v>
      </c>
      <c r="B2748" s="5">
        <f t="shared" si="801"/>
        <v>3</v>
      </c>
      <c r="C2748" s="5">
        <f t="shared" si="802"/>
        <v>2024</v>
      </c>
      <c r="D2748" s="5" t="s">
        <v>2521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794"/>
        <v>45492</v>
      </c>
      <c r="L2748" s="5">
        <f t="shared" si="795"/>
        <v>7</v>
      </c>
      <c r="M2748" s="5">
        <f t="shared" si="796"/>
        <v>2024</v>
      </c>
      <c r="N2748" s="12">
        <v>880</v>
      </c>
      <c r="O2748" s="12"/>
      <c r="P2748" s="12">
        <f t="shared" si="804"/>
        <v>880</v>
      </c>
      <c r="Q2748" s="7">
        <f t="shared" si="805"/>
        <v>4477856.1500000004</v>
      </c>
      <c r="R2748" s="44" t="str">
        <f>VLOOKUP(F2748,'Set up'!$A$2:$E$55,5,FALSE)</f>
        <v>Trsf</v>
      </c>
    </row>
    <row r="2749" spans="1:19" ht="15" customHeight="1" x14ac:dyDescent="0.35">
      <c r="A2749" s="4">
        <v>45372</v>
      </c>
      <c r="B2749" s="5">
        <f t="shared" si="801"/>
        <v>3</v>
      </c>
      <c r="C2749" s="5">
        <f t="shared" si="802"/>
        <v>2024</v>
      </c>
      <c r="D2749" s="5" t="s">
        <v>2521</v>
      </c>
      <c r="E2749" s="5" t="str">
        <f>VLOOKUP(F2749,'Set up'!$A$2:$C$55,2,FALSE)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794"/>
        <v>45492</v>
      </c>
      <c r="L2749" s="5">
        <f t="shared" si="795"/>
        <v>7</v>
      </c>
      <c r="M2749" s="5">
        <f t="shared" si="796"/>
        <v>2024</v>
      </c>
      <c r="N2749" s="12">
        <v>420</v>
      </c>
      <c r="O2749" s="12"/>
      <c r="P2749" s="12">
        <f t="shared" si="804"/>
        <v>420</v>
      </c>
      <c r="Q2749" s="7">
        <f t="shared" si="805"/>
        <v>4478276.1500000004</v>
      </c>
      <c r="R2749" s="44" t="str">
        <f>VLOOKUP(F2749,'Set up'!$A$2:$E$55,5,FALSE)</f>
        <v>Trsf</v>
      </c>
    </row>
    <row r="2750" spans="1:19" ht="15" customHeight="1" x14ac:dyDescent="0.35">
      <c r="A2750" s="4">
        <v>45372</v>
      </c>
      <c r="B2750" s="5">
        <f t="shared" si="801"/>
        <v>3</v>
      </c>
      <c r="C2750" s="5">
        <f t="shared" si="802"/>
        <v>2024</v>
      </c>
      <c r="D2750" s="5" t="s">
        <v>2521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794"/>
        <v>45492</v>
      </c>
      <c r="L2750" s="5">
        <f t="shared" si="795"/>
        <v>7</v>
      </c>
      <c r="M2750" s="5">
        <f t="shared" si="796"/>
        <v>2024</v>
      </c>
      <c r="N2750" s="12">
        <v>395</v>
      </c>
      <c r="O2750" s="12"/>
      <c r="P2750" s="12">
        <f t="shared" si="804"/>
        <v>395</v>
      </c>
      <c r="Q2750" s="7">
        <f t="shared" si="805"/>
        <v>4478671.1500000004</v>
      </c>
      <c r="R2750" s="44" t="str">
        <f>VLOOKUP(F2750,'Set up'!$A$2:$E$55,5,FALSE)</f>
        <v>Trsf</v>
      </c>
    </row>
    <row r="2751" spans="1:19" ht="15" customHeight="1" x14ac:dyDescent="0.35">
      <c r="A2751" s="4">
        <v>45372</v>
      </c>
      <c r="B2751" s="5">
        <f t="shared" si="801"/>
        <v>3</v>
      </c>
      <c r="C2751" s="5">
        <f t="shared" si="802"/>
        <v>2024</v>
      </c>
      <c r="D2751" s="5" t="s">
        <v>2521</v>
      </c>
      <c r="E2751" s="5" t="str">
        <f>VLOOKUP(F2751,'Set up'!$A$2:$C$55,2,FALSE)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794"/>
        <v>45492</v>
      </c>
      <c r="L2751" s="5">
        <f t="shared" si="795"/>
        <v>7</v>
      </c>
      <c r="M2751" s="5">
        <f t="shared" si="796"/>
        <v>2024</v>
      </c>
      <c r="N2751" s="12">
        <v>1550</v>
      </c>
      <c r="O2751" s="12"/>
      <c r="P2751" s="12">
        <f t="shared" si="804"/>
        <v>1550</v>
      </c>
      <c r="Q2751" s="7">
        <f t="shared" si="805"/>
        <v>4480221.1500000004</v>
      </c>
      <c r="R2751" s="44" t="str">
        <f>VLOOKUP(F2751,'Set up'!$A$2:$E$55,5,FALSE)</f>
        <v>Trsf</v>
      </c>
    </row>
    <row r="2752" spans="1:19" ht="15" customHeight="1" x14ac:dyDescent="0.35">
      <c r="A2752" s="4">
        <v>45373</v>
      </c>
      <c r="B2752" s="5">
        <f t="shared" si="801"/>
        <v>3</v>
      </c>
      <c r="C2752" s="5">
        <f t="shared" si="802"/>
        <v>2024</v>
      </c>
      <c r="D2752" s="5" t="s">
        <v>2524</v>
      </c>
      <c r="E2752" s="5" t="str">
        <f>VLOOKUP(F2752,'Set up'!$A$2:$C$55,2,FALSE)</f>
        <v>C00000044</v>
      </c>
      <c r="F2752" s="1" t="s">
        <v>2210</v>
      </c>
      <c r="G2752" s="123" t="s">
        <v>1179</v>
      </c>
      <c r="H2752" s="121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794"/>
        <v>45373</v>
      </c>
      <c r="L2752" s="5">
        <f t="shared" si="795"/>
        <v>3</v>
      </c>
      <c r="M2752" s="5">
        <f t="shared" si="796"/>
        <v>2024</v>
      </c>
      <c r="N2752" s="12">
        <v>1628</v>
      </c>
      <c r="O2752" s="12">
        <f>-1500-128</f>
        <v>-1628</v>
      </c>
      <c r="P2752" s="12">
        <f t="shared" si="804"/>
        <v>0</v>
      </c>
      <c r="Q2752" s="7">
        <f t="shared" si="805"/>
        <v>4481849.1500000004</v>
      </c>
      <c r="R2752" s="44" t="str">
        <f>VLOOKUP(F2752,'Set up'!$A$2:$E$55,5,FALSE)</f>
        <v>Cash</v>
      </c>
      <c r="S2752" s="1" t="s">
        <v>2569</v>
      </c>
    </row>
    <row r="2753" spans="1:19" ht="15" customHeight="1" x14ac:dyDescent="0.35">
      <c r="A2753" s="4">
        <v>45373</v>
      </c>
      <c r="B2753" s="5">
        <f t="shared" si="801"/>
        <v>3</v>
      </c>
      <c r="C2753" s="5">
        <f t="shared" si="802"/>
        <v>2024</v>
      </c>
      <c r="D2753" s="5" t="s">
        <v>2524</v>
      </c>
      <c r="E2753" s="5" t="str">
        <f>VLOOKUP(F2753,'Set up'!$A$2:$C$55,2,FALSE)</f>
        <v>C00000044</v>
      </c>
      <c r="F2753" s="1" t="s">
        <v>2210</v>
      </c>
      <c r="G2753" s="120" t="s">
        <v>1544</v>
      </c>
      <c r="H2753" s="121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794"/>
        <v>45373</v>
      </c>
      <c r="L2753" s="5">
        <f t="shared" si="795"/>
        <v>3</v>
      </c>
      <c r="M2753" s="5">
        <f t="shared" si="796"/>
        <v>2024</v>
      </c>
      <c r="N2753" s="12">
        <v>420</v>
      </c>
      <c r="O2753" s="6">
        <f t="shared" ref="O2753:O2755" si="807">-N2753</f>
        <v>-420</v>
      </c>
      <c r="P2753" s="12">
        <f t="shared" si="804"/>
        <v>0</v>
      </c>
      <c r="Q2753" s="7">
        <f t="shared" si="805"/>
        <v>4482269.1500000004</v>
      </c>
      <c r="R2753" s="44" t="str">
        <f>VLOOKUP(F2753,'Set up'!$A$2:$E$55,5,FALSE)</f>
        <v>Cash</v>
      </c>
      <c r="S2753" s="1" t="s">
        <v>2570</v>
      </c>
    </row>
    <row r="2754" spans="1:19" ht="15" customHeight="1" x14ac:dyDescent="0.35">
      <c r="A2754" s="4">
        <v>45373</v>
      </c>
      <c r="B2754" s="5">
        <f t="shared" si="801"/>
        <v>3</v>
      </c>
      <c r="C2754" s="5">
        <f t="shared" si="802"/>
        <v>2024</v>
      </c>
      <c r="D2754" s="5" t="s">
        <v>2524</v>
      </c>
      <c r="E2754" s="5" t="str">
        <f>VLOOKUP(F2754,'Set up'!$A$2:$C$55,2,FALSE)</f>
        <v>C00000044</v>
      </c>
      <c r="F2754" s="1" t="s">
        <v>2210</v>
      </c>
      <c r="G2754" s="120" t="s">
        <v>2031</v>
      </c>
      <c r="H2754" s="121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794"/>
        <v>45373</v>
      </c>
      <c r="L2754" s="5">
        <f t="shared" si="795"/>
        <v>3</v>
      </c>
      <c r="M2754" s="5">
        <f t="shared" si="796"/>
        <v>2024</v>
      </c>
      <c r="N2754" s="12">
        <v>280</v>
      </c>
      <c r="O2754" s="6">
        <f t="shared" si="807"/>
        <v>-280</v>
      </c>
      <c r="P2754" s="12">
        <f t="shared" si="804"/>
        <v>0</v>
      </c>
      <c r="Q2754" s="7">
        <f t="shared" si="805"/>
        <v>4482549.1500000004</v>
      </c>
      <c r="R2754" s="44" t="str">
        <f>VLOOKUP(F2754,'Set up'!$A$2:$E$55,5,FALSE)</f>
        <v>Cash</v>
      </c>
      <c r="S2754" s="1" t="s">
        <v>2571</v>
      </c>
    </row>
    <row r="2755" spans="1:19" ht="15" customHeight="1" x14ac:dyDescent="0.35">
      <c r="A2755" s="4">
        <v>45373</v>
      </c>
      <c r="B2755" s="5">
        <f t="shared" si="801"/>
        <v>3</v>
      </c>
      <c r="C2755" s="5">
        <f t="shared" si="802"/>
        <v>2024</v>
      </c>
      <c r="D2755" s="5" t="s">
        <v>2524</v>
      </c>
      <c r="E2755" s="5" t="str">
        <f>VLOOKUP(F2755,'Set up'!$A$2:$C$55,2,FALSE)</f>
        <v>C00000044</v>
      </c>
      <c r="F2755" s="1" t="s">
        <v>2210</v>
      </c>
      <c r="G2755" s="120" t="s">
        <v>46</v>
      </c>
      <c r="H2755" s="121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ref="K2755:K2818" si="808">A2755+J2755</f>
        <v>45373</v>
      </c>
      <c r="L2755" s="5">
        <f t="shared" ref="L2755:L2818" si="809">MONTH(K2755)</f>
        <v>3</v>
      </c>
      <c r="M2755" s="5">
        <f t="shared" ref="M2755:M2818" si="810">YEAR(K2755)</f>
        <v>2024</v>
      </c>
      <c r="N2755" s="12">
        <v>110</v>
      </c>
      <c r="O2755" s="6">
        <f t="shared" si="807"/>
        <v>-110</v>
      </c>
      <c r="P2755" s="12">
        <f t="shared" si="804"/>
        <v>0</v>
      </c>
      <c r="Q2755" s="7">
        <f t="shared" si="805"/>
        <v>4482659.1500000004</v>
      </c>
      <c r="R2755" s="44" t="str">
        <f>VLOOKUP(F2755,'Set up'!$A$2:$E$55,5,FALSE)</f>
        <v>Cash</v>
      </c>
      <c r="S2755" s="1" t="s">
        <v>2572</v>
      </c>
    </row>
    <row r="2756" spans="1:19" ht="15" customHeight="1" x14ac:dyDescent="0.35">
      <c r="A2756" s="4">
        <v>45379</v>
      </c>
      <c r="B2756" s="5">
        <f t="shared" si="801"/>
        <v>3</v>
      </c>
      <c r="C2756" s="5">
        <f t="shared" si="802"/>
        <v>2024</v>
      </c>
      <c r="D2756" s="5" t="s">
        <v>2525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808"/>
        <v>45379</v>
      </c>
      <c r="L2756" s="5">
        <f t="shared" si="809"/>
        <v>3</v>
      </c>
      <c r="M2756" s="5">
        <f t="shared" si="810"/>
        <v>2024</v>
      </c>
      <c r="N2756" s="98">
        <v>1738</v>
      </c>
      <c r="O2756" s="12"/>
      <c r="P2756" s="12">
        <f t="shared" si="804"/>
        <v>1738</v>
      </c>
      <c r="Q2756" s="7">
        <f t="shared" si="805"/>
        <v>4484397.1500000004</v>
      </c>
      <c r="R2756" s="44" t="str">
        <f>VLOOKUP(F2756,'Set up'!$A$2:$E$55,5,FALSE)</f>
        <v>Trsf</v>
      </c>
    </row>
    <row r="2757" spans="1:19" ht="15" customHeight="1" x14ac:dyDescent="0.35">
      <c r="A2757" s="4">
        <v>45379</v>
      </c>
      <c r="B2757" s="5">
        <f t="shared" si="801"/>
        <v>3</v>
      </c>
      <c r="C2757" s="5">
        <f t="shared" si="802"/>
        <v>2024</v>
      </c>
      <c r="D2757" s="5" t="s">
        <v>2525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808"/>
        <v>45379</v>
      </c>
      <c r="L2757" s="5">
        <f t="shared" si="809"/>
        <v>3</v>
      </c>
      <c r="M2757" s="5">
        <f t="shared" si="810"/>
        <v>2024</v>
      </c>
      <c r="N2757" s="98">
        <v>405</v>
      </c>
      <c r="O2757" s="12"/>
      <c r="P2757" s="12">
        <f t="shared" si="804"/>
        <v>405</v>
      </c>
      <c r="Q2757" s="7">
        <f t="shared" si="805"/>
        <v>4484802.1500000004</v>
      </c>
      <c r="R2757" s="44" t="str">
        <f>VLOOKUP(F2757,'Set up'!$A$2:$E$55,5,FALSE)</f>
        <v>Trsf</v>
      </c>
    </row>
    <row r="2758" spans="1:19" ht="15" customHeight="1" x14ac:dyDescent="0.35">
      <c r="A2758" s="4">
        <v>45379</v>
      </c>
      <c r="B2758" s="5">
        <f t="shared" si="801"/>
        <v>3</v>
      </c>
      <c r="C2758" s="5">
        <f t="shared" si="802"/>
        <v>2024</v>
      </c>
      <c r="D2758" s="5" t="s">
        <v>2525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808"/>
        <v>45379</v>
      </c>
      <c r="L2758" s="5">
        <f t="shared" si="809"/>
        <v>3</v>
      </c>
      <c r="M2758" s="5">
        <f t="shared" si="810"/>
        <v>2024</v>
      </c>
      <c r="N2758" s="98">
        <v>390</v>
      </c>
      <c r="O2758" s="12"/>
      <c r="P2758" s="12">
        <f t="shared" si="804"/>
        <v>390</v>
      </c>
      <c r="Q2758" s="7">
        <f t="shared" si="805"/>
        <v>4485192.1500000004</v>
      </c>
      <c r="R2758" s="44" t="str">
        <f>VLOOKUP(F2758,'Set up'!$A$2:$E$55,5,FALSE)</f>
        <v>Trsf</v>
      </c>
    </row>
    <row r="2759" spans="1:19" ht="15" customHeight="1" x14ac:dyDescent="0.35">
      <c r="A2759" s="4">
        <v>45380</v>
      </c>
      <c r="B2759" s="5">
        <f t="shared" si="801"/>
        <v>3</v>
      </c>
      <c r="C2759" s="5">
        <f t="shared" si="802"/>
        <v>2024</v>
      </c>
      <c r="D2759" s="5" t="s">
        <v>2526</v>
      </c>
      <c r="E2759" s="5" t="str">
        <f>VLOOKUP(F2759,'Set up'!$A$2:$C$55,2,FALSE)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808"/>
        <v>45380</v>
      </c>
      <c r="L2759" s="5">
        <f t="shared" si="809"/>
        <v>3</v>
      </c>
      <c r="M2759" s="5">
        <f t="shared" si="810"/>
        <v>2024</v>
      </c>
      <c r="N2759" s="12">
        <v>250</v>
      </c>
      <c r="O2759" s="12"/>
      <c r="P2759" s="12">
        <f t="shared" si="804"/>
        <v>250</v>
      </c>
      <c r="Q2759" s="7">
        <f t="shared" si="805"/>
        <v>4485442.1500000004</v>
      </c>
      <c r="R2759" s="44" t="str">
        <f>VLOOKUP(F2759,'Set up'!$A$2:$E$55,5,FALSE)</f>
        <v>Trsf</v>
      </c>
    </row>
    <row r="2760" spans="1:19" ht="15" customHeight="1" x14ac:dyDescent="0.35">
      <c r="A2760" s="4">
        <v>45380</v>
      </c>
      <c r="B2760" s="5">
        <f t="shared" si="801"/>
        <v>3</v>
      </c>
      <c r="C2760" s="5">
        <f t="shared" si="802"/>
        <v>2024</v>
      </c>
      <c r="D2760" s="5" t="s">
        <v>2527</v>
      </c>
      <c r="E2760" s="5" t="str">
        <f>VLOOKUP(F2760,'Set up'!$A$2:$C$55,2,FALSE)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808"/>
        <v>45380</v>
      </c>
      <c r="L2760" s="5">
        <f t="shared" si="809"/>
        <v>3</v>
      </c>
      <c r="M2760" s="5">
        <f t="shared" si="810"/>
        <v>2024</v>
      </c>
      <c r="N2760" s="12">
        <v>6424</v>
      </c>
      <c r="O2760" s="12"/>
      <c r="P2760" s="12">
        <f t="shared" si="804"/>
        <v>6424</v>
      </c>
      <c r="Q2760" s="7">
        <f t="shared" si="805"/>
        <v>4491866.1500000004</v>
      </c>
      <c r="R2760" s="44" t="str">
        <f>VLOOKUP(F2760,'Set up'!$A$2:$E$55,5,FALSE)</f>
        <v>Trsf</v>
      </c>
    </row>
    <row r="2761" spans="1:19" ht="15" customHeight="1" x14ac:dyDescent="0.35">
      <c r="A2761" s="4">
        <v>45380</v>
      </c>
      <c r="B2761" s="5">
        <f t="shared" si="801"/>
        <v>3</v>
      </c>
      <c r="C2761" s="5">
        <f t="shared" si="802"/>
        <v>2024</v>
      </c>
      <c r="D2761" s="5" t="s">
        <v>2527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808"/>
        <v>45380</v>
      </c>
      <c r="L2761" s="5">
        <f t="shared" si="809"/>
        <v>3</v>
      </c>
      <c r="M2761" s="5">
        <f t="shared" si="810"/>
        <v>2024</v>
      </c>
      <c r="N2761" s="12">
        <v>2088</v>
      </c>
      <c r="O2761" s="12"/>
      <c r="P2761" s="12">
        <f t="shared" si="804"/>
        <v>2088</v>
      </c>
      <c r="Q2761" s="7">
        <f t="shared" si="805"/>
        <v>4493954.1500000004</v>
      </c>
      <c r="R2761" s="44" t="str">
        <f>VLOOKUP(F2761,'Set up'!$A$2:$E$55,5,FALSE)</f>
        <v>Trsf</v>
      </c>
    </row>
    <row r="2762" spans="1:19" ht="15" customHeight="1" x14ac:dyDescent="0.35">
      <c r="A2762" s="4">
        <v>45380</v>
      </c>
      <c r="B2762" s="5">
        <f t="shared" si="801"/>
        <v>3</v>
      </c>
      <c r="C2762" s="5">
        <f t="shared" si="802"/>
        <v>2024</v>
      </c>
      <c r="D2762" s="5" t="s">
        <v>2527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808"/>
        <v>45380</v>
      </c>
      <c r="L2762" s="5">
        <f t="shared" si="809"/>
        <v>3</v>
      </c>
      <c r="M2762" s="5">
        <f t="shared" si="810"/>
        <v>2024</v>
      </c>
      <c r="N2762" s="12">
        <v>1404</v>
      </c>
      <c r="O2762" s="12"/>
      <c r="P2762" s="12">
        <f t="shared" si="804"/>
        <v>1404</v>
      </c>
      <c r="Q2762" s="7">
        <f t="shared" si="805"/>
        <v>4495358.1500000004</v>
      </c>
      <c r="R2762" s="44" t="str">
        <f>VLOOKUP(F2762,'Set up'!$A$2:$E$55,5,FALSE)</f>
        <v>Trsf</v>
      </c>
    </row>
    <row r="2763" spans="1:19" ht="15" customHeight="1" x14ac:dyDescent="0.35">
      <c r="A2763" s="4">
        <v>45380</v>
      </c>
      <c r="B2763" s="5">
        <f t="shared" si="801"/>
        <v>3</v>
      </c>
      <c r="C2763" s="5">
        <f t="shared" si="802"/>
        <v>2024</v>
      </c>
      <c r="D2763" s="5" t="s">
        <v>2527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808"/>
        <v>45380</v>
      </c>
      <c r="L2763" s="5">
        <f t="shared" si="809"/>
        <v>3</v>
      </c>
      <c r="M2763" s="5">
        <f t="shared" si="810"/>
        <v>2024</v>
      </c>
      <c r="N2763" s="12">
        <v>380</v>
      </c>
      <c r="O2763" s="12"/>
      <c r="P2763" s="12">
        <f t="shared" si="804"/>
        <v>380</v>
      </c>
      <c r="Q2763" s="7">
        <f t="shared" si="805"/>
        <v>4495738.1500000004</v>
      </c>
      <c r="R2763" s="44" t="str">
        <f>VLOOKUP(F2763,'Set up'!$A$2:$E$55,5,FALSE)</f>
        <v>Trsf</v>
      </c>
    </row>
    <row r="2764" spans="1:19" ht="15" customHeight="1" x14ac:dyDescent="0.35">
      <c r="A2764" s="4">
        <v>45381</v>
      </c>
      <c r="B2764" s="5">
        <f t="shared" si="801"/>
        <v>3</v>
      </c>
      <c r="C2764" s="5">
        <f t="shared" si="802"/>
        <v>2024</v>
      </c>
      <c r="D2764" s="5" t="s">
        <v>2528</v>
      </c>
      <c r="E2764" s="5" t="str">
        <f>VLOOKUP(F2764,'Set up'!$A$2:$C$55,2,FALSE)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808"/>
        <v>45381</v>
      </c>
      <c r="L2764" s="5">
        <f t="shared" si="809"/>
        <v>3</v>
      </c>
      <c r="M2764" s="5">
        <f t="shared" si="810"/>
        <v>2024</v>
      </c>
      <c r="N2764" s="12">
        <v>1738</v>
      </c>
      <c r="O2764" s="12"/>
      <c r="P2764" s="12">
        <f t="shared" si="804"/>
        <v>1738</v>
      </c>
      <c r="Q2764" s="7">
        <f t="shared" si="805"/>
        <v>4497476.1500000004</v>
      </c>
      <c r="R2764" s="44" t="str">
        <f>VLOOKUP(F2764,'Set up'!$A$2:$E$55,5,FALSE)</f>
        <v>PD Chq</v>
      </c>
    </row>
    <row r="2765" spans="1:19" ht="15" customHeight="1" x14ac:dyDescent="0.35">
      <c r="A2765" s="4">
        <v>45381</v>
      </c>
      <c r="B2765" s="5">
        <f t="shared" si="801"/>
        <v>3</v>
      </c>
      <c r="C2765" s="5">
        <f t="shared" si="802"/>
        <v>2024</v>
      </c>
      <c r="D2765" s="5" t="s">
        <v>2528</v>
      </c>
      <c r="E2765" s="5" t="str">
        <f>VLOOKUP(F2765,'Set up'!$A$2:$C$55,2,FALSE)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808"/>
        <v>45381</v>
      </c>
      <c r="L2765" s="5">
        <f t="shared" si="809"/>
        <v>3</v>
      </c>
      <c r="M2765" s="5">
        <f t="shared" si="810"/>
        <v>2024</v>
      </c>
      <c r="N2765" s="12">
        <v>832.5</v>
      </c>
      <c r="O2765" s="12"/>
      <c r="P2765" s="12">
        <f t="shared" si="804"/>
        <v>832.5</v>
      </c>
      <c r="Q2765" s="7">
        <f t="shared" si="805"/>
        <v>4498308.6500000004</v>
      </c>
      <c r="R2765" s="44" t="str">
        <f>VLOOKUP(F2765,'Set up'!$A$2:$E$55,5,FALSE)</f>
        <v>PD Chq</v>
      </c>
    </row>
    <row r="2766" spans="1:19" ht="15" customHeight="1" x14ac:dyDescent="0.35">
      <c r="A2766" s="4">
        <v>45381</v>
      </c>
      <c r="B2766" s="5">
        <f t="shared" si="801"/>
        <v>3</v>
      </c>
      <c r="C2766" s="5">
        <f t="shared" si="802"/>
        <v>2024</v>
      </c>
      <c r="D2766" s="5" t="s">
        <v>2528</v>
      </c>
      <c r="E2766" s="5" t="str">
        <f>VLOOKUP(F2766,'Set up'!$A$2:$C$55,2,FALSE)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808"/>
        <v>45381</v>
      </c>
      <c r="L2766" s="5">
        <f t="shared" si="809"/>
        <v>3</v>
      </c>
      <c r="M2766" s="5">
        <f t="shared" si="810"/>
        <v>2024</v>
      </c>
      <c r="N2766" s="12">
        <v>95</v>
      </c>
      <c r="O2766" s="12"/>
      <c r="P2766" s="12">
        <f t="shared" si="804"/>
        <v>95</v>
      </c>
      <c r="Q2766" s="7">
        <f t="shared" si="805"/>
        <v>4498403.6500000004</v>
      </c>
      <c r="R2766" s="44" t="str">
        <f>VLOOKUP(F2766,'Set up'!$A$2:$E$55,5,FALSE)</f>
        <v>PD Chq</v>
      </c>
    </row>
    <row r="2767" spans="1:19" ht="15" customHeight="1" x14ac:dyDescent="0.35">
      <c r="A2767" s="4">
        <v>45381</v>
      </c>
      <c r="B2767" s="5">
        <f t="shared" si="801"/>
        <v>3</v>
      </c>
      <c r="C2767" s="5">
        <f t="shared" si="802"/>
        <v>2024</v>
      </c>
      <c r="D2767" s="5" t="s">
        <v>2529</v>
      </c>
      <c r="E2767" s="5" t="str">
        <f>VLOOKUP(F2767,'Set up'!$A$2:$C$55,2,FALSE)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808"/>
        <v>45426</v>
      </c>
      <c r="L2767" s="5">
        <f t="shared" si="809"/>
        <v>5</v>
      </c>
      <c r="M2767" s="5">
        <f t="shared" si="810"/>
        <v>2024</v>
      </c>
      <c r="N2767" s="12">
        <v>1738</v>
      </c>
      <c r="O2767" s="12">
        <f>-1000-738</f>
        <v>-1738</v>
      </c>
      <c r="P2767" s="12">
        <f t="shared" si="804"/>
        <v>0</v>
      </c>
      <c r="Q2767" s="7">
        <f t="shared" si="805"/>
        <v>4500141.6500000004</v>
      </c>
      <c r="R2767" s="44" t="str">
        <f>VLOOKUP(F2767,'Set up'!$A$2:$E$55,5,FALSE)</f>
        <v>PD Chq</v>
      </c>
      <c r="S2767" s="1" t="s">
        <v>2706</v>
      </c>
    </row>
    <row r="2768" spans="1:19" ht="15" customHeight="1" x14ac:dyDescent="0.35">
      <c r="A2768" s="4">
        <v>45381</v>
      </c>
      <c r="B2768" s="5">
        <f t="shared" si="801"/>
        <v>3</v>
      </c>
      <c r="C2768" s="5">
        <f t="shared" si="802"/>
        <v>2024</v>
      </c>
      <c r="D2768" s="5" t="s">
        <v>2529</v>
      </c>
      <c r="E2768" s="5" t="str">
        <f>VLOOKUP(F2768,'Set up'!$A$2:$C$55,2,FALSE)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808"/>
        <v>45426</v>
      </c>
      <c r="L2768" s="5">
        <f t="shared" si="809"/>
        <v>5</v>
      </c>
      <c r="M2768" s="5">
        <f t="shared" si="810"/>
        <v>2024</v>
      </c>
      <c r="N2768" s="12">
        <v>220</v>
      </c>
      <c r="O2768" s="6">
        <f>-N2768</f>
        <v>-220</v>
      </c>
      <c r="P2768" s="12">
        <f t="shared" si="804"/>
        <v>0</v>
      </c>
      <c r="Q2768" s="7">
        <f t="shared" si="805"/>
        <v>4500361.6500000004</v>
      </c>
      <c r="R2768" s="44" t="str">
        <f>VLOOKUP(F2768,'Set up'!$A$2:$E$55,5,FALSE)</f>
        <v>PD Chq</v>
      </c>
      <c r="S2768" s="1" t="s">
        <v>2706</v>
      </c>
    </row>
    <row r="2769" spans="1:19" ht="15" customHeight="1" x14ac:dyDescent="0.35">
      <c r="A2769" s="4">
        <v>45386</v>
      </c>
      <c r="B2769" s="5">
        <f t="shared" si="801"/>
        <v>4</v>
      </c>
      <c r="C2769" s="5">
        <f t="shared" si="802"/>
        <v>2024</v>
      </c>
      <c r="D2769" s="5" t="s">
        <v>2579</v>
      </c>
      <c r="E2769" s="5" t="str">
        <f>VLOOKUP(F2769,'Set up'!$A$2:$C$55,2,FALSE)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808"/>
        <v>45386</v>
      </c>
      <c r="L2769" s="5">
        <f t="shared" si="809"/>
        <v>4</v>
      </c>
      <c r="M2769" s="5">
        <f t="shared" si="810"/>
        <v>2024</v>
      </c>
      <c r="N2769" s="12">
        <v>1650</v>
      </c>
      <c r="O2769" s="6">
        <f t="shared" ref="O2769:O2770" si="811">-N2769</f>
        <v>-1650</v>
      </c>
      <c r="P2769" s="12">
        <f t="shared" si="804"/>
        <v>0</v>
      </c>
      <c r="Q2769" s="7">
        <v>4493023.6499999994</v>
      </c>
      <c r="R2769" s="44" t="str">
        <f>VLOOKUP(F2769,'Set up'!$A$2:$E$55,5,FALSE)</f>
        <v>Cash</v>
      </c>
      <c r="S2769" s="1" t="s">
        <v>2697</v>
      </c>
    </row>
    <row r="2770" spans="1:19" ht="15" customHeight="1" x14ac:dyDescent="0.35">
      <c r="A2770" s="4">
        <v>45386</v>
      </c>
      <c r="B2770" s="5">
        <f t="shared" si="801"/>
        <v>4</v>
      </c>
      <c r="C2770" s="5">
        <f t="shared" si="802"/>
        <v>2024</v>
      </c>
      <c r="D2770" s="5" t="s">
        <v>2579</v>
      </c>
      <c r="E2770" s="5" t="str">
        <f>VLOOKUP(F2770,'Set up'!$A$2:$C$55,2,FALSE)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808"/>
        <v>45386</v>
      </c>
      <c r="L2770" s="5">
        <f t="shared" si="809"/>
        <v>4</v>
      </c>
      <c r="M2770" s="5">
        <f t="shared" si="810"/>
        <v>2024</v>
      </c>
      <c r="N2770" s="12">
        <v>420</v>
      </c>
      <c r="O2770" s="6">
        <f t="shared" si="811"/>
        <v>-420</v>
      </c>
      <c r="P2770" s="12">
        <f t="shared" si="804"/>
        <v>0</v>
      </c>
      <c r="Q2770" s="7">
        <v>4493443.6499999994</v>
      </c>
      <c r="R2770" s="44" t="str">
        <f>VLOOKUP(F2770,'Set up'!$A$2:$E$55,5,FALSE)</f>
        <v>Cash</v>
      </c>
      <c r="S2770" s="1" t="s">
        <v>2697</v>
      </c>
    </row>
    <row r="2771" spans="1:19" ht="15" customHeight="1" x14ac:dyDescent="0.35">
      <c r="A2771" s="4">
        <v>45387</v>
      </c>
      <c r="B2771" s="5">
        <f t="shared" si="801"/>
        <v>4</v>
      </c>
      <c r="C2771" s="5">
        <f t="shared" si="802"/>
        <v>2024</v>
      </c>
      <c r="D2771" s="5" t="s">
        <v>2580</v>
      </c>
      <c r="E2771" s="5" t="str">
        <f>VLOOKUP(F2771,'Set up'!$A$2:$C$55,2,FALSE)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808"/>
        <v>45447</v>
      </c>
      <c r="L2771" s="5">
        <f t="shared" si="809"/>
        <v>6</v>
      </c>
      <c r="M2771" s="5">
        <f t="shared" si="810"/>
        <v>2024</v>
      </c>
      <c r="N2771" s="12">
        <v>3256</v>
      </c>
      <c r="O2771" s="12"/>
      <c r="P2771" s="12">
        <f t="shared" si="804"/>
        <v>3256</v>
      </c>
      <c r="Q2771" s="7">
        <v>4495071.6499999994</v>
      </c>
      <c r="R2771" s="44" t="str">
        <f>VLOOKUP(F2771,'Set up'!$A$2:$E$55,5,FALSE)</f>
        <v>Chq</v>
      </c>
    </row>
    <row r="2772" spans="1:19" ht="15" customHeight="1" x14ac:dyDescent="0.35">
      <c r="A2772" s="4">
        <v>45387</v>
      </c>
      <c r="B2772" s="5">
        <f t="shared" si="801"/>
        <v>4</v>
      </c>
      <c r="C2772" s="5">
        <f t="shared" si="802"/>
        <v>2024</v>
      </c>
      <c r="D2772" s="5" t="s">
        <v>2580</v>
      </c>
      <c r="E2772" s="5" t="str">
        <f>VLOOKUP(F2772,'Set up'!$A$2:$C$55,2,FALSE)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808"/>
        <v>45447</v>
      </c>
      <c r="L2772" s="5">
        <f t="shared" si="809"/>
        <v>6</v>
      </c>
      <c r="M2772" s="5">
        <f t="shared" si="810"/>
        <v>2024</v>
      </c>
      <c r="N2772" s="12">
        <v>1628</v>
      </c>
      <c r="O2772" s="12"/>
      <c r="P2772" s="12">
        <f t="shared" si="804"/>
        <v>1628</v>
      </c>
      <c r="Q2772" s="7">
        <v>4496699.6499999994</v>
      </c>
      <c r="R2772" s="44" t="str">
        <f>VLOOKUP(F2772,'Set up'!$A$2:$E$55,5,FALSE)</f>
        <v>Chq</v>
      </c>
    </row>
    <row r="2773" spans="1:19" ht="15" customHeight="1" x14ac:dyDescent="0.35">
      <c r="A2773" s="4">
        <v>45387</v>
      </c>
      <c r="B2773" s="5">
        <f t="shared" si="801"/>
        <v>4</v>
      </c>
      <c r="C2773" s="5">
        <f t="shared" si="802"/>
        <v>2024</v>
      </c>
      <c r="D2773" s="5" t="s">
        <v>2580</v>
      </c>
      <c r="E2773" s="5" t="str">
        <f>VLOOKUP(F2773,'Set up'!$A$2:$C$55,2,FALSE)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808"/>
        <v>45447</v>
      </c>
      <c r="L2773" s="5">
        <f t="shared" si="809"/>
        <v>6</v>
      </c>
      <c r="M2773" s="5">
        <f t="shared" si="810"/>
        <v>2024</v>
      </c>
      <c r="N2773" s="12">
        <v>626.4</v>
      </c>
      <c r="O2773" s="12"/>
      <c r="P2773" s="12">
        <v>626.4</v>
      </c>
      <c r="Q2773" s="7">
        <v>4497326.05</v>
      </c>
      <c r="R2773" s="44" t="str">
        <f>VLOOKUP(F2773,'Set up'!$A$2:$E$55,5,FALSE)</f>
        <v>Chq</v>
      </c>
    </row>
    <row r="2774" spans="1:19" ht="15" customHeight="1" x14ac:dyDescent="0.35">
      <c r="A2774" s="4">
        <v>45387</v>
      </c>
      <c r="B2774" s="5">
        <f t="shared" si="801"/>
        <v>4</v>
      </c>
      <c r="C2774" s="5">
        <f t="shared" si="802"/>
        <v>2024</v>
      </c>
      <c r="D2774" s="5" t="s">
        <v>2580</v>
      </c>
      <c r="E2774" s="5" t="str">
        <f>VLOOKUP(F2774,'Set up'!$A$2:$C$55,2,FALSE)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808"/>
        <v>45447</v>
      </c>
      <c r="L2774" s="5">
        <f t="shared" si="809"/>
        <v>6</v>
      </c>
      <c r="M2774" s="5">
        <f t="shared" si="810"/>
        <v>2024</v>
      </c>
      <c r="N2774" s="12">
        <v>626.4</v>
      </c>
      <c r="O2774" s="12"/>
      <c r="P2774" s="12">
        <v>626.4</v>
      </c>
      <c r="Q2774" s="7">
        <v>4497952.45</v>
      </c>
      <c r="R2774" s="44" t="str">
        <f>VLOOKUP(F2774,'Set up'!$A$2:$E$55,5,FALSE)</f>
        <v>Chq</v>
      </c>
    </row>
    <row r="2775" spans="1:19" ht="15" customHeight="1" x14ac:dyDescent="0.35">
      <c r="A2775" s="4">
        <v>45387</v>
      </c>
      <c r="B2775" s="5">
        <f t="shared" si="801"/>
        <v>4</v>
      </c>
      <c r="C2775" s="5">
        <f t="shared" si="802"/>
        <v>2024</v>
      </c>
      <c r="D2775" s="5" t="s">
        <v>2580</v>
      </c>
      <c r="E2775" s="5" t="str">
        <f>VLOOKUP(F2775,'Set up'!$A$2:$C$55,2,FALSE)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808"/>
        <v>45447</v>
      </c>
      <c r="L2775" s="5">
        <f t="shared" si="809"/>
        <v>6</v>
      </c>
      <c r="M2775" s="5">
        <f t="shared" si="810"/>
        <v>2024</v>
      </c>
      <c r="N2775" s="12">
        <v>62.5</v>
      </c>
      <c r="O2775" s="12"/>
      <c r="P2775" s="12">
        <v>62.5</v>
      </c>
      <c r="Q2775" s="7">
        <v>4498014.95</v>
      </c>
      <c r="R2775" s="44" t="str">
        <f>VLOOKUP(F2775,'Set up'!$A$2:$E$55,5,FALSE)</f>
        <v>Chq</v>
      </c>
    </row>
    <row r="2776" spans="1:19" ht="15" customHeight="1" x14ac:dyDescent="0.35">
      <c r="A2776" s="4">
        <v>45387</v>
      </c>
      <c r="B2776" s="5">
        <f t="shared" si="801"/>
        <v>4</v>
      </c>
      <c r="C2776" s="5">
        <f t="shared" si="802"/>
        <v>2024</v>
      </c>
      <c r="D2776" s="5" t="s">
        <v>2580</v>
      </c>
      <c r="E2776" s="5" t="str">
        <f>VLOOKUP(F2776,'Set up'!$A$2:$C$55,2,FALSE)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808"/>
        <v>45447</v>
      </c>
      <c r="L2776" s="5">
        <f t="shared" si="809"/>
        <v>6</v>
      </c>
      <c r="M2776" s="5">
        <f t="shared" si="810"/>
        <v>2024</v>
      </c>
      <c r="N2776" s="12">
        <v>420</v>
      </c>
      <c r="O2776" s="12"/>
      <c r="P2776" s="12">
        <v>420</v>
      </c>
      <c r="Q2776" s="7">
        <v>4498434.95</v>
      </c>
      <c r="R2776" s="44" t="str">
        <f>VLOOKUP(F2776,'Set up'!$A$2:$E$55,5,FALSE)</f>
        <v>Chq</v>
      </c>
    </row>
    <row r="2777" spans="1:19" ht="15" customHeight="1" x14ac:dyDescent="0.35">
      <c r="A2777" s="4">
        <v>45390</v>
      </c>
      <c r="B2777" s="5">
        <f t="shared" si="801"/>
        <v>4</v>
      </c>
      <c r="C2777" s="5">
        <f t="shared" si="802"/>
        <v>2024</v>
      </c>
      <c r="D2777" s="5" t="s">
        <v>2581</v>
      </c>
      <c r="E2777" s="5" t="str">
        <f>VLOOKUP(F2777,'Set up'!$A$2:$C$55,2,FALSE)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808"/>
        <v>45450</v>
      </c>
      <c r="L2777" s="5">
        <f t="shared" si="809"/>
        <v>6</v>
      </c>
      <c r="M2777" s="5">
        <f t="shared" si="810"/>
        <v>2024</v>
      </c>
      <c r="N2777" s="12">
        <v>260</v>
      </c>
      <c r="O2777" s="12"/>
      <c r="P2777" s="12">
        <v>260</v>
      </c>
      <c r="Q2777" s="7">
        <v>4498694.95</v>
      </c>
      <c r="R2777" s="44" t="str">
        <f>VLOOKUP(F2777,'Set up'!$A$2:$E$55,5,FALSE)</f>
        <v>Chq</v>
      </c>
    </row>
    <row r="2778" spans="1:19" ht="15" customHeight="1" x14ac:dyDescent="0.35">
      <c r="A2778" s="4">
        <v>45390</v>
      </c>
      <c r="B2778" s="5">
        <f t="shared" si="801"/>
        <v>4</v>
      </c>
      <c r="C2778" s="5">
        <f t="shared" si="802"/>
        <v>2024</v>
      </c>
      <c r="D2778" s="5" t="s">
        <v>2582</v>
      </c>
      <c r="E2778" s="5" t="str">
        <f>VLOOKUP(F2778,'Set up'!$A$2:$C$55,2,FALSE)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808"/>
        <v>45390</v>
      </c>
      <c r="L2778" s="5">
        <f t="shared" si="809"/>
        <v>4</v>
      </c>
      <c r="M2778" s="5">
        <f t="shared" si="810"/>
        <v>2024</v>
      </c>
      <c r="N2778" s="12">
        <v>1738</v>
      </c>
      <c r="O2778" s="12"/>
      <c r="P2778" s="12">
        <v>1738</v>
      </c>
      <c r="Q2778" s="7">
        <v>4500432.95</v>
      </c>
      <c r="R2778" s="44" t="str">
        <f>VLOOKUP(F2778,'Set up'!$A$2:$E$55,5,FALSE)</f>
        <v>Trsf</v>
      </c>
    </row>
    <row r="2779" spans="1:19" ht="15" customHeight="1" x14ac:dyDescent="0.35">
      <c r="A2779" s="4">
        <v>45390</v>
      </c>
      <c r="B2779" s="5">
        <f t="shared" si="801"/>
        <v>4</v>
      </c>
      <c r="C2779" s="5">
        <f t="shared" si="802"/>
        <v>2024</v>
      </c>
      <c r="D2779" s="5" t="s">
        <v>2582</v>
      </c>
      <c r="E2779" s="5" t="str">
        <f>VLOOKUP(F2779,'Set up'!$A$2:$C$55,2,FALSE)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808"/>
        <v>45390</v>
      </c>
      <c r="L2779" s="5">
        <f t="shared" si="809"/>
        <v>4</v>
      </c>
      <c r="M2779" s="5">
        <f t="shared" si="810"/>
        <v>2024</v>
      </c>
      <c r="N2779" s="12">
        <v>405</v>
      </c>
      <c r="O2779" s="12"/>
      <c r="P2779" s="12">
        <v>405</v>
      </c>
      <c r="Q2779" s="7">
        <v>4500837.95</v>
      </c>
      <c r="R2779" s="44" t="str">
        <f>VLOOKUP(F2779,'Set up'!$A$2:$E$55,5,FALSE)</f>
        <v>Trsf</v>
      </c>
    </row>
    <row r="2780" spans="1:19" ht="15" customHeight="1" x14ac:dyDescent="0.35">
      <c r="A2780" s="4">
        <v>45390</v>
      </c>
      <c r="B2780" s="5">
        <f t="shared" si="801"/>
        <v>4</v>
      </c>
      <c r="C2780" s="5">
        <f t="shared" si="802"/>
        <v>2024</v>
      </c>
      <c r="D2780" s="5" t="s">
        <v>2582</v>
      </c>
      <c r="E2780" s="5" t="str">
        <f>VLOOKUP(F2780,'Set up'!$A$2:$C$55,2,FALSE)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si="808"/>
        <v>45390</v>
      </c>
      <c r="L2780" s="5">
        <f t="shared" si="809"/>
        <v>4</v>
      </c>
      <c r="M2780" s="5">
        <f t="shared" si="810"/>
        <v>2024</v>
      </c>
      <c r="N2780" s="12">
        <v>395</v>
      </c>
      <c r="O2780" s="12"/>
      <c r="P2780" s="12">
        <v>395</v>
      </c>
      <c r="Q2780" s="7">
        <v>4501232.95</v>
      </c>
      <c r="R2780" s="44" t="str">
        <f>VLOOKUP(F2780,'Set up'!$A$2:$E$55,5,FALSE)</f>
        <v>Trsf</v>
      </c>
    </row>
    <row r="2781" spans="1:19" ht="15" customHeight="1" x14ac:dyDescent="0.35">
      <c r="A2781" s="4">
        <v>45390</v>
      </c>
      <c r="B2781" s="5">
        <f t="shared" si="801"/>
        <v>4</v>
      </c>
      <c r="C2781" s="5">
        <f t="shared" si="802"/>
        <v>2024</v>
      </c>
      <c r="D2781" s="5" t="s">
        <v>2582</v>
      </c>
      <c r="E2781" s="5" t="str">
        <f>VLOOKUP(F2781,'Set up'!$A$2:$C$55,2,FALSE)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808"/>
        <v>45390</v>
      </c>
      <c r="L2781" s="5">
        <f t="shared" si="809"/>
        <v>4</v>
      </c>
      <c r="M2781" s="5">
        <f t="shared" si="810"/>
        <v>2024</v>
      </c>
      <c r="N2781" s="12">
        <v>150</v>
      </c>
      <c r="O2781" s="12"/>
      <c r="P2781" s="12">
        <v>150</v>
      </c>
      <c r="Q2781" s="7">
        <v>4501382.95</v>
      </c>
      <c r="R2781" s="44" t="str">
        <f>VLOOKUP(F2781,'Set up'!$A$2:$E$55,5,FALSE)</f>
        <v>Trsf</v>
      </c>
    </row>
    <row r="2782" spans="1:19" ht="15" customHeight="1" x14ac:dyDescent="0.35">
      <c r="A2782" s="4">
        <v>45390</v>
      </c>
      <c r="B2782" s="5">
        <f t="shared" si="801"/>
        <v>4</v>
      </c>
      <c r="C2782" s="5">
        <f t="shared" si="802"/>
        <v>2024</v>
      </c>
      <c r="D2782" s="5" t="s">
        <v>2583</v>
      </c>
      <c r="E2782" s="5" t="str">
        <f>VLOOKUP(F2782,'Set up'!$A$2:$C$55,2,FALSE)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808"/>
        <v>45390</v>
      </c>
      <c r="L2782" s="5">
        <f t="shared" si="809"/>
        <v>4</v>
      </c>
      <c r="M2782" s="5">
        <f t="shared" si="810"/>
        <v>2024</v>
      </c>
      <c r="N2782" s="12">
        <v>1738</v>
      </c>
      <c r="O2782" s="12"/>
      <c r="P2782" s="12">
        <f t="shared" ref="P2782:P2784" si="812">SUM(N2782+O2782)</f>
        <v>1738</v>
      </c>
      <c r="Q2782" s="7">
        <v>4503120.95</v>
      </c>
      <c r="R2782" s="44" t="str">
        <f>VLOOKUP(F2782,'Set up'!$A$2:$E$55,5,FALSE)</f>
        <v>PD Chq</v>
      </c>
    </row>
    <row r="2783" spans="1:19" ht="15" customHeight="1" x14ac:dyDescent="0.35">
      <c r="A2783" s="4">
        <v>45390</v>
      </c>
      <c r="B2783" s="5">
        <f t="shared" si="801"/>
        <v>4</v>
      </c>
      <c r="C2783" s="5">
        <f t="shared" si="802"/>
        <v>2024</v>
      </c>
      <c r="D2783" s="5" t="s">
        <v>2583</v>
      </c>
      <c r="E2783" s="5" t="str">
        <f>VLOOKUP(F2783,'Set up'!$A$2:$C$55,2,FALSE)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808"/>
        <v>45390</v>
      </c>
      <c r="L2783" s="5">
        <f t="shared" si="809"/>
        <v>4</v>
      </c>
      <c r="M2783" s="5">
        <f t="shared" si="810"/>
        <v>2024</v>
      </c>
      <c r="N2783" s="12">
        <v>832.5</v>
      </c>
      <c r="O2783" s="12"/>
      <c r="P2783" s="12">
        <f t="shared" si="812"/>
        <v>832.5</v>
      </c>
      <c r="Q2783" s="7">
        <v>4503953.45</v>
      </c>
      <c r="R2783" s="44" t="str">
        <f>VLOOKUP(F2783,'Set up'!$A$2:$E$55,5,FALSE)</f>
        <v>PD Chq</v>
      </c>
    </row>
    <row r="2784" spans="1:19" ht="15" customHeight="1" x14ac:dyDescent="0.35">
      <c r="A2784" s="4">
        <v>45390</v>
      </c>
      <c r="B2784" s="5">
        <f t="shared" ref="B2784:B2827" si="813">MONTH(A2784)</f>
        <v>4</v>
      </c>
      <c r="C2784" s="5">
        <f t="shared" ref="C2784:C2827" si="814">YEAR(A2784)</f>
        <v>2024</v>
      </c>
      <c r="D2784" s="5" t="s">
        <v>2583</v>
      </c>
      <c r="E2784" s="5" t="str">
        <f>VLOOKUP(F2784,'Set up'!$A$2:$C$55,2,FALSE)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808"/>
        <v>45390</v>
      </c>
      <c r="L2784" s="5">
        <f t="shared" si="809"/>
        <v>4</v>
      </c>
      <c r="M2784" s="5">
        <f t="shared" si="810"/>
        <v>2024</v>
      </c>
      <c r="N2784" s="12">
        <v>95</v>
      </c>
      <c r="O2784" s="12"/>
      <c r="P2784" s="12">
        <f t="shared" si="812"/>
        <v>95</v>
      </c>
      <c r="Q2784" s="7">
        <v>4504048.45</v>
      </c>
      <c r="R2784" s="44" t="str">
        <f>VLOOKUP(F2784,'Set up'!$A$2:$E$55,5,FALSE)</f>
        <v>PD Chq</v>
      </c>
    </row>
    <row r="2785" spans="1:19" ht="15" customHeight="1" x14ac:dyDescent="0.35">
      <c r="A2785" s="4">
        <v>45388</v>
      </c>
      <c r="B2785" s="5">
        <f t="shared" si="813"/>
        <v>4</v>
      </c>
      <c r="C2785" s="5">
        <f t="shared" si="814"/>
        <v>2024</v>
      </c>
      <c r="D2785" s="5" t="s">
        <v>2584</v>
      </c>
      <c r="E2785" s="5" t="str">
        <f>VLOOKUP(F2785,'Set up'!$A$2:$C$55,2,FALSE)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808"/>
        <v>45388</v>
      </c>
      <c r="L2785" s="5">
        <f t="shared" si="809"/>
        <v>4</v>
      </c>
      <c r="M2785" s="5">
        <f t="shared" si="810"/>
        <v>2024</v>
      </c>
      <c r="N2785" s="12">
        <v>1000</v>
      </c>
      <c r="O2785" s="12"/>
      <c r="P2785" s="12">
        <v>1000</v>
      </c>
      <c r="Q2785" s="7">
        <v>4505048.45</v>
      </c>
      <c r="R2785" s="44" t="str">
        <f>VLOOKUP(F2785,'Set up'!$A$2:$E$55,5,FALSE)</f>
        <v>Trsf</v>
      </c>
    </row>
    <row r="2786" spans="1:19" ht="15" customHeight="1" x14ac:dyDescent="0.35">
      <c r="A2786" s="4">
        <v>45394</v>
      </c>
      <c r="B2786" s="5">
        <f t="shared" si="813"/>
        <v>4</v>
      </c>
      <c r="C2786" s="5">
        <f t="shared" si="814"/>
        <v>2024</v>
      </c>
      <c r="D2786" s="5" t="s">
        <v>2585</v>
      </c>
      <c r="E2786" s="5" t="str">
        <f>VLOOKUP(F2786,'Set up'!$A$2:$C$55,2,FALSE)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808"/>
        <v>45394</v>
      </c>
      <c r="L2786" s="5">
        <f t="shared" si="809"/>
        <v>4</v>
      </c>
      <c r="M2786" s="5">
        <f t="shared" si="810"/>
        <v>2024</v>
      </c>
      <c r="N2786" s="12">
        <v>3476</v>
      </c>
      <c r="O2786" s="6">
        <f>-N2786</f>
        <v>-3476</v>
      </c>
      <c r="P2786" s="6">
        <f t="shared" ref="P2786:P2787" si="815">SUM(N2786+O2786)</f>
        <v>0</v>
      </c>
      <c r="Q2786" s="7">
        <v>4508524.45</v>
      </c>
      <c r="R2786" s="44" t="str">
        <f>VLOOKUP(F2786,'Set up'!$A$2:$E$55,5,FALSE)</f>
        <v>Chq</v>
      </c>
      <c r="S2786" s="1" t="s">
        <v>2811</v>
      </c>
    </row>
    <row r="2787" spans="1:19" ht="15" customHeight="1" x14ac:dyDescent="0.35">
      <c r="A2787" s="4">
        <v>45394</v>
      </c>
      <c r="B2787" s="5">
        <f t="shared" si="813"/>
        <v>4</v>
      </c>
      <c r="C2787" s="5">
        <f t="shared" si="814"/>
        <v>2024</v>
      </c>
      <c r="D2787" s="5" t="s">
        <v>2585</v>
      </c>
      <c r="E2787" s="5" t="str">
        <f>VLOOKUP(F2787,'Set up'!$A$2:$C$55,2,FALSE)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808"/>
        <v>45394</v>
      </c>
      <c r="L2787" s="5">
        <f t="shared" si="809"/>
        <v>4</v>
      </c>
      <c r="M2787" s="5">
        <f t="shared" si="810"/>
        <v>2024</v>
      </c>
      <c r="N2787" s="12">
        <v>675</v>
      </c>
      <c r="O2787" s="6">
        <f>-N2787</f>
        <v>-675</v>
      </c>
      <c r="P2787" s="6">
        <f t="shared" si="815"/>
        <v>0</v>
      </c>
      <c r="Q2787" s="7">
        <v>4509199.45</v>
      </c>
      <c r="R2787" s="44" t="str">
        <f>VLOOKUP(F2787,'Set up'!$A$2:$E$55,5,FALSE)</f>
        <v>Chq</v>
      </c>
      <c r="S2787" s="1" t="s">
        <v>2811</v>
      </c>
    </row>
    <row r="2788" spans="1:19" ht="15" customHeight="1" x14ac:dyDescent="0.35">
      <c r="A2788" s="4">
        <v>45394</v>
      </c>
      <c r="B2788" s="5">
        <f t="shared" si="813"/>
        <v>4</v>
      </c>
      <c r="C2788" s="5">
        <f t="shared" si="814"/>
        <v>2024</v>
      </c>
      <c r="D2788" s="5" t="s">
        <v>2586</v>
      </c>
      <c r="E2788" s="5" t="str">
        <f>VLOOKUP(F2788,'Set up'!$A$2:$C$55,2,FALSE)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808"/>
        <v>45394</v>
      </c>
      <c r="L2788" s="5">
        <f t="shared" si="809"/>
        <v>4</v>
      </c>
      <c r="M2788" s="5">
        <f t="shared" si="810"/>
        <v>2024</v>
      </c>
      <c r="N2788" s="12">
        <v>375</v>
      </c>
      <c r="O2788" s="12"/>
      <c r="P2788" s="12">
        <v>375</v>
      </c>
      <c r="Q2788" s="7">
        <v>4509574.45</v>
      </c>
      <c r="R2788" s="44" t="str">
        <f>VLOOKUP(F2788,'Set up'!$A$2:$E$55,5,FALSE)</f>
        <v>Trsf</v>
      </c>
    </row>
    <row r="2789" spans="1:19" ht="15" customHeight="1" x14ac:dyDescent="0.35">
      <c r="A2789" s="4">
        <v>45394</v>
      </c>
      <c r="B2789" s="5">
        <f t="shared" si="813"/>
        <v>4</v>
      </c>
      <c r="C2789" s="5">
        <f t="shared" si="814"/>
        <v>2024</v>
      </c>
      <c r="D2789" s="5" t="s">
        <v>2587</v>
      </c>
      <c r="E2789" s="5" t="str">
        <f>VLOOKUP(F2789,'Set up'!$A$2:$C$55,2,FALSE)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808"/>
        <v>45394</v>
      </c>
      <c r="L2789" s="5">
        <f t="shared" si="809"/>
        <v>4</v>
      </c>
      <c r="M2789" s="5">
        <f t="shared" si="810"/>
        <v>2024</v>
      </c>
      <c r="N2789" s="12">
        <v>9768</v>
      </c>
      <c r="O2789" s="12"/>
      <c r="P2789" s="12">
        <v>9768</v>
      </c>
      <c r="Q2789" s="7">
        <v>4519342.45</v>
      </c>
      <c r="R2789" s="44" t="str">
        <f>VLOOKUP(F2789,'Set up'!$A$2:$E$55,5,FALSE)</f>
        <v>Trsf</v>
      </c>
    </row>
    <row r="2790" spans="1:19" ht="15" customHeight="1" x14ac:dyDescent="0.35">
      <c r="A2790" s="4">
        <v>45394</v>
      </c>
      <c r="B2790" s="5">
        <f t="shared" si="813"/>
        <v>4</v>
      </c>
      <c r="C2790" s="5">
        <f t="shared" si="814"/>
        <v>2024</v>
      </c>
      <c r="D2790" s="5" t="s">
        <v>2587</v>
      </c>
      <c r="E2790" s="5" t="str">
        <f>VLOOKUP(F2790,'Set up'!$A$2:$C$55,2,FALSE)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808"/>
        <v>45394</v>
      </c>
      <c r="L2790" s="5">
        <f t="shared" si="809"/>
        <v>4</v>
      </c>
      <c r="M2790" s="5">
        <f t="shared" si="810"/>
        <v>2024</v>
      </c>
      <c r="N2790" s="12">
        <v>3480</v>
      </c>
      <c r="O2790" s="12"/>
      <c r="P2790" s="12">
        <v>3480</v>
      </c>
      <c r="Q2790" s="7">
        <v>4522822.45</v>
      </c>
      <c r="R2790" s="44" t="str">
        <f>VLOOKUP(F2790,'Set up'!$A$2:$E$55,5,FALSE)</f>
        <v>Trsf</v>
      </c>
    </row>
    <row r="2791" spans="1:19" ht="15" customHeight="1" x14ac:dyDescent="0.35">
      <c r="A2791" s="4">
        <v>45394</v>
      </c>
      <c r="B2791" s="5">
        <f t="shared" si="813"/>
        <v>4</v>
      </c>
      <c r="C2791" s="5">
        <f t="shared" si="814"/>
        <v>2024</v>
      </c>
      <c r="D2791" s="5" t="s">
        <v>2587</v>
      </c>
      <c r="E2791" s="5" t="str">
        <f>VLOOKUP(F2791,'Set up'!$A$2:$C$55,2,FALSE)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808"/>
        <v>45394</v>
      </c>
      <c r="L2791" s="5">
        <f t="shared" si="809"/>
        <v>4</v>
      </c>
      <c r="M2791" s="5">
        <f t="shared" si="810"/>
        <v>2024</v>
      </c>
      <c r="N2791" s="12">
        <v>2340</v>
      </c>
      <c r="O2791" s="12"/>
      <c r="P2791" s="12">
        <v>2340</v>
      </c>
      <c r="Q2791" s="7">
        <v>4525162.45</v>
      </c>
      <c r="R2791" s="44" t="str">
        <f>VLOOKUP(F2791,'Set up'!$A$2:$E$55,5,FALSE)</f>
        <v>Trsf</v>
      </c>
    </row>
    <row r="2792" spans="1:19" ht="15" customHeight="1" x14ac:dyDescent="0.35">
      <c r="A2792" s="4">
        <v>45394</v>
      </c>
      <c r="B2792" s="5">
        <f t="shared" si="813"/>
        <v>4</v>
      </c>
      <c r="C2792" s="5">
        <f t="shared" si="814"/>
        <v>2024</v>
      </c>
      <c r="D2792" s="5" t="s">
        <v>2587</v>
      </c>
      <c r="E2792" s="5" t="str">
        <f>VLOOKUP(F2792,'Set up'!$A$2:$C$55,2,FALSE)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808"/>
        <v>45394</v>
      </c>
      <c r="L2792" s="5">
        <f t="shared" si="809"/>
        <v>4</v>
      </c>
      <c r="M2792" s="5">
        <f t="shared" si="810"/>
        <v>2024</v>
      </c>
      <c r="N2792" s="12">
        <v>380</v>
      </c>
      <c r="O2792" s="12"/>
      <c r="P2792" s="12">
        <v>380</v>
      </c>
      <c r="Q2792" s="7">
        <v>4525542.45</v>
      </c>
      <c r="R2792" s="44" t="str">
        <f>VLOOKUP(F2792,'Set up'!$A$2:$E$55,5,FALSE)</f>
        <v>Trsf</v>
      </c>
    </row>
    <row r="2793" spans="1:19" ht="15" customHeight="1" x14ac:dyDescent="0.35">
      <c r="A2793" s="4">
        <v>45394</v>
      </c>
      <c r="B2793" s="5">
        <f t="shared" si="813"/>
        <v>4</v>
      </c>
      <c r="C2793" s="5">
        <f t="shared" si="814"/>
        <v>2024</v>
      </c>
      <c r="D2793" s="5" t="s">
        <v>2587</v>
      </c>
      <c r="E2793" s="5" t="str">
        <f>VLOOKUP(F2793,'Set up'!$A$2:$C$55,2,FALSE)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808"/>
        <v>45394</v>
      </c>
      <c r="L2793" s="5">
        <f t="shared" si="809"/>
        <v>4</v>
      </c>
      <c r="M2793" s="5">
        <f t="shared" si="810"/>
        <v>2024</v>
      </c>
      <c r="N2793" s="12">
        <v>1000</v>
      </c>
      <c r="O2793" s="12"/>
      <c r="P2793" s="12">
        <v>1000</v>
      </c>
      <c r="Q2793" s="7">
        <v>4526542.45</v>
      </c>
      <c r="R2793" s="44" t="str">
        <f>VLOOKUP(F2793,'Set up'!$A$2:$E$55,5,FALSE)</f>
        <v>Trsf</v>
      </c>
    </row>
    <row r="2794" spans="1:19" ht="15" customHeight="1" x14ac:dyDescent="0.35">
      <c r="A2794" s="4">
        <v>45402</v>
      </c>
      <c r="B2794" s="5">
        <f t="shared" si="813"/>
        <v>4</v>
      </c>
      <c r="C2794" s="5">
        <f t="shared" si="814"/>
        <v>2024</v>
      </c>
      <c r="D2794" s="5" t="s">
        <v>2588</v>
      </c>
      <c r="E2794" s="5" t="str">
        <f>VLOOKUP(F2794,'Set up'!$A$2:$C$55,2,FALSE)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808"/>
        <v>45402</v>
      </c>
      <c r="L2794" s="5">
        <f t="shared" si="809"/>
        <v>4</v>
      </c>
      <c r="M2794" s="5">
        <f t="shared" si="810"/>
        <v>2024</v>
      </c>
      <c r="N2794" s="12">
        <v>1738</v>
      </c>
      <c r="O2794" s="12"/>
      <c r="P2794" s="12">
        <v>1738</v>
      </c>
      <c r="Q2794" s="7">
        <v>4528280.45</v>
      </c>
      <c r="R2794" s="44" t="str">
        <f>VLOOKUP(F2794,'Set up'!$A$2:$E$55,5,FALSE)</f>
        <v>Trsf</v>
      </c>
    </row>
    <row r="2795" spans="1:19" ht="15" customHeight="1" x14ac:dyDescent="0.35">
      <c r="A2795" s="4">
        <v>45402</v>
      </c>
      <c r="B2795" s="5">
        <f t="shared" si="813"/>
        <v>4</v>
      </c>
      <c r="C2795" s="5">
        <f t="shared" si="814"/>
        <v>2024</v>
      </c>
      <c r="D2795" s="5" t="s">
        <v>2588</v>
      </c>
      <c r="E2795" s="5" t="str">
        <f>VLOOKUP(F2795,'Set up'!$A$2:$C$55,2,FALSE)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808"/>
        <v>45402</v>
      </c>
      <c r="L2795" s="5">
        <f t="shared" si="809"/>
        <v>4</v>
      </c>
      <c r="M2795" s="5">
        <f t="shared" si="810"/>
        <v>2024</v>
      </c>
      <c r="N2795" s="12">
        <v>187.5</v>
      </c>
      <c r="O2795" s="12"/>
      <c r="P2795" s="12">
        <v>187.5</v>
      </c>
      <c r="Q2795" s="7">
        <v>4528467.95</v>
      </c>
      <c r="R2795" s="44" t="str">
        <f>VLOOKUP(F2795,'Set up'!$A$2:$E$55,5,FALSE)</f>
        <v>Trsf</v>
      </c>
    </row>
    <row r="2796" spans="1:19" ht="15" customHeight="1" x14ac:dyDescent="0.35">
      <c r="A2796" s="4">
        <v>45404</v>
      </c>
      <c r="B2796" s="5">
        <f t="shared" si="813"/>
        <v>4</v>
      </c>
      <c r="C2796" s="5">
        <f t="shared" si="814"/>
        <v>2024</v>
      </c>
      <c r="D2796" s="5" t="s">
        <v>2589</v>
      </c>
      <c r="E2796" s="5" t="str">
        <f>VLOOKUP(F2796,'Set up'!$A$2:$C$55,2,FALSE)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808"/>
        <v>45524</v>
      </c>
      <c r="L2796" s="5">
        <f t="shared" si="809"/>
        <v>8</v>
      </c>
      <c r="M2796" s="5">
        <f t="shared" si="810"/>
        <v>2024</v>
      </c>
      <c r="N2796" s="12">
        <v>9768</v>
      </c>
      <c r="O2796" s="12"/>
      <c r="P2796" s="12">
        <v>9768</v>
      </c>
      <c r="Q2796" s="7">
        <v>4538235.95</v>
      </c>
      <c r="R2796" s="44" t="str">
        <f>VLOOKUP(F2796,'Set up'!$A$2:$E$55,5,FALSE)</f>
        <v>Trsf</v>
      </c>
    </row>
    <row r="2797" spans="1:19" ht="15" customHeight="1" x14ac:dyDescent="0.35">
      <c r="A2797" s="4">
        <v>45404</v>
      </c>
      <c r="B2797" s="5">
        <f t="shared" si="813"/>
        <v>4</v>
      </c>
      <c r="C2797" s="5">
        <f t="shared" si="814"/>
        <v>2024</v>
      </c>
      <c r="D2797" s="5" t="s">
        <v>2589</v>
      </c>
      <c r="E2797" s="5" t="str">
        <f>VLOOKUP(F2797,'Set up'!$A$2:$C$55,2,FALSE)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808"/>
        <v>45524</v>
      </c>
      <c r="L2797" s="5">
        <f t="shared" si="809"/>
        <v>8</v>
      </c>
      <c r="M2797" s="5">
        <f t="shared" si="810"/>
        <v>2024</v>
      </c>
      <c r="N2797" s="12">
        <v>1740</v>
      </c>
      <c r="O2797" s="12"/>
      <c r="P2797" s="12">
        <v>1740</v>
      </c>
      <c r="Q2797" s="7">
        <v>4539975.95</v>
      </c>
      <c r="R2797" s="44" t="str">
        <f>VLOOKUP(F2797,'Set up'!$A$2:$E$55,5,FALSE)</f>
        <v>Trsf</v>
      </c>
    </row>
    <row r="2798" spans="1:19" ht="15" customHeight="1" x14ac:dyDescent="0.35">
      <c r="A2798" s="4">
        <v>45404</v>
      </c>
      <c r="B2798" s="5">
        <f t="shared" si="813"/>
        <v>4</v>
      </c>
      <c r="C2798" s="5">
        <f t="shared" si="814"/>
        <v>2024</v>
      </c>
      <c r="D2798" s="5" t="s">
        <v>2589</v>
      </c>
      <c r="E2798" s="5" t="str">
        <f>VLOOKUP(F2798,'Set up'!$A$2:$C$55,2,FALSE)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808"/>
        <v>45524</v>
      </c>
      <c r="L2798" s="5">
        <f t="shared" si="809"/>
        <v>8</v>
      </c>
      <c r="M2798" s="5">
        <f t="shared" si="810"/>
        <v>2024</v>
      </c>
      <c r="N2798" s="12">
        <v>440</v>
      </c>
      <c r="O2798" s="12"/>
      <c r="P2798" s="12">
        <v>440</v>
      </c>
      <c r="Q2798" s="7">
        <v>4540415.95</v>
      </c>
      <c r="R2798" s="44" t="str">
        <f>VLOOKUP(F2798,'Set up'!$A$2:$E$55,5,FALSE)</f>
        <v>Trsf</v>
      </c>
    </row>
    <row r="2799" spans="1:19" ht="15" customHeight="1" x14ac:dyDescent="0.35">
      <c r="A2799" s="4">
        <v>45404</v>
      </c>
      <c r="B2799" s="5">
        <f t="shared" si="813"/>
        <v>4</v>
      </c>
      <c r="C2799" s="5">
        <f t="shared" si="814"/>
        <v>2024</v>
      </c>
      <c r="D2799" s="5" t="s">
        <v>2589</v>
      </c>
      <c r="E2799" s="5" t="str">
        <f>VLOOKUP(F2799,'Set up'!$A$2:$C$55,2,FALSE)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808"/>
        <v>45524</v>
      </c>
      <c r="L2799" s="5">
        <f t="shared" si="809"/>
        <v>8</v>
      </c>
      <c r="M2799" s="5">
        <f t="shared" si="810"/>
        <v>2024</v>
      </c>
      <c r="N2799" s="12">
        <v>395</v>
      </c>
      <c r="O2799" s="12"/>
      <c r="P2799" s="12">
        <v>395</v>
      </c>
      <c r="Q2799" s="7">
        <v>4540810.95</v>
      </c>
      <c r="R2799" s="44" t="str">
        <f>VLOOKUP(F2799,'Set up'!$A$2:$E$55,5,FALSE)</f>
        <v>Trsf</v>
      </c>
    </row>
    <row r="2800" spans="1:19" ht="15" customHeight="1" x14ac:dyDescent="0.35">
      <c r="A2800" s="4">
        <v>45406</v>
      </c>
      <c r="B2800" s="5">
        <f t="shared" si="813"/>
        <v>4</v>
      </c>
      <c r="C2800" s="5">
        <f t="shared" si="814"/>
        <v>2024</v>
      </c>
      <c r="D2800" s="5" t="s">
        <v>2590</v>
      </c>
      <c r="E2800" s="5" t="str">
        <f>VLOOKUP(F2800,'Set up'!$A$2:$C$55,2,FALSE)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808"/>
        <v>45406</v>
      </c>
      <c r="L2800" s="5">
        <f t="shared" si="809"/>
        <v>4</v>
      </c>
      <c r="M2800" s="5">
        <f t="shared" si="810"/>
        <v>2024</v>
      </c>
      <c r="N2800" s="12">
        <v>1628</v>
      </c>
      <c r="O2800" s="6">
        <f t="shared" ref="O2800:O2805" si="816">-N2800</f>
        <v>-1628</v>
      </c>
      <c r="P2800" s="12">
        <f t="shared" ref="P2800:P2863" si="817">SUM(N2800+O2800)</f>
        <v>0</v>
      </c>
      <c r="Q2800" s="7">
        <v>4542438.95</v>
      </c>
      <c r="R2800" s="44" t="str">
        <f>VLOOKUP(F2800,'Set up'!$A$2:$E$55,5,FALSE)</f>
        <v>Cash</v>
      </c>
      <c r="S2800" s="1" t="s">
        <v>2618</v>
      </c>
    </row>
    <row r="2801" spans="1:19" ht="15" customHeight="1" x14ac:dyDescent="0.35">
      <c r="A2801" s="4">
        <v>45406</v>
      </c>
      <c r="B2801" s="5">
        <f t="shared" si="813"/>
        <v>4</v>
      </c>
      <c r="C2801" s="5">
        <f t="shared" si="814"/>
        <v>2024</v>
      </c>
      <c r="D2801" s="5" t="s">
        <v>2590</v>
      </c>
      <c r="E2801" s="5" t="str">
        <f>VLOOKUP(F2801,'Set up'!$A$2:$C$55,2,FALSE)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808"/>
        <v>45406</v>
      </c>
      <c r="L2801" s="5">
        <f t="shared" si="809"/>
        <v>4</v>
      </c>
      <c r="M2801" s="5">
        <f t="shared" si="810"/>
        <v>2024</v>
      </c>
      <c r="N2801" s="12">
        <v>621</v>
      </c>
      <c r="O2801" s="6">
        <f t="shared" si="816"/>
        <v>-621</v>
      </c>
      <c r="P2801" s="12">
        <f t="shared" si="817"/>
        <v>0</v>
      </c>
      <c r="Q2801" s="7">
        <v>4543059.95</v>
      </c>
      <c r="R2801" s="44" t="str">
        <f>VLOOKUP(F2801,'Set up'!$A$2:$E$55,5,FALSE)</f>
        <v>Cash</v>
      </c>
      <c r="S2801" s="1" t="s">
        <v>2618</v>
      </c>
    </row>
    <row r="2802" spans="1:19" ht="15" customHeight="1" x14ac:dyDescent="0.35">
      <c r="A2802" s="4">
        <v>45406</v>
      </c>
      <c r="B2802" s="5">
        <f t="shared" si="813"/>
        <v>4</v>
      </c>
      <c r="C2802" s="5">
        <f t="shared" si="814"/>
        <v>2024</v>
      </c>
      <c r="D2802" s="5" t="s">
        <v>2590</v>
      </c>
      <c r="E2802" s="5" t="str">
        <f>VLOOKUP(F2802,'Set up'!$A$2:$C$55,2,FALSE)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808"/>
        <v>45406</v>
      </c>
      <c r="L2802" s="5">
        <f t="shared" si="809"/>
        <v>4</v>
      </c>
      <c r="M2802" s="5">
        <f t="shared" si="810"/>
        <v>2024</v>
      </c>
      <c r="N2802" s="12">
        <v>283.8</v>
      </c>
      <c r="O2802" s="6">
        <f t="shared" si="816"/>
        <v>-283.8</v>
      </c>
      <c r="P2802" s="12">
        <f t="shared" si="817"/>
        <v>0</v>
      </c>
      <c r="Q2802" s="7">
        <v>4543343.75</v>
      </c>
      <c r="R2802" s="44" t="str">
        <f>VLOOKUP(F2802,'Set up'!$A$2:$E$55,5,FALSE)</f>
        <v>Cash</v>
      </c>
      <c r="S2802" s="1" t="s">
        <v>2618</v>
      </c>
    </row>
    <row r="2803" spans="1:19" ht="15" customHeight="1" x14ac:dyDescent="0.35">
      <c r="A2803" s="4">
        <v>45406</v>
      </c>
      <c r="B2803" s="5">
        <f t="shared" si="813"/>
        <v>4</v>
      </c>
      <c r="C2803" s="5">
        <f t="shared" si="814"/>
        <v>2024</v>
      </c>
      <c r="D2803" s="5" t="s">
        <v>2590</v>
      </c>
      <c r="E2803" s="5" t="str">
        <f>VLOOKUP(F2803,'Set up'!$A$2:$C$55,2,FALSE)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808"/>
        <v>45406</v>
      </c>
      <c r="L2803" s="5">
        <f t="shared" si="809"/>
        <v>4</v>
      </c>
      <c r="M2803" s="5">
        <f t="shared" si="810"/>
        <v>2024</v>
      </c>
      <c r="N2803" s="12">
        <v>160</v>
      </c>
      <c r="O2803" s="6">
        <f t="shared" si="816"/>
        <v>-160</v>
      </c>
      <c r="P2803" s="12">
        <f t="shared" si="817"/>
        <v>0</v>
      </c>
      <c r="Q2803" s="7">
        <v>4543503.75</v>
      </c>
      <c r="R2803" s="44" t="str">
        <f>VLOOKUP(F2803,'Set up'!$A$2:$E$55,5,FALSE)</f>
        <v>Cash</v>
      </c>
      <c r="S2803" s="1" t="s">
        <v>2618</v>
      </c>
    </row>
    <row r="2804" spans="1:19" ht="15" customHeight="1" x14ac:dyDescent="0.35">
      <c r="A2804" s="4">
        <v>45406</v>
      </c>
      <c r="B2804" s="5">
        <f t="shared" si="813"/>
        <v>4</v>
      </c>
      <c r="C2804" s="5">
        <f t="shared" si="814"/>
        <v>2024</v>
      </c>
      <c r="D2804" s="5" t="s">
        <v>2590</v>
      </c>
      <c r="E2804" s="5" t="str">
        <f>VLOOKUP(F2804,'Set up'!$A$2:$C$55,2,FALSE)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808"/>
        <v>45406</v>
      </c>
      <c r="L2804" s="5">
        <f t="shared" si="809"/>
        <v>4</v>
      </c>
      <c r="M2804" s="5">
        <f t="shared" si="810"/>
        <v>2024</v>
      </c>
      <c r="N2804" s="12">
        <v>165</v>
      </c>
      <c r="O2804" s="6">
        <f t="shared" si="816"/>
        <v>-165</v>
      </c>
      <c r="P2804" s="12">
        <f t="shared" si="817"/>
        <v>0</v>
      </c>
      <c r="Q2804" s="7">
        <v>4543668.75</v>
      </c>
      <c r="R2804" s="44" t="str">
        <f>VLOOKUP(F2804,'Set up'!$A$2:$E$55,5,FALSE)</f>
        <v>Cash</v>
      </c>
      <c r="S2804" s="1" t="s">
        <v>2618</v>
      </c>
    </row>
    <row r="2805" spans="1:19" ht="15" customHeight="1" x14ac:dyDescent="0.35">
      <c r="A2805" s="4">
        <v>45406</v>
      </c>
      <c r="B2805" s="5">
        <f t="shared" si="813"/>
        <v>4</v>
      </c>
      <c r="C2805" s="5">
        <f t="shared" si="814"/>
        <v>2024</v>
      </c>
      <c r="D2805" s="5" t="s">
        <v>2590</v>
      </c>
      <c r="E2805" s="5" t="str">
        <f>VLOOKUP(F2805,'Set up'!$A$2:$C$55,2,FALSE)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808"/>
        <v>45406</v>
      </c>
      <c r="L2805" s="5">
        <f t="shared" si="809"/>
        <v>4</v>
      </c>
      <c r="M2805" s="5">
        <f t="shared" si="810"/>
        <v>2024</v>
      </c>
      <c r="N2805" s="12">
        <v>110</v>
      </c>
      <c r="O2805" s="6">
        <f t="shared" si="816"/>
        <v>-110</v>
      </c>
      <c r="P2805" s="12">
        <f t="shared" si="817"/>
        <v>0</v>
      </c>
      <c r="Q2805" s="7">
        <v>4543778.75</v>
      </c>
      <c r="R2805" s="44" t="str">
        <f>VLOOKUP(F2805,'Set up'!$A$2:$E$55,5,FALSE)</f>
        <v>Cash</v>
      </c>
      <c r="S2805" s="1" t="s">
        <v>2618</v>
      </c>
    </row>
    <row r="2806" spans="1:19" ht="15" customHeight="1" x14ac:dyDescent="0.35">
      <c r="A2806" s="4">
        <v>45406</v>
      </c>
      <c r="B2806" s="5">
        <f t="shared" si="813"/>
        <v>4</v>
      </c>
      <c r="C2806" s="5">
        <f t="shared" si="814"/>
        <v>2024</v>
      </c>
      <c r="D2806" s="5" t="s">
        <v>2590</v>
      </c>
      <c r="E2806" s="5" t="str">
        <f>VLOOKUP(F2806,'Set up'!$A$2:$C$55,2,FALSE)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808"/>
        <v>45406</v>
      </c>
      <c r="L2806" s="5">
        <f t="shared" si="809"/>
        <v>4</v>
      </c>
      <c r="M2806" s="5">
        <f t="shared" si="810"/>
        <v>2024</v>
      </c>
      <c r="N2806" s="12">
        <v>120</v>
      </c>
      <c r="O2806" s="6">
        <f t="shared" ref="O2806" si="818">-N2806</f>
        <v>-120</v>
      </c>
      <c r="P2806" s="12">
        <f t="shared" si="817"/>
        <v>0</v>
      </c>
      <c r="Q2806" s="7">
        <v>4543898.75</v>
      </c>
      <c r="R2806" s="44" t="str">
        <f>VLOOKUP(F2806,'Set up'!$A$2:$E$55,5,FALSE)</f>
        <v>Cash</v>
      </c>
      <c r="S2806" s="1" t="s">
        <v>2618</v>
      </c>
    </row>
    <row r="2807" spans="1:19" ht="15" customHeight="1" x14ac:dyDescent="0.35">
      <c r="A2807" s="4">
        <v>45407</v>
      </c>
      <c r="B2807" s="5">
        <f t="shared" si="813"/>
        <v>4</v>
      </c>
      <c r="C2807" s="5">
        <f t="shared" si="814"/>
        <v>2024</v>
      </c>
      <c r="D2807" s="5" t="s">
        <v>2591</v>
      </c>
      <c r="E2807" s="5" t="str">
        <f>VLOOKUP(F2807,'Set up'!$A$2:$C$55,2,FALSE)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808"/>
        <v>45407</v>
      </c>
      <c r="L2807" s="5">
        <f t="shared" si="809"/>
        <v>4</v>
      </c>
      <c r="M2807" s="5">
        <f t="shared" si="810"/>
        <v>2024</v>
      </c>
      <c r="N2807" s="12">
        <v>1738</v>
      </c>
      <c r="O2807" s="12"/>
      <c r="P2807" s="12">
        <f t="shared" si="817"/>
        <v>1738</v>
      </c>
      <c r="Q2807" s="7">
        <v>4545636.75</v>
      </c>
      <c r="R2807" s="44" t="str">
        <f>VLOOKUP(F2807,'Set up'!$A$2:$E$55,5,FALSE)</f>
        <v>PD Chq</v>
      </c>
    </row>
    <row r="2808" spans="1:19" ht="15" customHeight="1" x14ac:dyDescent="0.35">
      <c r="A2808" s="4">
        <v>45407</v>
      </c>
      <c r="B2808" s="5">
        <f t="shared" si="813"/>
        <v>4</v>
      </c>
      <c r="C2808" s="5">
        <f t="shared" si="814"/>
        <v>2024</v>
      </c>
      <c r="D2808" s="5" t="s">
        <v>2591</v>
      </c>
      <c r="E2808" s="5" t="str">
        <f>VLOOKUP(F2808,'Set up'!$A$2:$C$55,2,FALSE)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808"/>
        <v>45407</v>
      </c>
      <c r="L2808" s="5">
        <f t="shared" si="809"/>
        <v>4</v>
      </c>
      <c r="M2808" s="5">
        <f t="shared" si="810"/>
        <v>2024</v>
      </c>
      <c r="N2808" s="12">
        <v>555</v>
      </c>
      <c r="O2808" s="12"/>
      <c r="P2808" s="12">
        <f t="shared" si="817"/>
        <v>555</v>
      </c>
      <c r="Q2808" s="7">
        <v>4470238.1499999994</v>
      </c>
      <c r="R2808" s="44" t="str">
        <f>VLOOKUP(F2808,'Set up'!$A$2:$E$55,5,FALSE)</f>
        <v>PD Chq</v>
      </c>
    </row>
    <row r="2809" spans="1:19" ht="15" customHeight="1" x14ac:dyDescent="0.35">
      <c r="A2809" s="4">
        <v>45407</v>
      </c>
      <c r="B2809" s="5">
        <f t="shared" si="813"/>
        <v>4</v>
      </c>
      <c r="C2809" s="5">
        <f t="shared" si="814"/>
        <v>2024</v>
      </c>
      <c r="D2809" s="5" t="s">
        <v>2591</v>
      </c>
      <c r="E2809" s="5" t="str">
        <f>VLOOKUP(F2809,'Set up'!$A$2:$C$55,2,FALSE)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808"/>
        <v>45407</v>
      </c>
      <c r="L2809" s="5">
        <f t="shared" si="809"/>
        <v>4</v>
      </c>
      <c r="M2809" s="5">
        <f t="shared" si="810"/>
        <v>2024</v>
      </c>
      <c r="N2809" s="12">
        <v>95</v>
      </c>
      <c r="O2809" s="12"/>
      <c r="P2809" s="12">
        <f t="shared" si="817"/>
        <v>95</v>
      </c>
      <c r="Q2809" s="7">
        <v>4471328.1499999994</v>
      </c>
      <c r="R2809" s="44" t="str">
        <f>VLOOKUP(F2809,'Set up'!$A$2:$E$55,5,FALSE)</f>
        <v>PD Chq</v>
      </c>
    </row>
    <row r="2810" spans="1:19" ht="15" customHeight="1" x14ac:dyDescent="0.35">
      <c r="A2810" s="4">
        <v>45407</v>
      </c>
      <c r="B2810" s="5">
        <f t="shared" si="813"/>
        <v>4</v>
      </c>
      <c r="C2810" s="5">
        <f t="shared" si="814"/>
        <v>2024</v>
      </c>
      <c r="D2810" s="5" t="s">
        <v>2591</v>
      </c>
      <c r="E2810" s="5" t="str">
        <f>VLOOKUP(F2810,'Set up'!$A$2:$C$55,2,FALSE)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808"/>
        <v>45407</v>
      </c>
      <c r="L2810" s="5">
        <f t="shared" si="809"/>
        <v>4</v>
      </c>
      <c r="M2810" s="5">
        <f t="shared" si="810"/>
        <v>2024</v>
      </c>
      <c r="N2810" s="12">
        <v>312.5</v>
      </c>
      <c r="O2810" s="12"/>
      <c r="P2810" s="12">
        <f t="shared" si="817"/>
        <v>312.5</v>
      </c>
      <c r="Q2810" s="7">
        <v>4473173.6499999994</v>
      </c>
      <c r="R2810" s="44" t="str">
        <f>VLOOKUP(F2810,'Set up'!$A$2:$E$55,5,FALSE)</f>
        <v>PD Chq</v>
      </c>
    </row>
    <row r="2811" spans="1:19" ht="15" customHeight="1" x14ac:dyDescent="0.35">
      <c r="A2811" s="4">
        <v>45407</v>
      </c>
      <c r="B2811" s="5">
        <f t="shared" si="813"/>
        <v>4</v>
      </c>
      <c r="C2811" s="5">
        <f t="shared" si="814"/>
        <v>2024</v>
      </c>
      <c r="D2811" s="5" t="s">
        <v>2591</v>
      </c>
      <c r="E2811" s="5" t="str">
        <f>VLOOKUP(F2811,'Set up'!$A$2:$C$55,2,FALSE)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808"/>
        <v>45407</v>
      </c>
      <c r="L2811" s="5">
        <f t="shared" si="809"/>
        <v>4</v>
      </c>
      <c r="M2811" s="5">
        <f t="shared" si="810"/>
        <v>2024</v>
      </c>
      <c r="N2811" s="12">
        <v>480</v>
      </c>
      <c r="O2811" s="12"/>
      <c r="P2811" s="12">
        <f t="shared" si="817"/>
        <v>480</v>
      </c>
      <c r="Q2811" s="7">
        <v>4473761.1499999994</v>
      </c>
      <c r="R2811" s="44" t="str">
        <f>VLOOKUP(F2811,'Set up'!$A$2:$E$55,5,FALSE)</f>
        <v>PD Chq</v>
      </c>
    </row>
    <row r="2812" spans="1:19" ht="15" customHeight="1" x14ac:dyDescent="0.35">
      <c r="A2812" s="4">
        <v>45408</v>
      </c>
      <c r="B2812" s="5">
        <f t="shared" si="813"/>
        <v>4</v>
      </c>
      <c r="C2812" s="5">
        <f t="shared" si="814"/>
        <v>2024</v>
      </c>
      <c r="D2812" s="5" t="s">
        <v>2593</v>
      </c>
      <c r="E2812" s="5" t="str">
        <f>VLOOKUP(F2812,'Set up'!$A$2:$C$55,2,FALSE)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808"/>
        <v>45408</v>
      </c>
      <c r="L2812" s="5">
        <f t="shared" si="809"/>
        <v>4</v>
      </c>
      <c r="M2812" s="5">
        <f t="shared" si="810"/>
        <v>2024</v>
      </c>
      <c r="N2812" s="12">
        <v>1650</v>
      </c>
      <c r="O2812" s="6">
        <f t="shared" ref="O2812:O2814" si="819">-N2812</f>
        <v>-1650</v>
      </c>
      <c r="P2812" s="12">
        <f t="shared" si="817"/>
        <v>0</v>
      </c>
      <c r="Q2812" s="7">
        <v>4475211.1499999994</v>
      </c>
      <c r="R2812" s="44" t="str">
        <f>VLOOKUP(F2812,'Set up'!$A$2:$E$55,5,FALSE)</f>
        <v>Cash</v>
      </c>
      <c r="S2812" s="1" t="s">
        <v>2619</v>
      </c>
    </row>
    <row r="2813" spans="1:19" ht="15" customHeight="1" x14ac:dyDescent="0.35">
      <c r="A2813" s="4">
        <v>45408</v>
      </c>
      <c r="B2813" s="5">
        <f t="shared" si="813"/>
        <v>4</v>
      </c>
      <c r="C2813" s="5">
        <f t="shared" si="814"/>
        <v>2024</v>
      </c>
      <c r="D2813" s="5" t="s">
        <v>2593</v>
      </c>
      <c r="E2813" s="5" t="str">
        <f>VLOOKUP(F2813,'Set up'!$A$2:$C$55,2,FALSE)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808"/>
        <v>45408</v>
      </c>
      <c r="L2813" s="5">
        <f t="shared" si="809"/>
        <v>4</v>
      </c>
      <c r="M2813" s="5">
        <f t="shared" si="810"/>
        <v>2024</v>
      </c>
      <c r="N2813" s="12">
        <v>420</v>
      </c>
      <c r="O2813" s="6">
        <f t="shared" si="819"/>
        <v>-420</v>
      </c>
      <c r="P2813" s="12">
        <f t="shared" si="817"/>
        <v>0</v>
      </c>
      <c r="Q2813" s="7">
        <v>4474091.1499999994</v>
      </c>
      <c r="R2813" s="44" t="str">
        <f>VLOOKUP(F2813,'Set up'!$A$2:$E$55,5,FALSE)</f>
        <v>Cash</v>
      </c>
      <c r="S2813" s="1" t="s">
        <v>2619</v>
      </c>
    </row>
    <row r="2814" spans="1:19" ht="15" customHeight="1" x14ac:dyDescent="0.35">
      <c r="A2814" s="4">
        <v>45408</v>
      </c>
      <c r="B2814" s="5">
        <f t="shared" si="813"/>
        <v>4</v>
      </c>
      <c r="C2814" s="5">
        <f t="shared" si="814"/>
        <v>2024</v>
      </c>
      <c r="D2814" s="5" t="s">
        <v>2593</v>
      </c>
      <c r="E2814" s="5" t="str">
        <f>VLOOKUP(F2814,'Set up'!$A$2:$C$55,2,FALSE)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808"/>
        <v>45408</v>
      </c>
      <c r="L2814" s="5">
        <f t="shared" si="809"/>
        <v>4</v>
      </c>
      <c r="M2814" s="5">
        <f t="shared" si="810"/>
        <v>2024</v>
      </c>
      <c r="N2814" s="12">
        <v>60</v>
      </c>
      <c r="O2814" s="6">
        <f t="shared" si="819"/>
        <v>-60</v>
      </c>
      <c r="P2814" s="12">
        <f t="shared" si="817"/>
        <v>0</v>
      </c>
      <c r="Q2814" s="7">
        <v>4475469.1499999994</v>
      </c>
      <c r="R2814" s="44" t="str">
        <f>VLOOKUP(F2814,'Set up'!$A$2:$E$55,5,FALSE)</f>
        <v>Cash</v>
      </c>
      <c r="S2814" s="1" t="s">
        <v>2619</v>
      </c>
    </row>
    <row r="2815" spans="1:19" ht="15" customHeight="1" x14ac:dyDescent="0.35">
      <c r="A2815" s="4">
        <v>45411</v>
      </c>
      <c r="B2815" s="5">
        <f t="shared" si="813"/>
        <v>4</v>
      </c>
      <c r="C2815" s="5">
        <f t="shared" si="814"/>
        <v>2024</v>
      </c>
      <c r="D2815" s="5" t="s">
        <v>2594</v>
      </c>
      <c r="E2815" s="5" t="str">
        <f>VLOOKUP(F2815,'Set up'!$A$2:$C$55,2,FALSE)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808"/>
        <v>45411</v>
      </c>
      <c r="L2815" s="5">
        <f t="shared" si="809"/>
        <v>4</v>
      </c>
      <c r="M2815" s="5">
        <f t="shared" si="810"/>
        <v>2024</v>
      </c>
      <c r="N2815" s="12">
        <v>420</v>
      </c>
      <c r="O2815" s="12"/>
      <c r="P2815" s="12">
        <f t="shared" si="817"/>
        <v>420</v>
      </c>
      <c r="Q2815" s="7">
        <v>4476234.1499999994</v>
      </c>
      <c r="R2815" s="44" t="str">
        <f>VLOOKUP(F2815,'Set up'!$A$2:$E$55,5,FALSE)</f>
        <v>Trsf</v>
      </c>
    </row>
    <row r="2816" spans="1:19" ht="15" customHeight="1" x14ac:dyDescent="0.35">
      <c r="A2816" s="4">
        <v>45411</v>
      </c>
      <c r="B2816" s="5">
        <f t="shared" si="813"/>
        <v>4</v>
      </c>
      <c r="C2816" s="5">
        <f t="shared" si="814"/>
        <v>2024</v>
      </c>
      <c r="D2816" s="5" t="s">
        <v>2594</v>
      </c>
      <c r="E2816" s="5" t="str">
        <f>VLOOKUP(F2816,'Set up'!$A$2:$C$55,2,FALSE)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808"/>
        <v>45411</v>
      </c>
      <c r="L2816" s="5">
        <f t="shared" si="809"/>
        <v>4</v>
      </c>
      <c r="M2816" s="5">
        <f t="shared" si="810"/>
        <v>2024</v>
      </c>
      <c r="N2816" s="12">
        <v>110</v>
      </c>
      <c r="O2816" s="12"/>
      <c r="P2816" s="12">
        <f t="shared" si="817"/>
        <v>110</v>
      </c>
      <c r="Q2816" s="7">
        <v>4476314.1499999994</v>
      </c>
      <c r="R2816" s="44" t="str">
        <f>VLOOKUP(F2816,'Set up'!$A$2:$E$55,5,FALSE)</f>
        <v>Trsf</v>
      </c>
    </row>
    <row r="2817" spans="1:19" ht="15" customHeight="1" x14ac:dyDescent="0.35">
      <c r="A2817" s="4">
        <v>45411</v>
      </c>
      <c r="B2817" s="5">
        <f t="shared" si="813"/>
        <v>4</v>
      </c>
      <c r="C2817" s="5">
        <f t="shared" si="814"/>
        <v>2024</v>
      </c>
      <c r="D2817" s="5" t="s">
        <v>2595</v>
      </c>
      <c r="E2817" s="5" t="str">
        <f>VLOOKUP(F2817,'Set up'!$A$2:$C$55,2,FALSE)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808"/>
        <v>45411</v>
      </c>
      <c r="L2817" s="5">
        <f t="shared" si="809"/>
        <v>4</v>
      </c>
      <c r="M2817" s="5">
        <f t="shared" si="810"/>
        <v>2024</v>
      </c>
      <c r="N2817" s="12">
        <v>474</v>
      </c>
      <c r="O2817" s="6">
        <f t="shared" ref="O2817:O2818" si="820">-N2817</f>
        <v>-474</v>
      </c>
      <c r="P2817" s="12">
        <f t="shared" si="817"/>
        <v>0</v>
      </c>
      <c r="Q2817" s="7">
        <v>4476928.1499999994</v>
      </c>
      <c r="R2817" s="44" t="str">
        <f>VLOOKUP(F2817,'Set up'!$A$2:$E$55,5,FALSE)</f>
        <v>Trsf</v>
      </c>
      <c r="S2817" s="1" t="s">
        <v>2617</v>
      </c>
    </row>
    <row r="2818" spans="1:19" ht="15" customHeight="1" x14ac:dyDescent="0.35">
      <c r="A2818" s="4">
        <v>45411</v>
      </c>
      <c r="B2818" s="5">
        <f t="shared" si="813"/>
        <v>4</v>
      </c>
      <c r="C2818" s="5">
        <f t="shared" si="814"/>
        <v>2024</v>
      </c>
      <c r="D2818" s="5" t="s">
        <v>2595</v>
      </c>
      <c r="E2818" s="5" t="str">
        <f>VLOOKUP(F2818,'Set up'!$A$2:$C$55,2,FALSE)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808"/>
        <v>45411</v>
      </c>
      <c r="L2818" s="5">
        <f t="shared" si="809"/>
        <v>4</v>
      </c>
      <c r="M2818" s="5">
        <f t="shared" si="810"/>
        <v>2024</v>
      </c>
      <c r="N2818" s="12">
        <v>185</v>
      </c>
      <c r="O2818" s="6">
        <f t="shared" si="820"/>
        <v>-185</v>
      </c>
      <c r="P2818" s="12">
        <f t="shared" si="817"/>
        <v>0</v>
      </c>
      <c r="Q2818" s="7">
        <v>4483063.1499999994</v>
      </c>
      <c r="R2818" s="44" t="str">
        <f>VLOOKUP(F2818,'Set up'!$A$2:$E$55,5,FALSE)</f>
        <v>Trsf</v>
      </c>
      <c r="S2818" s="1" t="s">
        <v>2617</v>
      </c>
    </row>
    <row r="2819" spans="1:19" ht="15" customHeight="1" x14ac:dyDescent="0.35">
      <c r="A2819" s="4">
        <v>45411</v>
      </c>
      <c r="B2819" s="5">
        <f t="shared" si="813"/>
        <v>4</v>
      </c>
      <c r="C2819" s="5">
        <f t="shared" si="814"/>
        <v>2024</v>
      </c>
      <c r="D2819" s="5" t="s">
        <v>2598</v>
      </c>
      <c r="E2819" s="5" t="str">
        <f>VLOOKUP(F2819,'Set up'!$A$2:$C$55,2,FALSE)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ref="K2819:K2882" si="821">A2819+J2819</f>
        <v>45471</v>
      </c>
      <c r="L2819" s="5">
        <f t="shared" ref="L2819:L2882" si="822">MONTH(K2819)</f>
        <v>6</v>
      </c>
      <c r="M2819" s="5">
        <f t="shared" ref="M2819:M2882" si="823">YEAR(K2819)</f>
        <v>2024</v>
      </c>
      <c r="N2819" s="12">
        <v>3256</v>
      </c>
      <c r="O2819" s="12"/>
      <c r="P2819" s="12">
        <f t="shared" si="817"/>
        <v>3256</v>
      </c>
      <c r="Q2819" s="7">
        <v>4488222.1499999994</v>
      </c>
      <c r="R2819" s="44" t="str">
        <f>VLOOKUP(F2819,'Set up'!$A$2:$E$55,5,FALSE)</f>
        <v>Chq</v>
      </c>
    </row>
    <row r="2820" spans="1:19" ht="15" customHeight="1" x14ac:dyDescent="0.35">
      <c r="A2820" s="4">
        <v>45411</v>
      </c>
      <c r="B2820" s="5">
        <f t="shared" si="813"/>
        <v>4</v>
      </c>
      <c r="C2820" s="5">
        <f t="shared" si="814"/>
        <v>2024</v>
      </c>
      <c r="D2820" s="5" t="s">
        <v>2598</v>
      </c>
      <c r="E2820" s="5" t="str">
        <f>VLOOKUP(F2820,'Set up'!$A$2:$C$55,2,FALSE)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821"/>
        <v>45471</v>
      </c>
      <c r="L2820" s="5">
        <f t="shared" si="822"/>
        <v>6</v>
      </c>
      <c r="M2820" s="5">
        <f t="shared" si="823"/>
        <v>2024</v>
      </c>
      <c r="N2820" s="12">
        <v>1628</v>
      </c>
      <c r="O2820" s="12"/>
      <c r="P2820" s="12">
        <f t="shared" si="817"/>
        <v>1628</v>
      </c>
      <c r="Q2820" s="7">
        <v>4487998.1499999994</v>
      </c>
      <c r="R2820" s="44" t="str">
        <f>VLOOKUP(F2820,'Set up'!$A$2:$E$55,5,FALSE)</f>
        <v>Chq</v>
      </c>
    </row>
    <row r="2821" spans="1:19" ht="15" customHeight="1" x14ac:dyDescent="0.35">
      <c r="A2821" s="4">
        <v>45411</v>
      </c>
      <c r="B2821" s="5">
        <f t="shared" si="813"/>
        <v>4</v>
      </c>
      <c r="C2821" s="5">
        <f t="shared" si="814"/>
        <v>2024</v>
      </c>
      <c r="D2821" s="5" t="s">
        <v>2598</v>
      </c>
      <c r="E2821" s="5" t="str">
        <f>VLOOKUP(F2821,'Set up'!$A$2:$C$55,2,FALSE)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821"/>
        <v>45471</v>
      </c>
      <c r="L2821" s="5">
        <f t="shared" si="822"/>
        <v>6</v>
      </c>
      <c r="M2821" s="5">
        <f t="shared" si="823"/>
        <v>2024</v>
      </c>
      <c r="N2821" s="12">
        <v>450</v>
      </c>
      <c r="O2821" s="12"/>
      <c r="P2821" s="12">
        <f t="shared" si="817"/>
        <v>450</v>
      </c>
      <c r="Q2821" s="7">
        <v>4487200.1499999994</v>
      </c>
      <c r="R2821" s="44" t="str">
        <f>VLOOKUP(F2821,'Set up'!$A$2:$E$55,5,FALSE)</f>
        <v>Chq</v>
      </c>
    </row>
    <row r="2822" spans="1:19" ht="15" customHeight="1" x14ac:dyDescent="0.35">
      <c r="A2822" s="4">
        <v>45411</v>
      </c>
      <c r="B2822" s="5">
        <f t="shared" si="813"/>
        <v>4</v>
      </c>
      <c r="C2822" s="5">
        <f t="shared" si="814"/>
        <v>2024</v>
      </c>
      <c r="D2822" s="5" t="s">
        <v>2599</v>
      </c>
      <c r="E2822" s="5" t="str">
        <f>VLOOKUP(F2822,'Set up'!$A$2:$C$55,2,FALSE)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821"/>
        <v>45411</v>
      </c>
      <c r="L2822" s="5">
        <f t="shared" si="822"/>
        <v>4</v>
      </c>
      <c r="M2822" s="5">
        <f t="shared" si="823"/>
        <v>2024</v>
      </c>
      <c r="N2822" s="12">
        <v>437.5</v>
      </c>
      <c r="O2822" s="12"/>
      <c r="P2822" s="12">
        <f t="shared" si="817"/>
        <v>437.5</v>
      </c>
      <c r="Q2822" s="7">
        <v>4488925.6499999994</v>
      </c>
      <c r="R2822" s="44" t="str">
        <f>VLOOKUP(F2822,'Set up'!$A$2:$E$55,5,FALSE)</f>
        <v>Trsf</v>
      </c>
    </row>
    <row r="2823" spans="1:19" ht="15" customHeight="1" x14ac:dyDescent="0.35">
      <c r="A2823" s="4">
        <v>45411</v>
      </c>
      <c r="B2823" s="5">
        <f t="shared" si="813"/>
        <v>4</v>
      </c>
      <c r="C2823" s="5">
        <f t="shared" si="814"/>
        <v>2024</v>
      </c>
      <c r="D2823" s="5" t="s">
        <v>2599</v>
      </c>
      <c r="E2823" s="5" t="str">
        <f>VLOOKUP(F2823,'Set up'!$A$2:$C$55,2,FALSE)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821"/>
        <v>45411</v>
      </c>
      <c r="L2823" s="5">
        <f t="shared" si="822"/>
        <v>4</v>
      </c>
      <c r="M2823" s="5">
        <f t="shared" si="823"/>
        <v>2024</v>
      </c>
      <c r="N2823" s="12">
        <v>0</v>
      </c>
      <c r="O2823" s="12"/>
      <c r="P2823" s="12">
        <f t="shared" si="817"/>
        <v>0</v>
      </c>
      <c r="Q2823" s="7">
        <v>4489320.6499999994</v>
      </c>
      <c r="R2823" s="44" t="str">
        <f>VLOOKUP(F2823,'Set up'!$A$2:$E$55,5,FALSE)</f>
        <v>Trsf</v>
      </c>
    </row>
    <row r="2824" spans="1:19" ht="15" customHeight="1" x14ac:dyDescent="0.35">
      <c r="A2824" s="4">
        <v>45411</v>
      </c>
      <c r="B2824" s="5">
        <f t="shared" si="813"/>
        <v>4</v>
      </c>
      <c r="C2824" s="5">
        <f t="shared" si="814"/>
        <v>2024</v>
      </c>
      <c r="D2824" s="5" t="s">
        <v>2601</v>
      </c>
      <c r="E2824" s="5" t="str">
        <f>VLOOKUP(F2824,'Set up'!$A$2:$C$55,2,FALSE)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821"/>
        <v>45411</v>
      </c>
      <c r="L2824" s="5">
        <f t="shared" si="822"/>
        <v>4</v>
      </c>
      <c r="M2824" s="5">
        <f t="shared" si="823"/>
        <v>2024</v>
      </c>
      <c r="N2824" s="12">
        <v>11396</v>
      </c>
      <c r="O2824" s="12"/>
      <c r="P2824" s="12">
        <f t="shared" si="817"/>
        <v>11396</v>
      </c>
      <c r="Q2824" s="7">
        <v>4500811.6499999994</v>
      </c>
      <c r="R2824" s="44" t="str">
        <f>VLOOKUP(F2824,'Set up'!$A$2:$E$55,5,FALSE)</f>
        <v>Trsf</v>
      </c>
    </row>
    <row r="2825" spans="1:19" ht="15" customHeight="1" x14ac:dyDescent="0.35">
      <c r="A2825" s="4">
        <v>45411</v>
      </c>
      <c r="B2825" s="5">
        <f t="shared" si="813"/>
        <v>4</v>
      </c>
      <c r="C2825" s="5">
        <f t="shared" si="814"/>
        <v>2024</v>
      </c>
      <c r="D2825" s="5" t="s">
        <v>2601</v>
      </c>
      <c r="E2825" s="5" t="str">
        <f>VLOOKUP(F2825,'Set up'!$A$2:$C$55,2,FALSE)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821"/>
        <v>45411</v>
      </c>
      <c r="L2825" s="5">
        <f t="shared" si="822"/>
        <v>4</v>
      </c>
      <c r="M2825" s="5">
        <f t="shared" si="823"/>
        <v>2024</v>
      </c>
      <c r="N2825" s="12">
        <v>3654</v>
      </c>
      <c r="O2825" s="12"/>
      <c r="P2825" s="12">
        <f t="shared" si="817"/>
        <v>3654</v>
      </c>
      <c r="Q2825" s="7">
        <v>4494807.6499999994</v>
      </c>
      <c r="R2825" s="44" t="str">
        <f>VLOOKUP(F2825,'Set up'!$A$2:$E$55,5,FALSE)</f>
        <v>Trsf</v>
      </c>
    </row>
    <row r="2826" spans="1:19" ht="15" customHeight="1" x14ac:dyDescent="0.35">
      <c r="A2826" s="4">
        <v>45411</v>
      </c>
      <c r="B2826" s="5">
        <f t="shared" si="813"/>
        <v>4</v>
      </c>
      <c r="C2826" s="5">
        <f t="shared" si="814"/>
        <v>2024</v>
      </c>
      <c r="D2826" s="5" t="s">
        <v>2601</v>
      </c>
      <c r="E2826" s="5" t="str">
        <f>VLOOKUP(F2826,'Set up'!$A$2:$C$55,2,FALSE)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821"/>
        <v>45411</v>
      </c>
      <c r="L2826" s="5">
        <f t="shared" si="822"/>
        <v>4</v>
      </c>
      <c r="M2826" s="5">
        <f t="shared" si="823"/>
        <v>2024</v>
      </c>
      <c r="N2826" s="12">
        <v>1872</v>
      </c>
      <c r="O2826" s="12"/>
      <c r="P2826" s="12">
        <f t="shared" si="817"/>
        <v>1872</v>
      </c>
      <c r="Q2826" s="7">
        <v>4493245.6499999994</v>
      </c>
      <c r="R2826" s="44" t="str">
        <f>VLOOKUP(F2826,'Set up'!$A$2:$E$55,5,FALSE)</f>
        <v>Trsf</v>
      </c>
    </row>
    <row r="2827" spans="1:19" ht="15" customHeight="1" x14ac:dyDescent="0.35">
      <c r="A2827" s="4">
        <v>45411</v>
      </c>
      <c r="B2827" s="5">
        <f t="shared" si="813"/>
        <v>4</v>
      </c>
      <c r="C2827" s="5">
        <f t="shared" si="814"/>
        <v>2024</v>
      </c>
      <c r="D2827" s="5" t="s">
        <v>2601</v>
      </c>
      <c r="E2827" s="5" t="str">
        <f>VLOOKUP(F2827,'Set up'!$A$2:$C$55,2,FALSE)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4">
        <f t="shared" si="821"/>
        <v>45411</v>
      </c>
      <c r="L2827" s="5">
        <f t="shared" si="822"/>
        <v>4</v>
      </c>
      <c r="M2827" s="5">
        <f t="shared" si="823"/>
        <v>2024</v>
      </c>
      <c r="N2827" s="12">
        <v>1000</v>
      </c>
      <c r="O2827" s="12"/>
      <c r="P2827" s="12">
        <f t="shared" si="817"/>
        <v>1000</v>
      </c>
      <c r="Q2827" s="7">
        <v>4494023.6499999994</v>
      </c>
      <c r="R2827" s="44" t="str">
        <f>VLOOKUP(F2827,'Set up'!$A$2:$E$55,5,FALSE)</f>
        <v>Trsf</v>
      </c>
    </row>
    <row r="2828" spans="1:19" ht="15" customHeight="1" x14ac:dyDescent="0.35">
      <c r="A2828" s="4">
        <v>45413</v>
      </c>
      <c r="B2828" s="5">
        <f t="shared" ref="B2828:B2891" si="824">MONTH(A2828)</f>
        <v>5</v>
      </c>
      <c r="C2828" s="5">
        <f t="shared" ref="C2828:C2891" si="825">YEAR(A2828)</f>
        <v>2024</v>
      </c>
      <c r="D2828" s="5" t="s">
        <v>2621</v>
      </c>
      <c r="E2828" s="5" t="str">
        <f>VLOOKUP(F2828,'Set up'!$A$2:$C$55,2,FALSE)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si="821"/>
        <v>45413</v>
      </c>
      <c r="L2828" s="5">
        <f t="shared" si="822"/>
        <v>5</v>
      </c>
      <c r="M2828" s="5">
        <f t="shared" si="823"/>
        <v>2024</v>
      </c>
      <c r="N2828" s="12">
        <v>1760</v>
      </c>
      <c r="O2828" s="12"/>
      <c r="P2828" s="12">
        <f t="shared" si="817"/>
        <v>1760</v>
      </c>
      <c r="Q2828" s="7">
        <v>4522710.45</v>
      </c>
      <c r="R2828" s="44" t="str">
        <f>VLOOKUP(F2828,'Set up'!$A$2:$E$55,5,FALSE)</f>
        <v>Trsf</v>
      </c>
    </row>
    <row r="2829" spans="1:19" ht="15" customHeight="1" x14ac:dyDescent="0.35">
      <c r="A2829" s="4">
        <v>45413</v>
      </c>
      <c r="B2829" s="5">
        <f t="shared" si="824"/>
        <v>5</v>
      </c>
      <c r="C2829" s="5">
        <f t="shared" si="825"/>
        <v>2024</v>
      </c>
      <c r="D2829" s="5" t="s">
        <v>2621</v>
      </c>
      <c r="E2829" s="5" t="str">
        <f>VLOOKUP(F2829,'Set up'!$A$2:$C$55,2,FALSE)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si="821"/>
        <v>45413</v>
      </c>
      <c r="L2829" s="5">
        <f t="shared" si="822"/>
        <v>5</v>
      </c>
      <c r="M2829" s="5">
        <f t="shared" si="823"/>
        <v>2024</v>
      </c>
      <c r="N2829" s="12">
        <v>405</v>
      </c>
      <c r="O2829" s="12"/>
      <c r="P2829" s="12">
        <f t="shared" si="817"/>
        <v>405</v>
      </c>
      <c r="Q2829" s="7">
        <v>4524835.45</v>
      </c>
      <c r="R2829" s="44" t="str">
        <f>VLOOKUP(F2829,'Set up'!$A$2:$E$55,5,FALSE)</f>
        <v>Trsf</v>
      </c>
    </row>
    <row r="2830" spans="1:19" ht="15" customHeight="1" x14ac:dyDescent="0.35">
      <c r="A2830" s="4">
        <v>45413</v>
      </c>
      <c r="B2830" s="5">
        <f t="shared" si="824"/>
        <v>5</v>
      </c>
      <c r="C2830" s="5">
        <f t="shared" si="825"/>
        <v>2024</v>
      </c>
      <c r="D2830" s="5" t="s">
        <v>2621</v>
      </c>
      <c r="E2830" s="5" t="str">
        <f>VLOOKUP(F2830,'Set up'!$A$2:$C$55,2,FALSE)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821"/>
        <v>45413</v>
      </c>
      <c r="L2830" s="5">
        <f t="shared" si="822"/>
        <v>5</v>
      </c>
      <c r="M2830" s="5">
        <f t="shared" si="823"/>
        <v>2024</v>
      </c>
      <c r="N2830" s="12">
        <v>390</v>
      </c>
      <c r="O2830" s="12"/>
      <c r="P2830" s="12">
        <f t="shared" si="817"/>
        <v>390</v>
      </c>
      <c r="Q2830" s="7">
        <v>4527160.45</v>
      </c>
      <c r="R2830" s="44" t="str">
        <f>VLOOKUP(F2830,'Set up'!$A$2:$E$55,5,FALSE)</f>
        <v>Trsf</v>
      </c>
    </row>
    <row r="2831" spans="1:19" ht="15" customHeight="1" x14ac:dyDescent="0.35">
      <c r="A2831" s="4">
        <v>45413</v>
      </c>
      <c r="B2831" s="5">
        <f t="shared" si="824"/>
        <v>5</v>
      </c>
      <c r="C2831" s="5">
        <f t="shared" si="825"/>
        <v>2024</v>
      </c>
      <c r="D2831" s="5" t="s">
        <v>2621</v>
      </c>
      <c r="E2831" s="5" t="str">
        <f>VLOOKUP(F2831,'Set up'!$A$2:$C$55,2,FALSE)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821"/>
        <v>45413</v>
      </c>
      <c r="L2831" s="5">
        <f t="shared" si="822"/>
        <v>5</v>
      </c>
      <c r="M2831" s="5">
        <f t="shared" si="823"/>
        <v>2024</v>
      </c>
      <c r="N2831" s="12">
        <v>187.5</v>
      </c>
      <c r="O2831" s="12"/>
      <c r="P2831" s="12">
        <f t="shared" si="817"/>
        <v>187.5</v>
      </c>
      <c r="Q2831" s="7">
        <v>4527337.95</v>
      </c>
      <c r="R2831" s="44" t="str">
        <f>VLOOKUP(F2831,'Set up'!$A$2:$E$55,5,FALSE)</f>
        <v>Trsf</v>
      </c>
    </row>
    <row r="2832" spans="1:19" ht="15" customHeight="1" x14ac:dyDescent="0.35">
      <c r="A2832" s="4">
        <v>45415</v>
      </c>
      <c r="B2832" s="5">
        <f t="shared" si="824"/>
        <v>5</v>
      </c>
      <c r="C2832" s="5">
        <f t="shared" si="825"/>
        <v>2024</v>
      </c>
      <c r="D2832" s="5" t="s">
        <v>2622</v>
      </c>
      <c r="E2832" s="5" t="str">
        <f>VLOOKUP(F2832,'Set up'!$A$2:$C$55,2,FALSE)</f>
        <v>C00000014</v>
      </c>
      <c r="F2832" s="1" t="s">
        <v>263</v>
      </c>
      <c r="G2832" s="99" t="s">
        <v>2110</v>
      </c>
      <c r="H2832" s="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821"/>
        <v>45415</v>
      </c>
      <c r="L2832" s="5">
        <f t="shared" si="822"/>
        <v>5</v>
      </c>
      <c r="M2832" s="5">
        <f t="shared" si="823"/>
        <v>2024</v>
      </c>
      <c r="N2832" s="12">
        <v>283.8</v>
      </c>
      <c r="O2832" s="6">
        <f t="shared" ref="O2832:O2833" si="826">-N2832</f>
        <v>-283.8</v>
      </c>
      <c r="P2832" s="12">
        <f t="shared" si="817"/>
        <v>0</v>
      </c>
      <c r="Q2832" s="7">
        <v>4528433.45</v>
      </c>
      <c r="R2832" s="44" t="str">
        <f>VLOOKUP(F2832,'Set up'!$A$2:$E$55,5,FALSE)</f>
        <v>Cash</v>
      </c>
      <c r="S2832" s="1" t="s">
        <v>2699</v>
      </c>
    </row>
    <row r="2833" spans="1:19" ht="15" customHeight="1" x14ac:dyDescent="0.35">
      <c r="A2833" s="4">
        <v>45415</v>
      </c>
      <c r="B2833" s="5">
        <f t="shared" si="824"/>
        <v>5</v>
      </c>
      <c r="C2833" s="5">
        <f t="shared" si="825"/>
        <v>2024</v>
      </c>
      <c r="D2833" s="5" t="s">
        <v>2622</v>
      </c>
      <c r="E2833" s="5" t="str">
        <f>VLOOKUP(F2833,'Set up'!$A$2:$C$55,2,FALSE)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821"/>
        <v>45415</v>
      </c>
      <c r="L2833" s="5">
        <f t="shared" si="822"/>
        <v>5</v>
      </c>
      <c r="M2833" s="5">
        <f t="shared" si="823"/>
        <v>2024</v>
      </c>
      <c r="N2833" s="12">
        <v>160</v>
      </c>
      <c r="O2833" s="6">
        <f t="shared" si="826"/>
        <v>-160</v>
      </c>
      <c r="P2833" s="12">
        <f t="shared" si="817"/>
        <v>0</v>
      </c>
      <c r="Q2833" s="7">
        <v>4530048.45</v>
      </c>
      <c r="R2833" s="44" t="str">
        <f>VLOOKUP(F2833,'Set up'!$A$2:$E$55,5,FALSE)</f>
        <v>Cash</v>
      </c>
      <c r="S2833" s="1" t="s">
        <v>2699</v>
      </c>
    </row>
    <row r="2834" spans="1:19" ht="15" customHeight="1" x14ac:dyDescent="0.35">
      <c r="A2834" s="4">
        <v>45416</v>
      </c>
      <c r="B2834" s="5">
        <f t="shared" si="824"/>
        <v>5</v>
      </c>
      <c r="C2834" s="5">
        <f t="shared" si="825"/>
        <v>2024</v>
      </c>
      <c r="D2834" s="5" t="s">
        <v>2623</v>
      </c>
      <c r="E2834" s="5" t="str">
        <f>VLOOKUP(F2834,'Set up'!$A$2:$C$55,2,FALSE)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821"/>
        <v>45416</v>
      </c>
      <c r="L2834" s="5">
        <f t="shared" si="822"/>
        <v>5</v>
      </c>
      <c r="M2834" s="5">
        <f t="shared" si="823"/>
        <v>2024</v>
      </c>
      <c r="N2834" s="12">
        <v>500</v>
      </c>
      <c r="O2834" s="12"/>
      <c r="P2834" s="12">
        <f t="shared" si="817"/>
        <v>500</v>
      </c>
      <c r="Q2834" s="7">
        <v>4530575.95</v>
      </c>
      <c r="R2834" s="44" t="str">
        <f>VLOOKUP(F2834,'Set up'!$A$2:$E$55,5,FALSE)</f>
        <v>Trsf</v>
      </c>
    </row>
    <row r="2835" spans="1:19" ht="15" customHeight="1" x14ac:dyDescent="0.35">
      <c r="A2835" s="4">
        <v>45416</v>
      </c>
      <c r="B2835" s="5">
        <f t="shared" si="824"/>
        <v>5</v>
      </c>
      <c r="C2835" s="5">
        <f t="shared" si="825"/>
        <v>2024</v>
      </c>
      <c r="D2835" s="5" t="s">
        <v>2624</v>
      </c>
      <c r="E2835" s="5" t="str">
        <f>VLOOKUP(F2835,'Set up'!$A$2:$C$55,2,FALSE)</f>
        <v>C00000042</v>
      </c>
      <c r="F2835" s="1" t="s">
        <v>2013</v>
      </c>
      <c r="G2835" s="99" t="s">
        <v>2625</v>
      </c>
      <c r="H2835" s="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821"/>
        <v>45416</v>
      </c>
      <c r="L2835" s="5">
        <f t="shared" si="822"/>
        <v>5</v>
      </c>
      <c r="M2835" s="5">
        <f t="shared" si="823"/>
        <v>2024</v>
      </c>
      <c r="N2835" s="12">
        <v>13024</v>
      </c>
      <c r="O2835" s="12"/>
      <c r="P2835" s="12">
        <f t="shared" si="817"/>
        <v>13024</v>
      </c>
      <c r="Q2835" s="7">
        <v>4552867.95</v>
      </c>
      <c r="R2835" s="44" t="str">
        <f>VLOOKUP(F2835,'Set up'!$A$2:$E$55,5,FALSE)</f>
        <v>Trsf</v>
      </c>
    </row>
    <row r="2836" spans="1:19" ht="15" customHeight="1" x14ac:dyDescent="0.35">
      <c r="A2836" s="4">
        <v>45416</v>
      </c>
      <c r="B2836" s="5">
        <f t="shared" si="824"/>
        <v>5</v>
      </c>
      <c r="C2836" s="5">
        <f t="shared" si="825"/>
        <v>2024</v>
      </c>
      <c r="D2836" s="5" t="s">
        <v>2624</v>
      </c>
      <c r="E2836" s="5" t="str">
        <f>VLOOKUP(F2836,'Set up'!$A$2:$C$55,2,FALSE)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821"/>
        <v>45416</v>
      </c>
      <c r="L2836" s="5">
        <f t="shared" si="822"/>
        <v>5</v>
      </c>
      <c r="M2836" s="5">
        <f t="shared" si="823"/>
        <v>2024</v>
      </c>
      <c r="N2836" s="12">
        <v>3828</v>
      </c>
      <c r="O2836" s="12"/>
      <c r="P2836" s="12">
        <f t="shared" si="817"/>
        <v>3828</v>
      </c>
      <c r="Q2836" s="7">
        <v>4545411.95</v>
      </c>
      <c r="R2836" s="44" t="str">
        <f>VLOOKUP(F2836,'Set up'!$A$2:$E$55,5,FALSE)</f>
        <v>Trsf</v>
      </c>
    </row>
    <row r="2837" spans="1:19" ht="15" customHeight="1" x14ac:dyDescent="0.35">
      <c r="A2837" s="4">
        <v>45416</v>
      </c>
      <c r="B2837" s="5">
        <f t="shared" si="824"/>
        <v>5</v>
      </c>
      <c r="C2837" s="5">
        <f t="shared" si="825"/>
        <v>2024</v>
      </c>
      <c r="D2837" s="5" t="s">
        <v>2624</v>
      </c>
      <c r="E2837" s="5" t="str">
        <f>VLOOKUP(F2837,'Set up'!$A$2:$C$55,2,FALSE)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821"/>
        <v>45416</v>
      </c>
      <c r="L2837" s="5">
        <f t="shared" si="822"/>
        <v>5</v>
      </c>
      <c r="M2837" s="5">
        <f t="shared" si="823"/>
        <v>2024</v>
      </c>
      <c r="N2837" s="12">
        <v>2808</v>
      </c>
      <c r="O2837" s="12"/>
      <c r="P2837" s="12">
        <f t="shared" si="817"/>
        <v>2808</v>
      </c>
      <c r="Q2837" s="7">
        <v>4544831.95</v>
      </c>
      <c r="R2837" s="44" t="str">
        <f>VLOOKUP(F2837,'Set up'!$A$2:$E$55,5,FALSE)</f>
        <v>Trsf</v>
      </c>
    </row>
    <row r="2838" spans="1:19" ht="15" customHeight="1" x14ac:dyDescent="0.35">
      <c r="A2838" s="4">
        <v>45416</v>
      </c>
      <c r="B2838" s="5">
        <f t="shared" si="824"/>
        <v>5</v>
      </c>
      <c r="C2838" s="5">
        <f t="shared" si="825"/>
        <v>2024</v>
      </c>
      <c r="D2838" s="5" t="s">
        <v>2624</v>
      </c>
      <c r="E2838" s="5" t="str">
        <f>VLOOKUP(F2838,'Set up'!$A$2:$C$55,2,FALSE)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821"/>
        <v>45416</v>
      </c>
      <c r="L2838" s="5">
        <f t="shared" si="822"/>
        <v>5</v>
      </c>
      <c r="M2838" s="5">
        <f t="shared" si="823"/>
        <v>2024</v>
      </c>
      <c r="N2838" s="12">
        <v>1000</v>
      </c>
      <c r="O2838" s="12"/>
      <c r="P2838" s="12">
        <f t="shared" si="817"/>
        <v>1000</v>
      </c>
      <c r="Q2838" s="7">
        <v>4543418.95</v>
      </c>
      <c r="R2838" s="44" t="str">
        <f>VLOOKUP(F2838,'Set up'!$A$2:$E$55,5,FALSE)</f>
        <v>Trsf</v>
      </c>
    </row>
    <row r="2839" spans="1:19" ht="15" customHeight="1" x14ac:dyDescent="0.35">
      <c r="A2839" s="4">
        <v>45416</v>
      </c>
      <c r="B2839" s="5">
        <f t="shared" si="824"/>
        <v>5</v>
      </c>
      <c r="C2839" s="5">
        <f t="shared" si="825"/>
        <v>2024</v>
      </c>
      <c r="D2839" s="5" t="s">
        <v>2624</v>
      </c>
      <c r="E2839" s="5" t="str">
        <f>VLOOKUP(F2839,'Set up'!$A$2:$C$55,2,FALSE)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821"/>
        <v>45416</v>
      </c>
      <c r="L2839" s="5">
        <f t="shared" si="822"/>
        <v>5</v>
      </c>
      <c r="M2839" s="5">
        <f t="shared" si="823"/>
        <v>2024</v>
      </c>
      <c r="N2839" s="12">
        <v>380</v>
      </c>
      <c r="O2839" s="12"/>
      <c r="P2839" s="12">
        <f t="shared" si="817"/>
        <v>380</v>
      </c>
      <c r="Q2839" s="7">
        <v>4544426.95</v>
      </c>
      <c r="R2839" s="44" t="str">
        <f>VLOOKUP(F2839,'Set up'!$A$2:$E$55,5,FALSE)</f>
        <v>Trsf</v>
      </c>
    </row>
    <row r="2840" spans="1:19" ht="15" customHeight="1" x14ac:dyDescent="0.35">
      <c r="A2840" s="4">
        <v>45419</v>
      </c>
      <c r="B2840" s="5">
        <f t="shared" si="824"/>
        <v>5</v>
      </c>
      <c r="C2840" s="5">
        <f t="shared" si="825"/>
        <v>2024</v>
      </c>
      <c r="D2840" s="5" t="s">
        <v>2626</v>
      </c>
      <c r="E2840" s="5" t="str">
        <f>VLOOKUP(F2840,'Set up'!$A$2:$C$55,2,FALSE)</f>
        <v>C00000026</v>
      </c>
      <c r="F2840" s="1" t="s">
        <v>785</v>
      </c>
      <c r="G2840" s="99" t="s">
        <v>2625</v>
      </c>
      <c r="H2840" s="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821"/>
        <v>45419</v>
      </c>
      <c r="L2840" s="5">
        <f t="shared" si="822"/>
        <v>5</v>
      </c>
      <c r="M2840" s="5">
        <f t="shared" si="823"/>
        <v>2024</v>
      </c>
      <c r="N2840" s="12">
        <v>3476</v>
      </c>
      <c r="O2840" s="12">
        <f>-3000-476</f>
        <v>-3476</v>
      </c>
      <c r="P2840" s="12">
        <f t="shared" si="817"/>
        <v>0</v>
      </c>
      <c r="Q2840" s="7">
        <v>4548143.95</v>
      </c>
      <c r="R2840" s="44" t="str">
        <f>VLOOKUP(F2840,'Set up'!$A$2:$E$55,5,FALSE)</f>
        <v>Trsf</v>
      </c>
      <c r="S2840" s="1" t="s">
        <v>2795</v>
      </c>
    </row>
    <row r="2841" spans="1:19" ht="15" customHeight="1" x14ac:dyDescent="0.35">
      <c r="A2841" s="4">
        <v>45419</v>
      </c>
      <c r="B2841" s="5">
        <f t="shared" si="824"/>
        <v>5</v>
      </c>
      <c r="C2841" s="5">
        <f t="shared" si="825"/>
        <v>2024</v>
      </c>
      <c r="D2841" s="5" t="s">
        <v>2626</v>
      </c>
      <c r="E2841" s="5" t="str">
        <f>VLOOKUP(F2841,'Set up'!$A$2:$C$55,2,FALSE)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821"/>
        <v>45419</v>
      </c>
      <c r="L2841" s="5">
        <f t="shared" si="822"/>
        <v>5</v>
      </c>
      <c r="M2841" s="5">
        <f t="shared" si="823"/>
        <v>2024</v>
      </c>
      <c r="N2841" s="12">
        <v>405</v>
      </c>
      <c r="O2841" s="6">
        <f t="shared" ref="O2841:O2845" si="827">-N2841</f>
        <v>-405</v>
      </c>
      <c r="P2841" s="12">
        <f t="shared" si="817"/>
        <v>0</v>
      </c>
      <c r="Q2841" s="7">
        <v>4545356.75</v>
      </c>
      <c r="R2841" s="44" t="str">
        <f>VLOOKUP(F2841,'Set up'!$A$2:$E$55,5,FALSE)</f>
        <v>Trsf</v>
      </c>
      <c r="S2841" s="1" t="s">
        <v>2796</v>
      </c>
    </row>
    <row r="2842" spans="1:19" ht="15" customHeight="1" x14ac:dyDescent="0.35">
      <c r="A2842" s="4">
        <v>45419</v>
      </c>
      <c r="B2842" s="5">
        <f t="shared" si="824"/>
        <v>5</v>
      </c>
      <c r="C2842" s="5">
        <f t="shared" si="825"/>
        <v>2024</v>
      </c>
      <c r="D2842" s="5" t="s">
        <v>2626</v>
      </c>
      <c r="E2842" s="5" t="str">
        <f>VLOOKUP(F2842,'Set up'!$A$2:$C$55,2,FALSE)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821"/>
        <v>45419</v>
      </c>
      <c r="L2842" s="5">
        <f t="shared" si="822"/>
        <v>5</v>
      </c>
      <c r="M2842" s="5">
        <f t="shared" si="823"/>
        <v>2024</v>
      </c>
      <c r="N2842" s="12">
        <v>220</v>
      </c>
      <c r="O2842" s="6">
        <f t="shared" si="827"/>
        <v>-220</v>
      </c>
      <c r="P2842" s="12">
        <f t="shared" si="817"/>
        <v>0</v>
      </c>
      <c r="Q2842" s="7">
        <v>4545331.75</v>
      </c>
      <c r="R2842" s="44" t="str">
        <f>VLOOKUP(F2842,'Set up'!$A$2:$E$55,5,FALSE)</f>
        <v>Trsf</v>
      </c>
      <c r="S2842" s="1" t="s">
        <v>2797</v>
      </c>
    </row>
    <row r="2843" spans="1:19" ht="15" customHeight="1" x14ac:dyDescent="0.35">
      <c r="A2843" s="4">
        <v>45419</v>
      </c>
      <c r="B2843" s="5">
        <f t="shared" si="824"/>
        <v>5</v>
      </c>
      <c r="C2843" s="5">
        <f t="shared" si="825"/>
        <v>2024</v>
      </c>
      <c r="D2843" s="5" t="s">
        <v>2626</v>
      </c>
      <c r="E2843" s="5" t="str">
        <f>VLOOKUP(F2843,'Set up'!$A$2:$C$55,2,FALSE)</f>
        <v>C00000026</v>
      </c>
      <c r="F2843" s="1" t="s">
        <v>785</v>
      </c>
      <c r="G2843" s="99" t="s">
        <v>2215</v>
      </c>
      <c r="H2843" s="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821"/>
        <v>45419</v>
      </c>
      <c r="L2843" s="5">
        <f t="shared" si="822"/>
        <v>5</v>
      </c>
      <c r="M2843" s="5">
        <f t="shared" si="823"/>
        <v>2024</v>
      </c>
      <c r="N2843" s="12">
        <v>567.6</v>
      </c>
      <c r="O2843" s="6">
        <f t="shared" si="827"/>
        <v>-567.6</v>
      </c>
      <c r="P2843" s="12">
        <f t="shared" si="817"/>
        <v>0</v>
      </c>
      <c r="Q2843" s="7">
        <v>4545844.3499999996</v>
      </c>
      <c r="R2843" s="44" t="str">
        <f>VLOOKUP(F2843,'Set up'!$A$2:$E$55,5,FALSE)</f>
        <v>Trsf</v>
      </c>
      <c r="S2843" s="1" t="s">
        <v>2798</v>
      </c>
    </row>
    <row r="2844" spans="1:19" ht="15" customHeight="1" x14ac:dyDescent="0.35">
      <c r="A2844" s="4">
        <v>45419</v>
      </c>
      <c r="B2844" s="5">
        <f t="shared" si="824"/>
        <v>5</v>
      </c>
      <c r="C2844" s="5">
        <f t="shared" si="825"/>
        <v>2024</v>
      </c>
      <c r="D2844" s="5" t="s">
        <v>2626</v>
      </c>
      <c r="E2844" s="5" t="str">
        <f>VLOOKUP(F2844,'Set up'!$A$2:$C$55,2,FALSE)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821"/>
        <v>45419</v>
      </c>
      <c r="L2844" s="5">
        <f t="shared" si="822"/>
        <v>5</v>
      </c>
      <c r="M2844" s="5">
        <f t="shared" si="823"/>
        <v>2024</v>
      </c>
      <c r="N2844" s="12">
        <v>120</v>
      </c>
      <c r="O2844" s="6">
        <f t="shared" si="827"/>
        <v>-120</v>
      </c>
      <c r="P2844" s="12">
        <f t="shared" si="817"/>
        <v>0</v>
      </c>
      <c r="Q2844" s="7">
        <v>4545506.75</v>
      </c>
      <c r="R2844" s="44" t="str">
        <f>VLOOKUP(F2844,'Set up'!$A$2:$E$55,5,FALSE)</f>
        <v>Trsf</v>
      </c>
      <c r="S2844" s="1" t="s">
        <v>2799</v>
      </c>
    </row>
    <row r="2845" spans="1:19" ht="15" customHeight="1" x14ac:dyDescent="0.35">
      <c r="A2845" s="4">
        <v>45419</v>
      </c>
      <c r="B2845" s="5">
        <f t="shared" si="824"/>
        <v>5</v>
      </c>
      <c r="C2845" s="5">
        <f t="shared" si="825"/>
        <v>2024</v>
      </c>
      <c r="D2845" s="5" t="s">
        <v>2626</v>
      </c>
      <c r="E2845" s="5" t="str">
        <f>VLOOKUP(F2845,'Set up'!$A$2:$C$55,2,FALSE)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821"/>
        <v>45419</v>
      </c>
      <c r="L2845" s="5">
        <f t="shared" si="822"/>
        <v>5</v>
      </c>
      <c r="M2845" s="5">
        <f t="shared" si="823"/>
        <v>2024</v>
      </c>
      <c r="N2845" s="12">
        <v>55.2</v>
      </c>
      <c r="O2845" s="6">
        <f t="shared" si="827"/>
        <v>-55.2</v>
      </c>
      <c r="P2845" s="12">
        <f t="shared" si="817"/>
        <v>0</v>
      </c>
      <c r="Q2845" s="7">
        <v>4545561.95</v>
      </c>
      <c r="R2845" s="44" t="str">
        <f>VLOOKUP(F2845,'Set up'!$A$2:$E$55,5,FALSE)</f>
        <v>Trsf</v>
      </c>
      <c r="S2845" s="1" t="s">
        <v>2800</v>
      </c>
    </row>
    <row r="2846" spans="1:19" ht="15" customHeight="1" x14ac:dyDescent="0.35">
      <c r="A2846" s="4">
        <v>45421</v>
      </c>
      <c r="B2846" s="5">
        <f t="shared" si="824"/>
        <v>5</v>
      </c>
      <c r="C2846" s="5">
        <f t="shared" si="825"/>
        <v>2024</v>
      </c>
      <c r="D2846" s="5" t="s">
        <v>2627</v>
      </c>
      <c r="E2846" s="5" t="str">
        <f>VLOOKUP(F2846,'Set up'!$A$2:$C$55,2,FALSE)</f>
        <v>C00000037</v>
      </c>
      <c r="F2846" s="1" t="s">
        <v>1310</v>
      </c>
      <c r="G2846" s="99" t="s">
        <v>2628</v>
      </c>
      <c r="H2846" s="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821"/>
        <v>45451</v>
      </c>
      <c r="L2846" s="5">
        <f t="shared" si="822"/>
        <v>6</v>
      </c>
      <c r="M2846" s="5">
        <f t="shared" si="823"/>
        <v>2024</v>
      </c>
      <c r="N2846" s="12">
        <v>5280</v>
      </c>
      <c r="O2846" s="12"/>
      <c r="P2846" s="12">
        <f t="shared" si="817"/>
        <v>5280</v>
      </c>
      <c r="Q2846" s="7">
        <v>4552524.75</v>
      </c>
      <c r="R2846" s="44" t="str">
        <f>VLOOKUP(F2846,'Set up'!$A$2:$E$55,5,FALSE)</f>
        <v>Chq</v>
      </c>
    </row>
    <row r="2847" spans="1:19" ht="15" customHeight="1" x14ac:dyDescent="0.35">
      <c r="A2847" s="4">
        <v>45421</v>
      </c>
      <c r="B2847" s="5">
        <f t="shared" si="824"/>
        <v>5</v>
      </c>
      <c r="C2847" s="5">
        <f t="shared" si="825"/>
        <v>2024</v>
      </c>
      <c r="D2847" s="5" t="s">
        <v>2627</v>
      </c>
      <c r="E2847" s="5" t="str">
        <f>VLOOKUP(F2847,'Set up'!$A$2:$C$55,2,FALSE)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821"/>
        <v>45451</v>
      </c>
      <c r="L2847" s="5">
        <f t="shared" si="822"/>
        <v>6</v>
      </c>
      <c r="M2847" s="5">
        <f t="shared" si="823"/>
        <v>2024</v>
      </c>
      <c r="N2847" s="12">
        <v>421.2</v>
      </c>
      <c r="O2847" s="12"/>
      <c r="P2847" s="12">
        <f t="shared" si="817"/>
        <v>421.2</v>
      </c>
      <c r="Q2847" s="7">
        <v>4548220.95</v>
      </c>
      <c r="R2847" s="44" t="str">
        <f>VLOOKUP(F2847,'Set up'!$A$2:$E$55,5,FALSE)</f>
        <v>Chq</v>
      </c>
    </row>
    <row r="2848" spans="1:19" ht="15" customHeight="1" x14ac:dyDescent="0.35">
      <c r="A2848" s="4">
        <v>45421</v>
      </c>
      <c r="B2848" s="5">
        <f t="shared" si="824"/>
        <v>5</v>
      </c>
      <c r="C2848" s="5">
        <f t="shared" si="825"/>
        <v>2024</v>
      </c>
      <c r="D2848" s="5" t="s">
        <v>2627</v>
      </c>
      <c r="E2848" s="5" t="str">
        <f>VLOOKUP(F2848,'Set up'!$A$2:$C$55,2,FALSE)</f>
        <v>C00000037</v>
      </c>
      <c r="F2848" s="1" t="s">
        <v>1310</v>
      </c>
      <c r="G2848" s="99" t="s">
        <v>2629</v>
      </c>
      <c r="H2848" s="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821"/>
        <v>45451</v>
      </c>
      <c r="L2848" s="5">
        <f t="shared" si="822"/>
        <v>6</v>
      </c>
      <c r="M2848" s="5">
        <f t="shared" si="823"/>
        <v>2024</v>
      </c>
      <c r="N2848" s="12">
        <v>421.2</v>
      </c>
      <c r="O2848" s="12"/>
      <c r="P2848" s="12">
        <f t="shared" si="817"/>
        <v>421.2</v>
      </c>
      <c r="Q2848" s="7">
        <v>4548315.95</v>
      </c>
      <c r="R2848" s="44" t="str">
        <f>VLOOKUP(F2848,'Set up'!$A$2:$E$55,5,FALSE)</f>
        <v>Chq</v>
      </c>
    </row>
    <row r="2849" spans="1:18" ht="15" customHeight="1" x14ac:dyDescent="0.35">
      <c r="A2849" s="4">
        <v>45421</v>
      </c>
      <c r="B2849" s="5">
        <f t="shared" si="824"/>
        <v>5</v>
      </c>
      <c r="C2849" s="5">
        <f t="shared" si="825"/>
        <v>2024</v>
      </c>
      <c r="D2849" s="5" t="s">
        <v>2627</v>
      </c>
      <c r="E2849" s="5" t="str">
        <f>VLOOKUP(F2849,'Set up'!$A$2:$C$55,2,FALSE)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821"/>
        <v>45451</v>
      </c>
      <c r="L2849" s="5">
        <f t="shared" si="822"/>
        <v>6</v>
      </c>
      <c r="M2849" s="5">
        <f t="shared" si="823"/>
        <v>2024</v>
      </c>
      <c r="N2849" s="12">
        <v>240</v>
      </c>
      <c r="O2849" s="12"/>
      <c r="P2849" s="12">
        <f t="shared" si="817"/>
        <v>240</v>
      </c>
      <c r="Q2849" s="7">
        <v>4548447.25</v>
      </c>
      <c r="R2849" s="44" t="str">
        <f>VLOOKUP(F2849,'Set up'!$A$2:$E$55,5,FALSE)</f>
        <v>Chq</v>
      </c>
    </row>
    <row r="2850" spans="1:18" ht="15" customHeight="1" x14ac:dyDescent="0.35">
      <c r="A2850" s="4">
        <v>45421</v>
      </c>
      <c r="B2850" s="5">
        <f t="shared" si="824"/>
        <v>5</v>
      </c>
      <c r="C2850" s="5">
        <f t="shared" si="825"/>
        <v>2024</v>
      </c>
      <c r="D2850" s="5" t="s">
        <v>2627</v>
      </c>
      <c r="E2850" s="5" t="str">
        <f>VLOOKUP(F2850,'Set up'!$A$2:$C$55,2,FALSE)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821"/>
        <v>45451</v>
      </c>
      <c r="L2850" s="5">
        <f t="shared" si="822"/>
        <v>6</v>
      </c>
      <c r="M2850" s="5">
        <f t="shared" si="823"/>
        <v>2024</v>
      </c>
      <c r="N2850" s="12">
        <v>312.5</v>
      </c>
      <c r="O2850" s="12"/>
      <c r="P2850" s="12">
        <f t="shared" si="817"/>
        <v>312.5</v>
      </c>
      <c r="Q2850" s="7">
        <v>4548999.75</v>
      </c>
      <c r="R2850" s="44" t="str">
        <f>VLOOKUP(F2850,'Set up'!$A$2:$E$55,5,FALSE)</f>
        <v>Chq</v>
      </c>
    </row>
    <row r="2851" spans="1:18" ht="15" customHeight="1" x14ac:dyDescent="0.35">
      <c r="A2851" s="4">
        <v>45422</v>
      </c>
      <c r="B2851" s="5">
        <f t="shared" si="824"/>
        <v>5</v>
      </c>
      <c r="C2851" s="5">
        <f t="shared" si="825"/>
        <v>2024</v>
      </c>
      <c r="D2851" s="5" t="s">
        <v>2630</v>
      </c>
      <c r="E2851" s="5" t="str">
        <f>VLOOKUP(F2851,'Set up'!$A$2:$C$55,2,FALSE)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821"/>
        <v>45422</v>
      </c>
      <c r="L2851" s="5">
        <f t="shared" si="822"/>
        <v>5</v>
      </c>
      <c r="M2851" s="5">
        <f t="shared" si="823"/>
        <v>2024</v>
      </c>
      <c r="N2851" s="12">
        <v>3476</v>
      </c>
      <c r="O2851" s="12"/>
      <c r="P2851" s="12">
        <f t="shared" si="817"/>
        <v>3476</v>
      </c>
      <c r="Q2851" s="7">
        <v>4553813.25</v>
      </c>
      <c r="R2851" s="44" t="str">
        <f>VLOOKUP(F2851,'Set up'!$A$2:$E$55,5,FALSE)</f>
        <v>Chq</v>
      </c>
    </row>
    <row r="2852" spans="1:18" ht="15" customHeight="1" x14ac:dyDescent="0.35">
      <c r="A2852" s="4">
        <v>45422</v>
      </c>
      <c r="B2852" s="5">
        <f t="shared" si="824"/>
        <v>5</v>
      </c>
      <c r="C2852" s="5">
        <f t="shared" si="825"/>
        <v>2024</v>
      </c>
      <c r="D2852" s="5" t="s">
        <v>2630</v>
      </c>
      <c r="E2852" s="5" t="str">
        <f>VLOOKUP(F2852,'Set up'!$A$2:$C$55,2,FALSE)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821"/>
        <v>45422</v>
      </c>
      <c r="L2852" s="5">
        <f t="shared" si="822"/>
        <v>5</v>
      </c>
      <c r="M2852" s="5">
        <f t="shared" si="823"/>
        <v>2024</v>
      </c>
      <c r="N2852" s="12">
        <v>1350</v>
      </c>
      <c r="O2852" s="12"/>
      <c r="P2852" s="12">
        <f t="shared" si="817"/>
        <v>1350</v>
      </c>
      <c r="Q2852" s="7">
        <v>4552107.25</v>
      </c>
      <c r="R2852" s="44" t="str">
        <f>VLOOKUP(F2852,'Set up'!$A$2:$E$55,5,FALSE)</f>
        <v>Chq</v>
      </c>
    </row>
    <row r="2853" spans="1:18" ht="15" customHeight="1" x14ac:dyDescent="0.35">
      <c r="A2853" s="4">
        <v>45422</v>
      </c>
      <c r="B2853" s="5">
        <f t="shared" si="824"/>
        <v>5</v>
      </c>
      <c r="C2853" s="5">
        <f t="shared" si="825"/>
        <v>2024</v>
      </c>
      <c r="D2853" s="5" t="s">
        <v>2630</v>
      </c>
      <c r="E2853" s="5" t="str">
        <f>VLOOKUP(F2853,'Set up'!$A$2:$C$55,2,FALSE)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821"/>
        <v>45422</v>
      </c>
      <c r="L2853" s="5">
        <f t="shared" si="822"/>
        <v>5</v>
      </c>
      <c r="M2853" s="5">
        <f t="shared" si="823"/>
        <v>2024</v>
      </c>
      <c r="N2853" s="12">
        <v>220</v>
      </c>
      <c r="O2853" s="12"/>
      <c r="P2853" s="12">
        <f t="shared" si="817"/>
        <v>220</v>
      </c>
      <c r="Q2853" s="7">
        <v>4551037.25</v>
      </c>
      <c r="R2853" s="44" t="str">
        <f>VLOOKUP(F2853,'Set up'!$A$2:$E$55,5,FALSE)</f>
        <v>Chq</v>
      </c>
    </row>
    <row r="2854" spans="1:18" ht="15" customHeight="1" x14ac:dyDescent="0.35">
      <c r="A2854" s="4">
        <v>45422</v>
      </c>
      <c r="B2854" s="5">
        <f t="shared" si="824"/>
        <v>5</v>
      </c>
      <c r="C2854" s="5">
        <f t="shared" si="825"/>
        <v>2024</v>
      </c>
      <c r="D2854" s="5" t="s">
        <v>2630</v>
      </c>
      <c r="E2854" s="5" t="str">
        <f>VLOOKUP(F2854,'Set up'!$A$2:$C$55,2,FALSE)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821"/>
        <v>45422</v>
      </c>
      <c r="L2854" s="5">
        <f t="shared" si="822"/>
        <v>5</v>
      </c>
      <c r="M2854" s="5">
        <f t="shared" si="823"/>
        <v>2024</v>
      </c>
      <c r="N2854" s="12">
        <v>96</v>
      </c>
      <c r="O2854" s="12"/>
      <c r="P2854" s="12">
        <f t="shared" si="817"/>
        <v>96</v>
      </c>
      <c r="Q2854" s="7">
        <v>4551333.25</v>
      </c>
      <c r="R2854" s="44" t="str">
        <f>VLOOKUP(F2854,'Set up'!$A$2:$E$55,5,FALSE)</f>
        <v>Chq</v>
      </c>
    </row>
    <row r="2855" spans="1:18" ht="15" customHeight="1" x14ac:dyDescent="0.35">
      <c r="A2855" s="4">
        <v>45422</v>
      </c>
      <c r="B2855" s="5">
        <f t="shared" si="824"/>
        <v>5</v>
      </c>
      <c r="C2855" s="5">
        <f t="shared" si="825"/>
        <v>2024</v>
      </c>
      <c r="D2855" s="5" t="s">
        <v>2630</v>
      </c>
      <c r="E2855" s="5" t="str">
        <f>VLOOKUP(F2855,'Set up'!$A$2:$C$55,2,FALSE)</f>
        <v>C00000006</v>
      </c>
      <c r="F2855" s="1" t="s">
        <v>43</v>
      </c>
      <c r="G2855" s="99" t="s">
        <v>2631</v>
      </c>
      <c r="H2855" s="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821"/>
        <v>45422</v>
      </c>
      <c r="L2855" s="5">
        <f t="shared" si="822"/>
        <v>5</v>
      </c>
      <c r="M2855" s="5">
        <f t="shared" si="823"/>
        <v>2024</v>
      </c>
      <c r="N2855" s="12">
        <v>275</v>
      </c>
      <c r="O2855" s="12"/>
      <c r="P2855" s="12">
        <f t="shared" si="817"/>
        <v>275</v>
      </c>
      <c r="Q2855" s="7">
        <v>4551622.25</v>
      </c>
      <c r="R2855" s="44" t="str">
        <f>VLOOKUP(F2855,'Set up'!$A$2:$E$55,5,FALSE)</f>
        <v>Chq</v>
      </c>
    </row>
    <row r="2856" spans="1:18" ht="15" customHeight="1" x14ac:dyDescent="0.35">
      <c r="A2856" s="4">
        <v>45422</v>
      </c>
      <c r="B2856" s="5">
        <f t="shared" si="824"/>
        <v>5</v>
      </c>
      <c r="C2856" s="5">
        <f t="shared" si="825"/>
        <v>2024</v>
      </c>
      <c r="D2856" s="5" t="s">
        <v>2630</v>
      </c>
      <c r="E2856" s="5" t="str">
        <f>VLOOKUP(F2856,'Set up'!$A$2:$C$55,2,FALSE)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821"/>
        <v>45422</v>
      </c>
      <c r="L2856" s="5">
        <f t="shared" si="822"/>
        <v>5</v>
      </c>
      <c r="M2856" s="5">
        <f t="shared" si="823"/>
        <v>2024</v>
      </c>
      <c r="N2856" s="12">
        <v>160</v>
      </c>
      <c r="O2856" s="12"/>
      <c r="P2856" s="12">
        <f t="shared" si="817"/>
        <v>160</v>
      </c>
      <c r="Q2856" s="7">
        <v>4551981.25</v>
      </c>
      <c r="R2856" s="44" t="str">
        <f>VLOOKUP(F2856,'Set up'!$A$2:$E$55,5,FALSE)</f>
        <v>Chq</v>
      </c>
    </row>
    <row r="2857" spans="1:18" ht="15" customHeight="1" x14ac:dyDescent="0.35">
      <c r="A2857" s="4">
        <v>45421</v>
      </c>
      <c r="B2857" s="5">
        <f t="shared" si="824"/>
        <v>5</v>
      </c>
      <c r="C2857" s="5">
        <f t="shared" si="825"/>
        <v>2024</v>
      </c>
      <c r="D2857" s="5" t="s">
        <v>2632</v>
      </c>
      <c r="E2857" s="5" t="str">
        <f>VLOOKUP(F2857,'Set up'!$A$2:$C$55,2,FALSE)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821"/>
        <v>45421</v>
      </c>
      <c r="L2857" s="5">
        <f t="shared" si="822"/>
        <v>5</v>
      </c>
      <c r="M2857" s="5">
        <f t="shared" si="823"/>
        <v>2024</v>
      </c>
      <c r="N2857" s="12">
        <v>437.5</v>
      </c>
      <c r="O2857" s="12"/>
      <c r="P2857" s="12">
        <f t="shared" si="817"/>
        <v>437.5</v>
      </c>
      <c r="Q2857" s="7">
        <v>4552443.75</v>
      </c>
      <c r="R2857" s="44" t="str">
        <f>VLOOKUP(F2857,'Set up'!$A$2:$E$55,5,FALSE)</f>
        <v>Trsf</v>
      </c>
    </row>
    <row r="2858" spans="1:18" ht="15" customHeight="1" x14ac:dyDescent="0.35">
      <c r="A2858" s="4">
        <v>45421</v>
      </c>
      <c r="B2858" s="5">
        <f t="shared" si="824"/>
        <v>5</v>
      </c>
      <c r="C2858" s="5">
        <f t="shared" si="825"/>
        <v>2024</v>
      </c>
      <c r="D2858" s="5" t="s">
        <v>2633</v>
      </c>
      <c r="E2858" s="5" t="str">
        <f>VLOOKUP(F2858,'Set up'!$A$2:$C$55,2,FALSE)</f>
        <v>C00000042</v>
      </c>
      <c r="F2858" s="1" t="s">
        <v>2013</v>
      </c>
      <c r="G2858" s="99" t="s">
        <v>2625</v>
      </c>
      <c r="H2858" s="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821"/>
        <v>45421</v>
      </c>
      <c r="L2858" s="5">
        <f t="shared" si="822"/>
        <v>5</v>
      </c>
      <c r="M2858" s="5">
        <f t="shared" si="823"/>
        <v>2024</v>
      </c>
      <c r="N2858" s="12">
        <v>11396</v>
      </c>
      <c r="O2858" s="12"/>
      <c r="P2858" s="12">
        <f t="shared" si="817"/>
        <v>11396</v>
      </c>
      <c r="Q2858" s="7">
        <v>4566658.25</v>
      </c>
      <c r="R2858" s="44" t="str">
        <f>VLOOKUP(F2858,'Set up'!$A$2:$E$55,5,FALSE)</f>
        <v>Trsf</v>
      </c>
    </row>
    <row r="2859" spans="1:18" ht="15" customHeight="1" x14ac:dyDescent="0.35">
      <c r="A2859" s="4">
        <v>45421</v>
      </c>
      <c r="B2859" s="5">
        <f t="shared" si="824"/>
        <v>5</v>
      </c>
      <c r="C2859" s="5">
        <f t="shared" si="825"/>
        <v>2024</v>
      </c>
      <c r="D2859" s="5" t="s">
        <v>2633</v>
      </c>
      <c r="E2859" s="5" t="str">
        <f>VLOOKUP(F2859,'Set up'!$A$2:$C$55,2,FALSE)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821"/>
        <v>45421</v>
      </c>
      <c r="L2859" s="5">
        <f t="shared" si="822"/>
        <v>5</v>
      </c>
      <c r="M2859" s="5">
        <f t="shared" si="823"/>
        <v>2024</v>
      </c>
      <c r="N2859" s="12">
        <v>3654</v>
      </c>
      <c r="O2859" s="12"/>
      <c r="P2859" s="12">
        <f t="shared" si="817"/>
        <v>3654</v>
      </c>
      <c r="Q2859" s="7">
        <v>4560544.25</v>
      </c>
      <c r="R2859" s="44" t="str">
        <f>VLOOKUP(F2859,'Set up'!$A$2:$E$55,5,FALSE)</f>
        <v>Trsf</v>
      </c>
    </row>
    <row r="2860" spans="1:18" ht="15" customHeight="1" x14ac:dyDescent="0.35">
      <c r="A2860" s="4">
        <v>45421</v>
      </c>
      <c r="B2860" s="5">
        <f t="shared" si="824"/>
        <v>5</v>
      </c>
      <c r="C2860" s="5">
        <f t="shared" si="825"/>
        <v>2024</v>
      </c>
      <c r="D2860" s="5" t="s">
        <v>2633</v>
      </c>
      <c r="E2860" s="5" t="str">
        <f>VLOOKUP(F2860,'Set up'!$A$2:$C$55,2,FALSE)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821"/>
        <v>45421</v>
      </c>
      <c r="L2860" s="5">
        <f t="shared" si="822"/>
        <v>5</v>
      </c>
      <c r="M2860" s="5">
        <f t="shared" si="823"/>
        <v>2024</v>
      </c>
      <c r="N2860" s="12">
        <v>1638</v>
      </c>
      <c r="O2860" s="12"/>
      <c r="P2860" s="12">
        <f t="shared" si="817"/>
        <v>1638</v>
      </c>
      <c r="Q2860" s="7">
        <v>4558978.25</v>
      </c>
      <c r="R2860" s="44" t="str">
        <f>VLOOKUP(F2860,'Set up'!$A$2:$E$55,5,FALSE)</f>
        <v>Trsf</v>
      </c>
    </row>
    <row r="2861" spans="1:18" ht="15" customHeight="1" x14ac:dyDescent="0.35">
      <c r="A2861" s="4">
        <v>45421</v>
      </c>
      <c r="B2861" s="5">
        <f t="shared" si="824"/>
        <v>5</v>
      </c>
      <c r="C2861" s="5">
        <f t="shared" si="825"/>
        <v>2024</v>
      </c>
      <c r="D2861" s="5" t="s">
        <v>2633</v>
      </c>
      <c r="E2861" s="5" t="str">
        <f>VLOOKUP(F2861,'Set up'!$A$2:$C$55,2,FALSE)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821"/>
        <v>45421</v>
      </c>
      <c r="L2861" s="5">
        <f t="shared" si="822"/>
        <v>5</v>
      </c>
      <c r="M2861" s="5">
        <f t="shared" si="823"/>
        <v>2024</v>
      </c>
      <c r="N2861" s="12">
        <v>1000</v>
      </c>
      <c r="O2861" s="12"/>
      <c r="P2861" s="12">
        <f t="shared" si="817"/>
        <v>1000</v>
      </c>
      <c r="Q2861" s="7">
        <v>4558777.75</v>
      </c>
      <c r="R2861" s="44" t="str">
        <f>VLOOKUP(F2861,'Set up'!$A$2:$E$55,5,FALSE)</f>
        <v>Trsf</v>
      </c>
    </row>
    <row r="2862" spans="1:18" ht="15" customHeight="1" x14ac:dyDescent="0.35">
      <c r="A2862" s="4">
        <v>45421</v>
      </c>
      <c r="B2862" s="5">
        <f t="shared" si="824"/>
        <v>5</v>
      </c>
      <c r="C2862" s="5">
        <f t="shared" si="825"/>
        <v>2024</v>
      </c>
      <c r="D2862" s="5" t="s">
        <v>2633</v>
      </c>
      <c r="E2862" s="5" t="str">
        <f>VLOOKUP(F2862,'Set up'!$A$2:$C$55,2,FALSE)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821"/>
        <v>45421</v>
      </c>
      <c r="L2862" s="5">
        <f t="shared" si="822"/>
        <v>5</v>
      </c>
      <c r="M2862" s="5">
        <f t="shared" si="823"/>
        <v>2024</v>
      </c>
      <c r="N2862" s="12">
        <v>380</v>
      </c>
      <c r="O2862" s="12"/>
      <c r="P2862" s="12">
        <f t="shared" si="817"/>
        <v>380</v>
      </c>
      <c r="Q2862" s="7">
        <v>4558157.75</v>
      </c>
      <c r="R2862" s="44" t="str">
        <f>VLOOKUP(F2862,'Set up'!$A$2:$E$55,5,FALSE)</f>
        <v>Trsf</v>
      </c>
    </row>
    <row r="2863" spans="1:18" ht="15" customHeight="1" x14ac:dyDescent="0.35">
      <c r="A2863" s="4">
        <v>45422</v>
      </c>
      <c r="B2863" s="5">
        <f t="shared" si="824"/>
        <v>5</v>
      </c>
      <c r="C2863" s="5">
        <f t="shared" si="825"/>
        <v>2024</v>
      </c>
      <c r="D2863" s="5" t="s">
        <v>2634</v>
      </c>
      <c r="E2863" s="5" t="str">
        <f>VLOOKUP(F2863,'Set up'!$A$2:$C$55,2,FALSE)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821"/>
        <v>45422</v>
      </c>
      <c r="L2863" s="5">
        <f t="shared" si="822"/>
        <v>5</v>
      </c>
      <c r="M2863" s="5">
        <f t="shared" si="823"/>
        <v>2024</v>
      </c>
      <c r="N2863" s="12">
        <v>1760</v>
      </c>
      <c r="O2863" s="12"/>
      <c r="P2863" s="12">
        <f t="shared" si="817"/>
        <v>1760</v>
      </c>
      <c r="Q2863" s="7">
        <v>4570933.75</v>
      </c>
      <c r="R2863" s="44" t="str">
        <f>VLOOKUP(F2863,'Set up'!$A$2:$E$55,5,FALSE)</f>
        <v>Trsf</v>
      </c>
    </row>
    <row r="2864" spans="1:18" ht="15" customHeight="1" x14ac:dyDescent="0.35">
      <c r="A2864" s="4">
        <v>45422</v>
      </c>
      <c r="B2864" s="5">
        <f t="shared" si="824"/>
        <v>5</v>
      </c>
      <c r="C2864" s="5">
        <f t="shared" si="825"/>
        <v>2024</v>
      </c>
      <c r="D2864" s="5" t="s">
        <v>2634</v>
      </c>
      <c r="E2864" s="5" t="str">
        <f>VLOOKUP(F2864,'Set up'!$A$2:$C$55,2,FALSE)</f>
        <v>C00000019</v>
      </c>
      <c r="F2864" s="1" t="s">
        <v>401</v>
      </c>
      <c r="G2864" s="99" t="s">
        <v>2212</v>
      </c>
      <c r="H2864" s="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821"/>
        <v>45422</v>
      </c>
      <c r="L2864" s="5">
        <f t="shared" si="822"/>
        <v>5</v>
      </c>
      <c r="M2864" s="5">
        <f t="shared" si="823"/>
        <v>2024</v>
      </c>
      <c r="N2864" s="12">
        <v>405</v>
      </c>
      <c r="O2864" s="12"/>
      <c r="P2864" s="12">
        <f t="shared" ref="P2864:P2927" si="828">SUM(N2864+O2864)</f>
        <v>405</v>
      </c>
      <c r="Q2864" s="7">
        <v>4573232.75</v>
      </c>
      <c r="R2864" s="44" t="str">
        <f>VLOOKUP(F2864,'Set up'!$A$2:$E$55,5,FALSE)</f>
        <v>Trsf</v>
      </c>
    </row>
    <row r="2865" spans="1:18" ht="15" customHeight="1" x14ac:dyDescent="0.35">
      <c r="A2865" s="4">
        <v>45422</v>
      </c>
      <c r="B2865" s="5">
        <f t="shared" si="824"/>
        <v>5</v>
      </c>
      <c r="C2865" s="5">
        <f t="shared" si="825"/>
        <v>2024</v>
      </c>
      <c r="D2865" s="5" t="s">
        <v>2634</v>
      </c>
      <c r="E2865" s="5" t="str">
        <f>VLOOKUP(F2865,'Set up'!$A$2:$C$55,2,FALSE)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821"/>
        <v>45422</v>
      </c>
      <c r="L2865" s="5">
        <f t="shared" si="822"/>
        <v>5</v>
      </c>
      <c r="M2865" s="5">
        <f t="shared" si="823"/>
        <v>2024</v>
      </c>
      <c r="N2865" s="12">
        <v>187.5</v>
      </c>
      <c r="O2865" s="12"/>
      <c r="P2865" s="12">
        <f t="shared" si="828"/>
        <v>187.5</v>
      </c>
      <c r="Q2865" s="7">
        <v>4574887.25</v>
      </c>
      <c r="R2865" s="44" t="str">
        <f>VLOOKUP(F2865,'Set up'!$A$2:$E$55,5,FALSE)</f>
        <v>Trsf</v>
      </c>
    </row>
    <row r="2866" spans="1:18" ht="15" customHeight="1" x14ac:dyDescent="0.35">
      <c r="A2866" s="4">
        <v>45422</v>
      </c>
      <c r="B2866" s="5">
        <f t="shared" si="824"/>
        <v>5</v>
      </c>
      <c r="C2866" s="5">
        <f t="shared" si="825"/>
        <v>2024</v>
      </c>
      <c r="D2866" s="5" t="s">
        <v>2634</v>
      </c>
      <c r="E2866" s="5" t="str">
        <f>VLOOKUP(F2866,'Set up'!$A$2:$C$55,2,FALSE)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si="821"/>
        <v>45422</v>
      </c>
      <c r="L2866" s="5">
        <f t="shared" si="822"/>
        <v>5</v>
      </c>
      <c r="M2866" s="5">
        <f t="shared" si="823"/>
        <v>2024</v>
      </c>
      <c r="N2866" s="12">
        <v>160</v>
      </c>
      <c r="O2866" s="12"/>
      <c r="P2866" s="12">
        <f t="shared" si="828"/>
        <v>160</v>
      </c>
      <c r="Q2866" s="7">
        <v>4575859.75</v>
      </c>
      <c r="R2866" s="44" t="str">
        <f>VLOOKUP(F2866,'Set up'!$A$2:$E$55,5,FALSE)</f>
        <v>Trsf</v>
      </c>
    </row>
    <row r="2867" spans="1:18" ht="15" customHeight="1" x14ac:dyDescent="0.35">
      <c r="A2867" s="4">
        <v>45422</v>
      </c>
      <c r="B2867" s="5">
        <f t="shared" si="824"/>
        <v>5</v>
      </c>
      <c r="C2867" s="5">
        <f t="shared" si="825"/>
        <v>2024</v>
      </c>
      <c r="D2867" s="5" t="s">
        <v>2635</v>
      </c>
      <c r="E2867" s="5" t="str">
        <f>VLOOKUP(F2867,'Set up'!$A$2:$C$55,2,FALSE)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821"/>
        <v>45542</v>
      </c>
      <c r="L2867" s="5">
        <f t="shared" si="822"/>
        <v>9</v>
      </c>
      <c r="M2867" s="5">
        <f t="shared" si="823"/>
        <v>2024</v>
      </c>
      <c r="N2867" s="12">
        <v>9768</v>
      </c>
      <c r="O2867" s="12"/>
      <c r="P2867" s="12">
        <f t="shared" si="828"/>
        <v>9768</v>
      </c>
      <c r="Q2867" s="7">
        <v>4532478.45</v>
      </c>
      <c r="R2867" s="44" t="str">
        <f>VLOOKUP(F2867,'Set up'!$A$2:$E$55,5,FALSE)</f>
        <v>Trsf</v>
      </c>
    </row>
    <row r="2868" spans="1:18" ht="15" customHeight="1" x14ac:dyDescent="0.35">
      <c r="A2868" s="4">
        <v>45422</v>
      </c>
      <c r="B2868" s="5">
        <f t="shared" si="824"/>
        <v>5</v>
      </c>
      <c r="C2868" s="5">
        <f t="shared" si="825"/>
        <v>2024</v>
      </c>
      <c r="D2868" s="5" t="s">
        <v>2635</v>
      </c>
      <c r="E2868" s="5" t="str">
        <f>VLOOKUP(F2868,'Set up'!$A$2:$C$55,2,FALSE)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821"/>
        <v>45542</v>
      </c>
      <c r="L2868" s="5">
        <f t="shared" si="822"/>
        <v>9</v>
      </c>
      <c r="M2868" s="5">
        <f t="shared" si="823"/>
        <v>2024</v>
      </c>
      <c r="N2868" s="12">
        <v>1740</v>
      </c>
      <c r="O2868" s="12"/>
      <c r="P2868" s="12">
        <f t="shared" si="828"/>
        <v>1740</v>
      </c>
      <c r="Q2868" s="7">
        <v>4526575.45</v>
      </c>
      <c r="R2868" s="44" t="str">
        <f>VLOOKUP(F2868,'Set up'!$A$2:$E$55,5,FALSE)</f>
        <v>Trsf</v>
      </c>
    </row>
    <row r="2869" spans="1:18" ht="15" customHeight="1" x14ac:dyDescent="0.35">
      <c r="A2869" s="4">
        <v>45422</v>
      </c>
      <c r="B2869" s="5">
        <f t="shared" si="824"/>
        <v>5</v>
      </c>
      <c r="C2869" s="5">
        <f t="shared" si="825"/>
        <v>2024</v>
      </c>
      <c r="D2869" s="5" t="s">
        <v>2635</v>
      </c>
      <c r="E2869" s="5" t="str">
        <f>VLOOKUP(F2869,'Set up'!$A$2:$C$55,2,FALSE)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821"/>
        <v>45542</v>
      </c>
      <c r="L2869" s="5">
        <f t="shared" si="822"/>
        <v>9</v>
      </c>
      <c r="M2869" s="5">
        <f t="shared" si="823"/>
        <v>2024</v>
      </c>
      <c r="N2869" s="12">
        <v>575</v>
      </c>
      <c r="O2869" s="12"/>
      <c r="P2869" s="12">
        <f t="shared" si="828"/>
        <v>575</v>
      </c>
      <c r="Q2869" s="7">
        <v>4527735.45</v>
      </c>
      <c r="R2869" s="44" t="str">
        <f>VLOOKUP(F2869,'Set up'!$A$2:$E$55,5,FALSE)</f>
        <v>Trsf</v>
      </c>
    </row>
    <row r="2870" spans="1:18" ht="15" customHeight="1" x14ac:dyDescent="0.35">
      <c r="A2870" s="4">
        <v>45422</v>
      </c>
      <c r="B2870" s="5">
        <f t="shared" si="824"/>
        <v>5</v>
      </c>
      <c r="C2870" s="5">
        <f t="shared" si="825"/>
        <v>2024</v>
      </c>
      <c r="D2870" s="5" t="s">
        <v>2635</v>
      </c>
      <c r="E2870" s="5" t="str">
        <f>VLOOKUP(F2870,'Set up'!$A$2:$C$55,2,FALSE)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821"/>
        <v>45542</v>
      </c>
      <c r="L2870" s="5">
        <f t="shared" si="822"/>
        <v>9</v>
      </c>
      <c r="M2870" s="5">
        <f t="shared" si="823"/>
        <v>2024</v>
      </c>
      <c r="N2870" s="12">
        <v>440</v>
      </c>
      <c r="O2870" s="12"/>
      <c r="P2870" s="12">
        <f t="shared" si="828"/>
        <v>440</v>
      </c>
      <c r="Q2870" s="7">
        <v>4527777.95</v>
      </c>
      <c r="R2870" s="44" t="str">
        <f>VLOOKUP(F2870,'Set up'!$A$2:$E$55,5,FALSE)</f>
        <v>Trsf</v>
      </c>
    </row>
    <row r="2871" spans="1:18" ht="15" customHeight="1" x14ac:dyDescent="0.35">
      <c r="A2871" s="4">
        <v>45422</v>
      </c>
      <c r="B2871" s="5">
        <f t="shared" si="824"/>
        <v>5</v>
      </c>
      <c r="C2871" s="5">
        <f t="shared" si="825"/>
        <v>2024</v>
      </c>
      <c r="D2871" s="5" t="s">
        <v>2635</v>
      </c>
      <c r="E2871" s="5" t="str">
        <f>VLOOKUP(F2871,'Set up'!$A$2:$C$55,2,FALSE)</f>
        <v>C00000010</v>
      </c>
      <c r="F2871" s="1" t="s">
        <v>62</v>
      </c>
      <c r="G2871" s="99" t="s">
        <v>2522</v>
      </c>
      <c r="H2871" s="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821"/>
        <v>45542</v>
      </c>
      <c r="L2871" s="5">
        <f t="shared" si="822"/>
        <v>9</v>
      </c>
      <c r="M2871" s="5">
        <f t="shared" si="823"/>
        <v>2024</v>
      </c>
      <c r="N2871" s="12">
        <v>420</v>
      </c>
      <c r="O2871" s="12"/>
      <c r="P2871" s="12">
        <f t="shared" si="828"/>
        <v>420</v>
      </c>
      <c r="Q2871" s="7">
        <v>4528853.45</v>
      </c>
      <c r="R2871" s="44" t="str">
        <f>VLOOKUP(F2871,'Set up'!$A$2:$E$55,5,FALSE)</f>
        <v>Trsf</v>
      </c>
    </row>
    <row r="2872" spans="1:18" ht="15" customHeight="1" x14ac:dyDescent="0.35">
      <c r="A2872" s="4">
        <v>45422</v>
      </c>
      <c r="B2872" s="5">
        <f t="shared" si="824"/>
        <v>5</v>
      </c>
      <c r="C2872" s="5">
        <f t="shared" si="825"/>
        <v>2024</v>
      </c>
      <c r="D2872" s="5" t="s">
        <v>2635</v>
      </c>
      <c r="E2872" s="5" t="str">
        <f>VLOOKUP(F2872,'Set up'!$A$2:$C$55,2,FALSE)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821"/>
        <v>45542</v>
      </c>
      <c r="L2872" s="5">
        <f t="shared" si="822"/>
        <v>9</v>
      </c>
      <c r="M2872" s="5">
        <f t="shared" si="823"/>
        <v>2024</v>
      </c>
      <c r="N2872" s="12">
        <v>395</v>
      </c>
      <c r="O2872" s="12"/>
      <c r="P2872" s="12">
        <f t="shared" si="828"/>
        <v>395</v>
      </c>
      <c r="Q2872" s="7">
        <v>4530443.45</v>
      </c>
      <c r="R2872" s="44" t="str">
        <f>VLOOKUP(F2872,'Set up'!$A$2:$E$55,5,FALSE)</f>
        <v>Trsf</v>
      </c>
    </row>
    <row r="2873" spans="1:18" ht="15" customHeight="1" x14ac:dyDescent="0.35">
      <c r="A2873" s="4">
        <v>45426</v>
      </c>
      <c r="B2873" s="5">
        <f t="shared" si="824"/>
        <v>5</v>
      </c>
      <c r="C2873" s="5">
        <f t="shared" si="825"/>
        <v>2024</v>
      </c>
      <c r="D2873" s="5" t="s">
        <v>2636</v>
      </c>
      <c r="E2873" s="5" t="str">
        <f>VLOOKUP(F2873,'Set up'!$A$2:$C$55,2,FALSE)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821"/>
        <v>45426</v>
      </c>
      <c r="L2873" s="5">
        <f t="shared" si="822"/>
        <v>5</v>
      </c>
      <c r="M2873" s="5">
        <f t="shared" si="823"/>
        <v>2024</v>
      </c>
      <c r="N2873" s="12">
        <v>696</v>
      </c>
      <c r="O2873" s="12"/>
      <c r="P2873" s="12">
        <f t="shared" si="828"/>
        <v>696</v>
      </c>
      <c r="Q2873" s="7">
        <v>4531271.95</v>
      </c>
      <c r="R2873" s="44" t="str">
        <f>VLOOKUP(F2873,'Set up'!$A$2:$E$55,5,FALSE)</f>
        <v>Trsf</v>
      </c>
    </row>
    <row r="2874" spans="1:18" ht="15" customHeight="1" x14ac:dyDescent="0.35">
      <c r="A2874" s="4">
        <v>45426</v>
      </c>
      <c r="B2874" s="5">
        <f t="shared" si="824"/>
        <v>5</v>
      </c>
      <c r="C2874" s="5">
        <f t="shared" si="825"/>
        <v>2024</v>
      </c>
      <c r="D2874" s="5" t="s">
        <v>2636</v>
      </c>
      <c r="E2874" s="5" t="str">
        <f>VLOOKUP(F2874,'Set up'!$A$2:$C$55,2,FALSE)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821"/>
        <v>45426</v>
      </c>
      <c r="L2874" s="5">
        <f t="shared" si="822"/>
        <v>5</v>
      </c>
      <c r="M2874" s="5">
        <f t="shared" si="823"/>
        <v>2024</v>
      </c>
      <c r="N2874" s="12">
        <v>468</v>
      </c>
      <c r="O2874" s="12"/>
      <c r="P2874" s="12">
        <f t="shared" si="828"/>
        <v>468</v>
      </c>
      <c r="Q2874" s="7">
        <v>4553335.95</v>
      </c>
      <c r="R2874" s="44" t="str">
        <f>VLOOKUP(F2874,'Set up'!$A$2:$E$55,5,FALSE)</f>
        <v>Trsf</v>
      </c>
    </row>
    <row r="2875" spans="1:18" ht="15" customHeight="1" x14ac:dyDescent="0.35">
      <c r="A2875" s="4">
        <v>45426</v>
      </c>
      <c r="B2875" s="5">
        <f t="shared" si="824"/>
        <v>5</v>
      </c>
      <c r="C2875" s="5">
        <f t="shared" si="825"/>
        <v>2024</v>
      </c>
      <c r="D2875" s="5" t="s">
        <v>2636</v>
      </c>
      <c r="E2875" s="5" t="str">
        <f>VLOOKUP(F2875,'Set up'!$A$2:$C$55,2,FALSE)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821"/>
        <v>45426</v>
      </c>
      <c r="L2875" s="5">
        <f t="shared" si="822"/>
        <v>5</v>
      </c>
      <c r="M2875" s="5">
        <f t="shared" si="823"/>
        <v>2024</v>
      </c>
      <c r="N2875" s="12">
        <v>1000</v>
      </c>
      <c r="O2875" s="12"/>
      <c r="P2875" s="12">
        <f t="shared" si="828"/>
        <v>1000</v>
      </c>
      <c r="Q2875" s="7">
        <v>4546411.95</v>
      </c>
      <c r="R2875" s="44" t="str">
        <f>VLOOKUP(F2875,'Set up'!$A$2:$E$55,5,FALSE)</f>
        <v>Trsf</v>
      </c>
    </row>
    <row r="2876" spans="1:18" ht="15" customHeight="1" x14ac:dyDescent="0.35">
      <c r="A2876" s="4">
        <v>45426</v>
      </c>
      <c r="B2876" s="5">
        <f t="shared" si="824"/>
        <v>5</v>
      </c>
      <c r="C2876" s="5">
        <f t="shared" si="825"/>
        <v>2024</v>
      </c>
      <c r="D2876" s="5" t="s">
        <v>2636</v>
      </c>
      <c r="E2876" s="5" t="str">
        <f>VLOOKUP(F2876,'Set up'!$A$2:$C$55,2,FALSE)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821"/>
        <v>45426</v>
      </c>
      <c r="L2876" s="5">
        <f t="shared" si="822"/>
        <v>5</v>
      </c>
      <c r="M2876" s="5">
        <f t="shared" si="823"/>
        <v>2024</v>
      </c>
      <c r="N2876" s="12">
        <v>380</v>
      </c>
      <c r="O2876" s="12"/>
      <c r="P2876" s="12">
        <f t="shared" si="828"/>
        <v>380</v>
      </c>
      <c r="Q2876" s="7">
        <v>4545211.95</v>
      </c>
      <c r="R2876" s="44" t="str">
        <f>VLOOKUP(F2876,'Set up'!$A$2:$E$55,5,FALSE)</f>
        <v>Trsf</v>
      </c>
    </row>
    <row r="2877" spans="1:18" ht="15" customHeight="1" x14ac:dyDescent="0.35">
      <c r="A2877" s="4">
        <v>45429</v>
      </c>
      <c r="B2877" s="5">
        <f t="shared" si="824"/>
        <v>5</v>
      </c>
      <c r="C2877" s="5">
        <f t="shared" si="825"/>
        <v>2024</v>
      </c>
      <c r="D2877" s="5" t="s">
        <v>2637</v>
      </c>
      <c r="E2877" s="5" t="str">
        <f>VLOOKUP(F2877,'Set up'!$A$2:$C$55,2,FALSE)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821"/>
        <v>45429</v>
      </c>
      <c r="L2877" s="5">
        <f t="shared" si="822"/>
        <v>5</v>
      </c>
      <c r="M2877" s="5">
        <f t="shared" si="823"/>
        <v>2024</v>
      </c>
      <c r="N2877" s="12">
        <v>312.5</v>
      </c>
      <c r="O2877" s="12"/>
      <c r="P2877" s="12">
        <f t="shared" si="828"/>
        <v>312.5</v>
      </c>
      <c r="Q2877" s="7">
        <v>4543731.45</v>
      </c>
      <c r="R2877" s="44" t="str">
        <f>VLOOKUP(F2877,'Set up'!$A$2:$E$55,5,FALSE)</f>
        <v>Trsf</v>
      </c>
    </row>
    <row r="2878" spans="1:18" ht="15" customHeight="1" x14ac:dyDescent="0.35">
      <c r="A2878" s="4">
        <v>45429</v>
      </c>
      <c r="B2878" s="5">
        <f t="shared" si="824"/>
        <v>5</v>
      </c>
      <c r="C2878" s="5">
        <f t="shared" si="825"/>
        <v>2024</v>
      </c>
      <c r="D2878" s="5" t="s">
        <v>2638</v>
      </c>
      <c r="E2878" s="5" t="str">
        <f>VLOOKUP(F2878,'Set up'!$A$2:$C$55,2,FALSE)</f>
        <v>C00000042</v>
      </c>
      <c r="F2878" s="1" t="s">
        <v>2013</v>
      </c>
      <c r="G2878" s="99" t="s">
        <v>2625</v>
      </c>
      <c r="H2878" s="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821"/>
        <v>45429</v>
      </c>
      <c r="L2878" s="5">
        <f t="shared" si="822"/>
        <v>5</v>
      </c>
      <c r="M2878" s="5">
        <f t="shared" si="823"/>
        <v>2024</v>
      </c>
      <c r="N2878" s="12">
        <v>8140</v>
      </c>
      <c r="O2878" s="12"/>
      <c r="P2878" s="12">
        <f t="shared" si="828"/>
        <v>8140</v>
      </c>
      <c r="Q2878" s="7">
        <v>4552566.95</v>
      </c>
      <c r="R2878" s="44" t="str">
        <f>VLOOKUP(F2878,'Set up'!$A$2:$E$55,5,FALSE)</f>
        <v>Trsf</v>
      </c>
    </row>
    <row r="2879" spans="1:18" ht="15" customHeight="1" x14ac:dyDescent="0.35">
      <c r="A2879" s="4">
        <v>45429</v>
      </c>
      <c r="B2879" s="5">
        <f t="shared" si="824"/>
        <v>5</v>
      </c>
      <c r="C2879" s="5">
        <f t="shared" si="825"/>
        <v>2024</v>
      </c>
      <c r="D2879" s="5" t="s">
        <v>2638</v>
      </c>
      <c r="E2879" s="5" t="str">
        <f>VLOOKUP(F2879,'Set up'!$A$2:$C$55,2,FALSE)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821"/>
        <v>45429</v>
      </c>
      <c r="L2879" s="5">
        <f t="shared" si="822"/>
        <v>5</v>
      </c>
      <c r="M2879" s="5">
        <f t="shared" si="823"/>
        <v>2024</v>
      </c>
      <c r="N2879" s="12">
        <v>2610</v>
      </c>
      <c r="O2879" s="12"/>
      <c r="P2879" s="12">
        <f t="shared" si="828"/>
        <v>2610</v>
      </c>
      <c r="Q2879" s="7">
        <v>4550753.95</v>
      </c>
      <c r="R2879" s="44" t="str">
        <f>VLOOKUP(F2879,'Set up'!$A$2:$E$55,5,FALSE)</f>
        <v>Trsf</v>
      </c>
    </row>
    <row r="2880" spans="1:18" ht="15" customHeight="1" x14ac:dyDescent="0.35">
      <c r="A2880" s="4">
        <v>45429</v>
      </c>
      <c r="B2880" s="5">
        <f t="shared" si="824"/>
        <v>5</v>
      </c>
      <c r="C2880" s="5">
        <f t="shared" si="825"/>
        <v>2024</v>
      </c>
      <c r="D2880" s="5" t="s">
        <v>2638</v>
      </c>
      <c r="E2880" s="5" t="str">
        <f>VLOOKUP(F2880,'Set up'!$A$2:$C$55,2,FALSE)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821"/>
        <v>45429</v>
      </c>
      <c r="L2880" s="5">
        <f t="shared" si="822"/>
        <v>5</v>
      </c>
      <c r="M2880" s="5">
        <f t="shared" si="823"/>
        <v>2024</v>
      </c>
      <c r="N2880" s="12">
        <v>1872</v>
      </c>
      <c r="O2880" s="12"/>
      <c r="P2880" s="12">
        <f t="shared" si="828"/>
        <v>1872</v>
      </c>
      <c r="Q2880" s="7">
        <v>4547228.75</v>
      </c>
      <c r="R2880" s="44" t="str">
        <f>VLOOKUP(F2880,'Set up'!$A$2:$E$55,5,FALSE)</f>
        <v>Trsf</v>
      </c>
    </row>
    <row r="2881" spans="1:19" ht="15" customHeight="1" x14ac:dyDescent="0.35">
      <c r="A2881" s="4">
        <v>45429</v>
      </c>
      <c r="B2881" s="5">
        <f t="shared" si="824"/>
        <v>5</v>
      </c>
      <c r="C2881" s="5">
        <f t="shared" si="825"/>
        <v>2024</v>
      </c>
      <c r="D2881" s="5" t="s">
        <v>2638</v>
      </c>
      <c r="E2881" s="5" t="str">
        <f>VLOOKUP(F2881,'Set up'!$A$2:$C$55,2,FALSE)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821"/>
        <v>45429</v>
      </c>
      <c r="L2881" s="5">
        <f t="shared" si="822"/>
        <v>5</v>
      </c>
      <c r="M2881" s="5">
        <f t="shared" si="823"/>
        <v>2024</v>
      </c>
      <c r="N2881" s="12">
        <v>1000</v>
      </c>
      <c r="O2881" s="12"/>
      <c r="P2881" s="12">
        <f t="shared" si="828"/>
        <v>1000</v>
      </c>
      <c r="Q2881" s="7">
        <v>4546331.75</v>
      </c>
      <c r="R2881" s="44" t="str">
        <f>VLOOKUP(F2881,'Set up'!$A$2:$E$55,5,FALSE)</f>
        <v>Trsf</v>
      </c>
    </row>
    <row r="2882" spans="1:19" ht="15" customHeight="1" x14ac:dyDescent="0.35">
      <c r="A2882" s="4">
        <v>45432</v>
      </c>
      <c r="B2882" s="5">
        <f t="shared" si="824"/>
        <v>5</v>
      </c>
      <c r="C2882" s="5">
        <f t="shared" si="825"/>
        <v>2024</v>
      </c>
      <c r="D2882" s="5" t="s">
        <v>2639</v>
      </c>
      <c r="E2882" s="5" t="str">
        <f>VLOOKUP(F2882,'Set up'!$A$2:$C$55,2,FALSE)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821"/>
        <v>45432</v>
      </c>
      <c r="L2882" s="5">
        <f t="shared" si="822"/>
        <v>5</v>
      </c>
      <c r="M2882" s="5">
        <f t="shared" si="823"/>
        <v>2024</v>
      </c>
      <c r="N2882" s="12">
        <v>1760</v>
      </c>
      <c r="O2882" s="12"/>
      <c r="P2882" s="12">
        <f t="shared" si="828"/>
        <v>1760</v>
      </c>
      <c r="Q2882" s="7">
        <v>4547604.3499999996</v>
      </c>
      <c r="R2882" s="44" t="str">
        <f>VLOOKUP(F2882,'Set up'!$A$2:$E$55,5,FALSE)</f>
        <v>PD Chq</v>
      </c>
    </row>
    <row r="2883" spans="1:19" ht="15" customHeight="1" x14ac:dyDescent="0.35">
      <c r="A2883" s="4">
        <v>45432</v>
      </c>
      <c r="B2883" s="5">
        <f t="shared" si="824"/>
        <v>5</v>
      </c>
      <c r="C2883" s="5">
        <f t="shared" si="825"/>
        <v>2024</v>
      </c>
      <c r="D2883" s="5" t="s">
        <v>2639</v>
      </c>
      <c r="E2883" s="5" t="str">
        <f>VLOOKUP(F2883,'Set up'!$A$2:$C$55,2,FALSE)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ref="K2883:K2946" si="829">A2883+J2883</f>
        <v>45432</v>
      </c>
      <c r="L2883" s="5">
        <f t="shared" ref="L2883:L2946" si="830">MONTH(K2883)</f>
        <v>5</v>
      </c>
      <c r="M2883" s="5">
        <f t="shared" ref="M2883:M2946" si="831">YEAR(K2883)</f>
        <v>2024</v>
      </c>
      <c r="N2883" s="12">
        <v>555</v>
      </c>
      <c r="O2883" s="12"/>
      <c r="P2883" s="12">
        <f t="shared" si="828"/>
        <v>555</v>
      </c>
      <c r="Q2883" s="7">
        <v>4546061.75</v>
      </c>
      <c r="R2883" s="44" t="str">
        <f>VLOOKUP(F2883,'Set up'!$A$2:$E$55,5,FALSE)</f>
        <v>PD Chq</v>
      </c>
    </row>
    <row r="2884" spans="1:19" ht="15" customHeight="1" x14ac:dyDescent="0.35">
      <c r="A2884" s="4">
        <v>45432</v>
      </c>
      <c r="B2884" s="5">
        <f t="shared" si="824"/>
        <v>5</v>
      </c>
      <c r="C2884" s="5">
        <f t="shared" si="825"/>
        <v>2024</v>
      </c>
      <c r="D2884" s="5" t="s">
        <v>2639</v>
      </c>
      <c r="E2884" s="5" t="str">
        <f>VLOOKUP(F2884,'Set up'!$A$2:$C$55,2,FALSE)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829"/>
        <v>45432</v>
      </c>
      <c r="L2884" s="5">
        <f t="shared" si="830"/>
        <v>5</v>
      </c>
      <c r="M2884" s="5">
        <f t="shared" si="831"/>
        <v>2024</v>
      </c>
      <c r="N2884" s="12">
        <v>95</v>
      </c>
      <c r="O2884" s="12"/>
      <c r="P2884" s="12">
        <f t="shared" si="828"/>
        <v>95</v>
      </c>
      <c r="Q2884" s="7">
        <v>4545656.95</v>
      </c>
      <c r="R2884" s="44" t="str">
        <f>VLOOKUP(F2884,'Set up'!$A$2:$E$55,5,FALSE)</f>
        <v>PD Chq</v>
      </c>
    </row>
    <row r="2885" spans="1:19" ht="15" customHeight="1" x14ac:dyDescent="0.35">
      <c r="A2885" s="4">
        <v>45432</v>
      </c>
      <c r="B2885" s="5">
        <f t="shared" si="824"/>
        <v>5</v>
      </c>
      <c r="C2885" s="5">
        <f t="shared" si="825"/>
        <v>2024</v>
      </c>
      <c r="D2885" s="5" t="s">
        <v>2639</v>
      </c>
      <c r="E2885" s="5" t="str">
        <f>VLOOKUP(F2885,'Set up'!$A$2:$C$55,2,FALSE)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829"/>
        <v>45432</v>
      </c>
      <c r="L2885" s="5">
        <f t="shared" si="830"/>
        <v>5</v>
      </c>
      <c r="M2885" s="5">
        <f t="shared" si="831"/>
        <v>2024</v>
      </c>
      <c r="N2885" s="12">
        <v>312.5</v>
      </c>
      <c r="O2885" s="12"/>
      <c r="P2885" s="12">
        <f t="shared" si="828"/>
        <v>312.5</v>
      </c>
      <c r="Q2885" s="7">
        <v>4552837.25</v>
      </c>
      <c r="R2885" s="44" t="str">
        <f>VLOOKUP(F2885,'Set up'!$A$2:$E$55,5,FALSE)</f>
        <v>PD Chq</v>
      </c>
    </row>
    <row r="2886" spans="1:19" ht="15" customHeight="1" x14ac:dyDescent="0.35">
      <c r="A2886" s="4">
        <v>45437</v>
      </c>
      <c r="B2886" s="5">
        <f t="shared" si="824"/>
        <v>5</v>
      </c>
      <c r="C2886" s="5">
        <f t="shared" si="825"/>
        <v>2024</v>
      </c>
      <c r="D2886" s="5" t="s">
        <v>2640</v>
      </c>
      <c r="E2886" s="5" t="str">
        <f>VLOOKUP(F2886,'Set up'!$A$2:$C$55,2,FALSE)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829"/>
        <v>45437</v>
      </c>
      <c r="L2886" s="5">
        <f t="shared" si="830"/>
        <v>5</v>
      </c>
      <c r="M2886" s="5">
        <f t="shared" si="831"/>
        <v>2024</v>
      </c>
      <c r="N2886" s="12">
        <v>1760</v>
      </c>
      <c r="O2886" s="12"/>
      <c r="P2886" s="12">
        <f t="shared" si="828"/>
        <v>1760</v>
      </c>
      <c r="Q2886" s="7">
        <v>4549980.95</v>
      </c>
      <c r="R2886" s="44" t="str">
        <f>VLOOKUP(F2886,'Set up'!$A$2:$E$55,5,FALSE)</f>
        <v>PD Chq</v>
      </c>
    </row>
    <row r="2887" spans="1:19" ht="15" customHeight="1" x14ac:dyDescent="0.35">
      <c r="A2887" s="4">
        <v>45437</v>
      </c>
      <c r="B2887" s="5">
        <f t="shared" si="824"/>
        <v>5</v>
      </c>
      <c r="C2887" s="5">
        <f t="shared" si="825"/>
        <v>2024</v>
      </c>
      <c r="D2887" s="5" t="s">
        <v>2640</v>
      </c>
      <c r="E2887" s="5" t="str">
        <f>VLOOKUP(F2887,'Set up'!$A$2:$C$55,2,FALSE)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829"/>
        <v>45437</v>
      </c>
      <c r="L2887" s="5">
        <f t="shared" si="830"/>
        <v>5</v>
      </c>
      <c r="M2887" s="5">
        <f t="shared" si="831"/>
        <v>2024</v>
      </c>
      <c r="N2887" s="12">
        <v>555</v>
      </c>
      <c r="O2887" s="12"/>
      <c r="P2887" s="12">
        <f t="shared" si="828"/>
        <v>555</v>
      </c>
      <c r="Q2887" s="7">
        <v>4548870.95</v>
      </c>
      <c r="R2887" s="44" t="str">
        <f>VLOOKUP(F2887,'Set up'!$A$2:$E$55,5,FALSE)</f>
        <v>PD Chq</v>
      </c>
    </row>
    <row r="2888" spans="1:19" ht="15" customHeight="1" x14ac:dyDescent="0.35">
      <c r="A2888" s="4">
        <v>45437</v>
      </c>
      <c r="B2888" s="5">
        <f t="shared" si="824"/>
        <v>5</v>
      </c>
      <c r="C2888" s="5">
        <f t="shared" si="825"/>
        <v>2024</v>
      </c>
      <c r="D2888" s="5" t="s">
        <v>2640</v>
      </c>
      <c r="E2888" s="5" t="str">
        <f>VLOOKUP(F2888,'Set up'!$A$2:$C$55,2,FALSE)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829"/>
        <v>45437</v>
      </c>
      <c r="L2888" s="5">
        <f t="shared" si="830"/>
        <v>5</v>
      </c>
      <c r="M2888" s="5">
        <f t="shared" si="831"/>
        <v>2024</v>
      </c>
      <c r="N2888" s="12">
        <v>95</v>
      </c>
      <c r="O2888" s="12"/>
      <c r="P2888" s="12">
        <f t="shared" si="828"/>
        <v>95</v>
      </c>
      <c r="Q2888" s="7">
        <v>4548542.25</v>
      </c>
      <c r="R2888" s="44" t="str">
        <f>VLOOKUP(F2888,'Set up'!$A$2:$E$55,5,FALSE)</f>
        <v>PD Chq</v>
      </c>
    </row>
    <row r="2889" spans="1:19" ht="15" customHeight="1" x14ac:dyDescent="0.35">
      <c r="A2889" s="4">
        <v>45440</v>
      </c>
      <c r="B2889" s="5">
        <f t="shared" si="824"/>
        <v>5</v>
      </c>
      <c r="C2889" s="5">
        <f t="shared" si="825"/>
        <v>2024</v>
      </c>
      <c r="D2889" s="5" t="s">
        <v>2641</v>
      </c>
      <c r="E2889" s="5" t="str">
        <f>VLOOKUP(F2889,'Set up'!$A$2:$C$55,2,FALSE)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829"/>
        <v>45440</v>
      </c>
      <c r="L2889" s="5">
        <f t="shared" si="830"/>
        <v>5</v>
      </c>
      <c r="M2889" s="5">
        <f t="shared" si="831"/>
        <v>2024</v>
      </c>
      <c r="N2889" s="12">
        <v>1760</v>
      </c>
      <c r="O2889" s="12"/>
      <c r="P2889" s="12">
        <f t="shared" si="828"/>
        <v>1760</v>
      </c>
      <c r="Q2889" s="7">
        <v>4550759.75</v>
      </c>
      <c r="R2889" s="44" t="str">
        <f>VLOOKUP(F2889,'Set up'!$A$2:$E$55,5,FALSE)</f>
        <v>Trsf</v>
      </c>
    </row>
    <row r="2890" spans="1:19" ht="15" customHeight="1" x14ac:dyDescent="0.35">
      <c r="A2890" s="4">
        <v>45440</v>
      </c>
      <c r="B2890" s="5">
        <f t="shared" si="824"/>
        <v>5</v>
      </c>
      <c r="C2890" s="5">
        <f t="shared" si="825"/>
        <v>2024</v>
      </c>
      <c r="D2890" s="5" t="s">
        <v>2641</v>
      </c>
      <c r="E2890" s="5" t="str">
        <f>VLOOKUP(F2890,'Set up'!$A$2:$C$55,2,FALSE)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829"/>
        <v>45440</v>
      </c>
      <c r="L2890" s="5">
        <f t="shared" si="830"/>
        <v>5</v>
      </c>
      <c r="M2890" s="5">
        <f t="shared" si="831"/>
        <v>2024</v>
      </c>
      <c r="N2890" s="12">
        <v>405</v>
      </c>
      <c r="O2890" s="12"/>
      <c r="P2890" s="12">
        <f t="shared" si="828"/>
        <v>405</v>
      </c>
      <c r="Q2890" s="7">
        <v>4554218.25</v>
      </c>
      <c r="R2890" s="44" t="str">
        <f>VLOOKUP(F2890,'Set up'!$A$2:$E$55,5,FALSE)</f>
        <v>Trsf</v>
      </c>
    </row>
    <row r="2891" spans="1:19" ht="15" customHeight="1" x14ac:dyDescent="0.35">
      <c r="A2891" s="4">
        <v>45440</v>
      </c>
      <c r="B2891" s="5">
        <f t="shared" si="824"/>
        <v>5</v>
      </c>
      <c r="C2891" s="5">
        <f t="shared" si="825"/>
        <v>2024</v>
      </c>
      <c r="D2891" s="5" t="s">
        <v>2641</v>
      </c>
      <c r="E2891" s="5" t="str">
        <f>VLOOKUP(F2891,'Set up'!$A$2:$C$55,2,FALSE)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829"/>
        <v>45440</v>
      </c>
      <c r="L2891" s="5">
        <f t="shared" si="830"/>
        <v>5</v>
      </c>
      <c r="M2891" s="5">
        <f t="shared" si="831"/>
        <v>2024</v>
      </c>
      <c r="N2891" s="12">
        <v>110</v>
      </c>
      <c r="O2891" s="12"/>
      <c r="P2891" s="12">
        <f t="shared" si="828"/>
        <v>110</v>
      </c>
      <c r="Q2891" s="7">
        <v>4552217.25</v>
      </c>
      <c r="R2891" s="44" t="str">
        <f>VLOOKUP(F2891,'Set up'!$A$2:$E$55,5,FALSE)</f>
        <v>Trsf</v>
      </c>
    </row>
    <row r="2892" spans="1:19" ht="15" customHeight="1" x14ac:dyDescent="0.35">
      <c r="A2892" s="4">
        <v>45440</v>
      </c>
      <c r="B2892" s="5">
        <f t="shared" ref="B2892:B2909" si="832">MONTH(A2892)</f>
        <v>5</v>
      </c>
      <c r="C2892" s="5">
        <f t="shared" ref="C2892:C2909" si="833">YEAR(A2892)</f>
        <v>2024</v>
      </c>
      <c r="D2892" s="5" t="s">
        <v>2641</v>
      </c>
      <c r="E2892" s="5" t="str">
        <f>VLOOKUP(F2892,'Set up'!$A$2:$C$55,2,FALSE)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829"/>
        <v>45440</v>
      </c>
      <c r="L2892" s="5">
        <f t="shared" si="830"/>
        <v>5</v>
      </c>
      <c r="M2892" s="5">
        <f t="shared" si="831"/>
        <v>2024</v>
      </c>
      <c r="N2892" s="12">
        <v>150</v>
      </c>
      <c r="O2892" s="12"/>
      <c r="P2892" s="12">
        <f t="shared" si="828"/>
        <v>150</v>
      </c>
      <c r="Q2892" s="7">
        <v>4551187.25</v>
      </c>
      <c r="R2892" s="44" t="str">
        <f>VLOOKUP(F2892,'Set up'!$A$2:$E$55,5,FALSE)</f>
        <v>Trsf</v>
      </c>
    </row>
    <row r="2893" spans="1:19" ht="15" customHeight="1" x14ac:dyDescent="0.35">
      <c r="A2893" s="4">
        <v>45440</v>
      </c>
      <c r="B2893" s="5">
        <f t="shared" si="832"/>
        <v>5</v>
      </c>
      <c r="C2893" s="5">
        <f t="shared" si="833"/>
        <v>2024</v>
      </c>
      <c r="D2893" s="5" t="s">
        <v>2641</v>
      </c>
      <c r="E2893" s="5" t="str">
        <f>VLOOKUP(F2893,'Set up'!$A$2:$C$55,2,FALSE)</f>
        <v>C00000019</v>
      </c>
      <c r="F2893" s="1" t="s">
        <v>401</v>
      </c>
      <c r="G2893" s="99" t="s">
        <v>2128</v>
      </c>
      <c r="H2893" s="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829"/>
        <v>45440</v>
      </c>
      <c r="L2893" s="5">
        <f t="shared" si="830"/>
        <v>5</v>
      </c>
      <c r="M2893" s="5">
        <f t="shared" si="831"/>
        <v>2024</v>
      </c>
      <c r="N2893" s="12">
        <v>283.8</v>
      </c>
      <c r="O2893" s="12"/>
      <c r="P2893" s="12">
        <f t="shared" si="828"/>
        <v>283.8</v>
      </c>
      <c r="Q2893" s="7">
        <v>4551617.05</v>
      </c>
      <c r="R2893" s="44" t="str">
        <f>VLOOKUP(F2893,'Set up'!$A$2:$E$55,5,FALSE)</f>
        <v>Trsf</v>
      </c>
    </row>
    <row r="2894" spans="1:19" ht="15" customHeight="1" x14ac:dyDescent="0.35">
      <c r="A2894" s="4">
        <v>45440</v>
      </c>
      <c r="B2894" s="5">
        <f t="shared" si="832"/>
        <v>5</v>
      </c>
      <c r="C2894" s="5">
        <f t="shared" si="833"/>
        <v>2024</v>
      </c>
      <c r="D2894" s="5" t="s">
        <v>2642</v>
      </c>
      <c r="E2894" s="5" t="str">
        <f>VLOOKUP(F2894,'Set up'!$A$2:$C$55,2,FALSE)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829"/>
        <v>45440</v>
      </c>
      <c r="L2894" s="5">
        <f t="shared" si="830"/>
        <v>5</v>
      </c>
      <c r="M2894" s="5">
        <f t="shared" si="831"/>
        <v>2024</v>
      </c>
      <c r="N2894" s="12">
        <v>1650</v>
      </c>
      <c r="O2894" s="6">
        <f t="shared" ref="O2894:O2901" si="834">-N2894</f>
        <v>-1650</v>
      </c>
      <c r="P2894" s="12">
        <f t="shared" si="828"/>
        <v>0</v>
      </c>
      <c r="Q2894" s="7">
        <v>4553272.25</v>
      </c>
      <c r="R2894" s="44" t="str">
        <f>VLOOKUP(F2894,'Set up'!$A$2:$E$55,5,FALSE)</f>
        <v>Cash</v>
      </c>
      <c r="S2894" s="1" t="s">
        <v>2700</v>
      </c>
    </row>
    <row r="2895" spans="1:19" ht="15" customHeight="1" x14ac:dyDescent="0.35">
      <c r="A2895" s="4">
        <v>45440</v>
      </c>
      <c r="B2895" s="5">
        <f t="shared" si="832"/>
        <v>5</v>
      </c>
      <c r="C2895" s="5">
        <f t="shared" si="833"/>
        <v>2024</v>
      </c>
      <c r="D2895" s="5" t="s">
        <v>2642</v>
      </c>
      <c r="E2895" s="5" t="str">
        <f>VLOOKUP(F2895,'Set up'!$A$2:$C$55,2,FALSE)</f>
        <v>C00000014</v>
      </c>
      <c r="F2895" s="1" t="s">
        <v>263</v>
      </c>
      <c r="G2895" s="99" t="s">
        <v>2643</v>
      </c>
      <c r="H2895" s="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829"/>
        <v>45440</v>
      </c>
      <c r="L2895" s="5">
        <f t="shared" si="830"/>
        <v>5</v>
      </c>
      <c r="M2895" s="5">
        <f t="shared" si="831"/>
        <v>2024</v>
      </c>
      <c r="N2895" s="12">
        <v>840</v>
      </c>
      <c r="O2895" s="6">
        <f t="shared" si="834"/>
        <v>-840</v>
      </c>
      <c r="P2895" s="12">
        <f t="shared" si="828"/>
        <v>0</v>
      </c>
      <c r="Q2895" s="7">
        <v>4552821.25</v>
      </c>
      <c r="R2895" s="44" t="str">
        <f>VLOOKUP(F2895,'Set up'!$A$2:$E$55,5,FALSE)</f>
        <v>Cash</v>
      </c>
      <c r="S2895" s="1" t="s">
        <v>2700</v>
      </c>
    </row>
    <row r="2896" spans="1:19" ht="15" customHeight="1" x14ac:dyDescent="0.35">
      <c r="A2896" s="4">
        <v>45440</v>
      </c>
      <c r="B2896" s="5">
        <f t="shared" si="832"/>
        <v>5</v>
      </c>
      <c r="C2896" s="5">
        <f t="shared" si="833"/>
        <v>2024</v>
      </c>
      <c r="D2896" s="5" t="s">
        <v>2642</v>
      </c>
      <c r="E2896" s="5" t="str">
        <f>VLOOKUP(F2896,'Set up'!$A$2:$C$55,2,FALSE)</f>
        <v>C00000014</v>
      </c>
      <c r="F2896" s="1" t="s">
        <v>263</v>
      </c>
      <c r="G2896" s="99" t="s">
        <v>2644</v>
      </c>
      <c r="H2896" s="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829"/>
        <v>45440</v>
      </c>
      <c r="L2896" s="5">
        <f t="shared" si="830"/>
        <v>5</v>
      </c>
      <c r="M2896" s="5">
        <f t="shared" si="831"/>
        <v>2024</v>
      </c>
      <c r="N2896" s="12">
        <v>280</v>
      </c>
      <c r="O2896" s="6">
        <f t="shared" si="834"/>
        <v>-280</v>
      </c>
      <c r="P2896" s="12">
        <f t="shared" si="828"/>
        <v>0</v>
      </c>
      <c r="Q2896" s="7">
        <v>4552723.75</v>
      </c>
      <c r="R2896" s="44" t="str">
        <f>VLOOKUP(F2896,'Set up'!$A$2:$E$55,5,FALSE)</f>
        <v>Cash</v>
      </c>
      <c r="S2896" s="1" t="s">
        <v>2700</v>
      </c>
    </row>
    <row r="2897" spans="1:19" ht="15" customHeight="1" x14ac:dyDescent="0.35">
      <c r="A2897" s="4">
        <v>45440</v>
      </c>
      <c r="B2897" s="5">
        <f t="shared" si="832"/>
        <v>5</v>
      </c>
      <c r="C2897" s="5">
        <f t="shared" si="833"/>
        <v>2024</v>
      </c>
      <c r="D2897" s="5" t="s">
        <v>2642</v>
      </c>
      <c r="E2897" s="5" t="str">
        <f>VLOOKUP(F2897,'Set up'!$A$2:$C$55,2,FALSE)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829"/>
        <v>45440</v>
      </c>
      <c r="L2897" s="5">
        <f t="shared" si="830"/>
        <v>5</v>
      </c>
      <c r="M2897" s="5">
        <f t="shared" si="831"/>
        <v>2024</v>
      </c>
      <c r="N2897" s="12">
        <v>320</v>
      </c>
      <c r="O2897" s="6">
        <f t="shared" si="834"/>
        <v>-320</v>
      </c>
      <c r="P2897" s="12">
        <f t="shared" si="828"/>
        <v>0</v>
      </c>
      <c r="Q2897" s="7">
        <v>4566978.25</v>
      </c>
      <c r="R2897" s="44" t="str">
        <f>VLOOKUP(F2897,'Set up'!$A$2:$E$55,5,FALSE)</f>
        <v>Cash</v>
      </c>
      <c r="S2897" s="1" t="s">
        <v>2700</v>
      </c>
    </row>
    <row r="2898" spans="1:19" ht="15" customHeight="1" x14ac:dyDescent="0.35">
      <c r="A2898" s="4">
        <v>45440</v>
      </c>
      <c r="B2898" s="5">
        <f t="shared" si="832"/>
        <v>5</v>
      </c>
      <c r="C2898" s="5">
        <f t="shared" si="833"/>
        <v>2024</v>
      </c>
      <c r="D2898" s="5" t="s">
        <v>2642</v>
      </c>
      <c r="E2898" s="5" t="str">
        <f>VLOOKUP(F2898,'Set up'!$A$2:$C$55,2,FALSE)</f>
        <v>C00000014</v>
      </c>
      <c r="F2898" s="1" t="s">
        <v>263</v>
      </c>
      <c r="G2898" s="99" t="s">
        <v>2128</v>
      </c>
      <c r="H2898" s="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829"/>
        <v>45440</v>
      </c>
      <c r="L2898" s="5">
        <f t="shared" si="830"/>
        <v>5</v>
      </c>
      <c r="M2898" s="5">
        <f t="shared" si="831"/>
        <v>2024</v>
      </c>
      <c r="N2898" s="12">
        <v>283.8</v>
      </c>
      <c r="O2898" s="6">
        <f t="shared" si="834"/>
        <v>-283.8</v>
      </c>
      <c r="P2898" s="12">
        <f t="shared" si="828"/>
        <v>0</v>
      </c>
      <c r="Q2898" s="7">
        <v>4560828.05</v>
      </c>
      <c r="R2898" s="44" t="str">
        <f>VLOOKUP(F2898,'Set up'!$A$2:$E$55,5,FALSE)</f>
        <v>Cash</v>
      </c>
      <c r="S2898" s="1" t="s">
        <v>2700</v>
      </c>
    </row>
    <row r="2899" spans="1:19" ht="15" customHeight="1" x14ac:dyDescent="0.35">
      <c r="A2899" s="4">
        <v>45441</v>
      </c>
      <c r="B2899" s="5">
        <f t="shared" si="832"/>
        <v>5</v>
      </c>
      <c r="C2899" s="5">
        <f t="shared" si="833"/>
        <v>2024</v>
      </c>
      <c r="D2899" s="5" t="s">
        <v>2645</v>
      </c>
      <c r="E2899" s="5" t="str">
        <f>VLOOKUP(F2899,'Set up'!$A$2:$C$55,2,FALSE)</f>
        <v>C00000046</v>
      </c>
      <c r="F2899" s="1" t="s">
        <v>2357</v>
      </c>
      <c r="G2899" s="99" t="s">
        <v>2646</v>
      </c>
      <c r="H2899" s="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829"/>
        <v>45441</v>
      </c>
      <c r="L2899" s="5">
        <f t="shared" si="830"/>
        <v>5</v>
      </c>
      <c r="M2899" s="5">
        <f t="shared" si="831"/>
        <v>2024</v>
      </c>
      <c r="N2899" s="12">
        <v>240</v>
      </c>
      <c r="O2899" s="6">
        <f t="shared" si="834"/>
        <v>-240</v>
      </c>
      <c r="P2899" s="12">
        <f t="shared" si="828"/>
        <v>0</v>
      </c>
      <c r="Q2899" s="7">
        <v>4575939.75</v>
      </c>
      <c r="R2899" s="44" t="str">
        <f>VLOOKUP(F2899,'Set up'!$A$2:$E$55,5,FALSE)</f>
        <v>Cash</v>
      </c>
      <c r="S2899" s="1" t="s">
        <v>2705</v>
      </c>
    </row>
    <row r="2900" spans="1:19" ht="15" customHeight="1" x14ac:dyDescent="0.35">
      <c r="A2900" s="4">
        <v>45441</v>
      </c>
      <c r="B2900" s="5">
        <f t="shared" si="832"/>
        <v>5</v>
      </c>
      <c r="C2900" s="5">
        <f t="shared" si="833"/>
        <v>2024</v>
      </c>
      <c r="D2900" s="5" t="s">
        <v>2645</v>
      </c>
      <c r="E2900" s="5" t="str">
        <f>VLOOKUP(F2900,'Set up'!$A$2:$C$55,2,FALSE)</f>
        <v>C00000046</v>
      </c>
      <c r="F2900" s="1" t="s">
        <v>2357</v>
      </c>
      <c r="G2900" s="99" t="s">
        <v>2647</v>
      </c>
      <c r="H2900" s="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si="829"/>
        <v>45441</v>
      </c>
      <c r="L2900" s="5">
        <f t="shared" si="830"/>
        <v>5</v>
      </c>
      <c r="M2900" s="5">
        <f t="shared" si="831"/>
        <v>2024</v>
      </c>
      <c r="N2900" s="12">
        <v>225</v>
      </c>
      <c r="O2900" s="6">
        <f t="shared" si="834"/>
        <v>-225</v>
      </c>
      <c r="P2900" s="12">
        <f t="shared" si="828"/>
        <v>0</v>
      </c>
      <c r="Q2900" s="7">
        <v>4522935.45</v>
      </c>
      <c r="R2900" s="44" t="str">
        <f>VLOOKUP(F2900,'Set up'!$A$2:$E$55,5,FALSE)</f>
        <v>Cash</v>
      </c>
      <c r="S2900" s="1" t="s">
        <v>2705</v>
      </c>
    </row>
    <row r="2901" spans="1:19" ht="15" customHeight="1" x14ac:dyDescent="0.35">
      <c r="A2901" s="4">
        <v>45441</v>
      </c>
      <c r="B2901" s="5">
        <f t="shared" si="832"/>
        <v>5</v>
      </c>
      <c r="C2901" s="5">
        <f t="shared" si="833"/>
        <v>2024</v>
      </c>
      <c r="D2901" s="5" t="s">
        <v>2645</v>
      </c>
      <c r="E2901" s="5" t="str">
        <f>VLOOKUP(F2901,'Set up'!$A$2:$C$55,2,FALSE)</f>
        <v>C00000046</v>
      </c>
      <c r="F2901" s="1" t="s">
        <v>2357</v>
      </c>
      <c r="G2901" s="99" t="s">
        <v>1655</v>
      </c>
      <c r="H2901" s="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829"/>
        <v>45441</v>
      </c>
      <c r="L2901" s="5">
        <f t="shared" si="830"/>
        <v>5</v>
      </c>
      <c r="M2901" s="5">
        <f t="shared" si="831"/>
        <v>2024</v>
      </c>
      <c r="N2901" s="12">
        <v>258</v>
      </c>
      <c r="O2901" s="6">
        <f t="shared" si="834"/>
        <v>-258</v>
      </c>
      <c r="P2901" s="12">
        <f t="shared" si="828"/>
        <v>0</v>
      </c>
      <c r="Q2901" s="7">
        <v>4525093.45</v>
      </c>
      <c r="R2901" s="44" t="str">
        <f>VLOOKUP(F2901,'Set up'!$A$2:$E$55,5,FALSE)</f>
        <v>Cash</v>
      </c>
      <c r="S2901" s="1" t="s">
        <v>2705</v>
      </c>
    </row>
    <row r="2902" spans="1:19" ht="15" customHeight="1" x14ac:dyDescent="0.35">
      <c r="A2902" s="4">
        <v>45441</v>
      </c>
      <c r="B2902" s="5">
        <f t="shared" si="832"/>
        <v>5</v>
      </c>
      <c r="C2902" s="5">
        <f t="shared" si="833"/>
        <v>2024</v>
      </c>
      <c r="D2902" s="5" t="s">
        <v>2648</v>
      </c>
      <c r="E2902" s="5" t="str">
        <f>VLOOKUP(F2902,'Set up'!$A$2:$C$55,2,FALSE)</f>
        <v>C00000044</v>
      </c>
      <c r="F2902" s="1" t="s">
        <v>2210</v>
      </c>
      <c r="G2902" s="99" t="s">
        <v>1179</v>
      </c>
      <c r="H2902" s="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829"/>
        <v>45441</v>
      </c>
      <c r="L2902" s="5">
        <f t="shared" si="830"/>
        <v>5</v>
      </c>
      <c r="M2902" s="5">
        <f t="shared" si="831"/>
        <v>2024</v>
      </c>
      <c r="N2902" s="12">
        <v>1672</v>
      </c>
      <c r="O2902" s="6">
        <f t="shared" ref="O2902:O2904" si="835">-N2902</f>
        <v>-1672</v>
      </c>
      <c r="P2902" s="12">
        <f t="shared" si="828"/>
        <v>0</v>
      </c>
      <c r="Q2902" s="7">
        <v>4528832.45</v>
      </c>
      <c r="R2902" s="44" t="str">
        <f>VLOOKUP(F2902,'Set up'!$A$2:$E$55,5,FALSE)</f>
        <v>Cash</v>
      </c>
      <c r="S2902" s="1" t="s">
        <v>2698</v>
      </c>
    </row>
    <row r="2903" spans="1:19" ht="15" customHeight="1" x14ac:dyDescent="0.35">
      <c r="A2903" s="4">
        <v>45441</v>
      </c>
      <c r="B2903" s="5">
        <f t="shared" si="832"/>
        <v>5</v>
      </c>
      <c r="C2903" s="5">
        <f t="shared" si="833"/>
        <v>2024</v>
      </c>
      <c r="D2903" s="5" t="s">
        <v>2648</v>
      </c>
      <c r="E2903" s="5" t="str">
        <f>VLOOKUP(F2903,'Set up'!$A$2:$C$55,2,FALSE)</f>
        <v>C00000044</v>
      </c>
      <c r="F2903" s="1" t="s">
        <v>2210</v>
      </c>
      <c r="G2903" s="99" t="s">
        <v>2643</v>
      </c>
      <c r="H2903" s="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829"/>
        <v>45441</v>
      </c>
      <c r="L2903" s="5">
        <f t="shared" si="830"/>
        <v>5</v>
      </c>
      <c r="M2903" s="5">
        <f t="shared" si="831"/>
        <v>2024</v>
      </c>
      <c r="N2903" s="12">
        <v>630</v>
      </c>
      <c r="O2903" s="6">
        <f t="shared" si="835"/>
        <v>-630</v>
      </c>
      <c r="P2903" s="12">
        <f t="shared" si="828"/>
        <v>0</v>
      </c>
      <c r="Q2903" s="7">
        <v>4527967.95</v>
      </c>
      <c r="R2903" s="44" t="str">
        <f>VLOOKUP(F2903,'Set up'!$A$2:$E$55,5,FALSE)</f>
        <v>Cash</v>
      </c>
      <c r="S2903" s="1" t="s">
        <v>2698</v>
      </c>
    </row>
    <row r="2904" spans="1:19" ht="15" customHeight="1" x14ac:dyDescent="0.35">
      <c r="A2904" s="4">
        <v>45441</v>
      </c>
      <c r="B2904" s="5">
        <f t="shared" si="832"/>
        <v>5</v>
      </c>
      <c r="C2904" s="5">
        <f t="shared" si="833"/>
        <v>2024</v>
      </c>
      <c r="D2904" s="5" t="s">
        <v>2648</v>
      </c>
      <c r="E2904" s="5" t="str">
        <f>VLOOKUP(F2904,'Set up'!$A$2:$C$55,2,FALSE)</f>
        <v>C00000044</v>
      </c>
      <c r="F2904" s="1" t="s">
        <v>2210</v>
      </c>
      <c r="G2904" s="99" t="s">
        <v>46</v>
      </c>
      <c r="H2904" s="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829"/>
        <v>45441</v>
      </c>
      <c r="L2904" s="5">
        <f t="shared" si="830"/>
        <v>5</v>
      </c>
      <c r="M2904" s="5">
        <f t="shared" si="831"/>
        <v>2024</v>
      </c>
      <c r="N2904" s="12">
        <v>110</v>
      </c>
      <c r="O2904" s="6">
        <f t="shared" si="835"/>
        <v>-110</v>
      </c>
      <c r="P2904" s="12">
        <f t="shared" si="828"/>
        <v>0</v>
      </c>
      <c r="Q2904" s="7">
        <v>4528543.45</v>
      </c>
      <c r="R2904" s="44" t="str">
        <f>VLOOKUP(F2904,'Set up'!$A$2:$E$55,5,FALSE)</f>
        <v>Cash</v>
      </c>
      <c r="S2904" s="1" t="s">
        <v>2698</v>
      </c>
    </row>
    <row r="2905" spans="1:19" ht="15" customHeight="1" x14ac:dyDescent="0.35">
      <c r="A2905" s="4">
        <v>45441</v>
      </c>
      <c r="B2905" s="5">
        <f t="shared" si="832"/>
        <v>5</v>
      </c>
      <c r="C2905" s="5">
        <f t="shared" si="833"/>
        <v>2024</v>
      </c>
      <c r="D2905" s="5" t="s">
        <v>2649</v>
      </c>
      <c r="E2905" s="5" t="str">
        <f>VLOOKUP(F2905,'Set up'!$A$2:$C$55,2,FALSE)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829"/>
        <v>45441</v>
      </c>
      <c r="L2905" s="5">
        <f t="shared" si="830"/>
        <v>5</v>
      </c>
      <c r="M2905" s="5">
        <f t="shared" si="831"/>
        <v>2024</v>
      </c>
      <c r="N2905" s="12">
        <v>437.5</v>
      </c>
      <c r="O2905" s="12"/>
      <c r="P2905" s="12">
        <f t="shared" si="828"/>
        <v>437.5</v>
      </c>
      <c r="Q2905" s="7">
        <v>4530485.95</v>
      </c>
      <c r="R2905" s="44" t="str">
        <f>VLOOKUP(F2905,'Set up'!$A$2:$E$55,5,FALSE)</f>
        <v>Trsf</v>
      </c>
    </row>
    <row r="2906" spans="1:19" ht="15" customHeight="1" x14ac:dyDescent="0.35">
      <c r="A2906" s="4">
        <v>45441</v>
      </c>
      <c r="B2906" s="5">
        <f t="shared" si="832"/>
        <v>5</v>
      </c>
      <c r="C2906" s="5">
        <f t="shared" si="833"/>
        <v>2024</v>
      </c>
      <c r="D2906" s="5" t="s">
        <v>2650</v>
      </c>
      <c r="E2906" s="5" t="str">
        <f>VLOOKUP(F2906,'Set up'!$A$2:$C$55,2,FALSE)</f>
        <v>C00000042</v>
      </c>
      <c r="F2906" s="1" t="s">
        <v>2013</v>
      </c>
      <c r="G2906" s="99" t="s">
        <v>2625</v>
      </c>
      <c r="H2906" s="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829"/>
        <v>45441</v>
      </c>
      <c r="L2906" s="5">
        <f t="shared" si="830"/>
        <v>5</v>
      </c>
      <c r="M2906" s="5">
        <f t="shared" si="831"/>
        <v>2024</v>
      </c>
      <c r="N2906" s="12">
        <v>11396</v>
      </c>
      <c r="O2906" s="12"/>
      <c r="P2906" s="12">
        <f t="shared" si="828"/>
        <v>11396</v>
      </c>
      <c r="Q2906" s="7">
        <v>4541971.95</v>
      </c>
      <c r="R2906" s="44" t="str">
        <f>VLOOKUP(F2906,'Set up'!$A$2:$E$55,5,FALSE)</f>
        <v>Trsf</v>
      </c>
    </row>
    <row r="2907" spans="1:19" ht="15" customHeight="1" x14ac:dyDescent="0.35">
      <c r="A2907" s="4">
        <v>45441</v>
      </c>
      <c r="B2907" s="5">
        <f t="shared" si="832"/>
        <v>5</v>
      </c>
      <c r="C2907" s="5">
        <f t="shared" si="833"/>
        <v>2024</v>
      </c>
      <c r="D2907" s="5" t="s">
        <v>2650</v>
      </c>
      <c r="E2907" s="5" t="str">
        <f>VLOOKUP(F2907,'Set up'!$A$2:$C$55,2,FALSE)</f>
        <v>C00000042</v>
      </c>
      <c r="F2907" s="1" t="s">
        <v>2013</v>
      </c>
      <c r="G2907" s="99" t="s">
        <v>2651</v>
      </c>
      <c r="H2907" s="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829"/>
        <v>45441</v>
      </c>
      <c r="L2907" s="5">
        <f t="shared" si="830"/>
        <v>5</v>
      </c>
      <c r="M2907" s="5">
        <f t="shared" si="831"/>
        <v>2024</v>
      </c>
      <c r="N2907" s="12">
        <v>3480</v>
      </c>
      <c r="O2907" s="12"/>
      <c r="P2907" s="12">
        <f t="shared" si="828"/>
        <v>3480</v>
      </c>
      <c r="Q2907" s="7">
        <v>4556347.95</v>
      </c>
      <c r="R2907" s="44" t="str">
        <f>VLOOKUP(F2907,'Set up'!$A$2:$E$55,5,FALSE)</f>
        <v>Trsf</v>
      </c>
    </row>
    <row r="2908" spans="1:19" ht="15" customHeight="1" x14ac:dyDescent="0.35">
      <c r="A2908" s="4">
        <v>45441</v>
      </c>
      <c r="B2908" s="5">
        <f t="shared" si="832"/>
        <v>5</v>
      </c>
      <c r="C2908" s="5">
        <f t="shared" si="833"/>
        <v>2024</v>
      </c>
      <c r="D2908" s="5" t="s">
        <v>2650</v>
      </c>
      <c r="E2908" s="5" t="str">
        <f>VLOOKUP(F2908,'Set up'!$A$2:$C$55,2,FALSE)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829"/>
        <v>45441</v>
      </c>
      <c r="L2908" s="5">
        <f t="shared" si="830"/>
        <v>5</v>
      </c>
      <c r="M2908" s="5">
        <f t="shared" si="831"/>
        <v>2024</v>
      </c>
      <c r="N2908" s="12">
        <v>2340</v>
      </c>
      <c r="O2908" s="12"/>
      <c r="P2908" s="12">
        <f t="shared" si="828"/>
        <v>2340</v>
      </c>
      <c r="Q2908" s="7">
        <v>4547751.95</v>
      </c>
      <c r="R2908" s="44" t="str">
        <f>VLOOKUP(F2908,'Set up'!$A$2:$E$55,5,FALSE)</f>
        <v>Trsf</v>
      </c>
    </row>
    <row r="2909" spans="1:19" ht="15" customHeight="1" x14ac:dyDescent="0.35">
      <c r="A2909" s="4">
        <v>45441</v>
      </c>
      <c r="B2909" s="5">
        <f t="shared" si="832"/>
        <v>5</v>
      </c>
      <c r="C2909" s="5">
        <f t="shared" si="833"/>
        <v>2024</v>
      </c>
      <c r="D2909" s="5" t="s">
        <v>2650</v>
      </c>
      <c r="E2909" s="5" t="str">
        <f>VLOOKUP(F2909,'Set up'!$A$2:$C$55,2,FALSE)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829"/>
        <v>45441</v>
      </c>
      <c r="L2909" s="5">
        <f t="shared" si="830"/>
        <v>5</v>
      </c>
      <c r="M2909" s="5">
        <f t="shared" si="831"/>
        <v>2024</v>
      </c>
      <c r="N2909" s="12">
        <v>2000</v>
      </c>
      <c r="O2909" s="12"/>
      <c r="P2909" s="12">
        <f t="shared" si="828"/>
        <v>2000</v>
      </c>
      <c r="Q2909" s="7">
        <v>4546831.95</v>
      </c>
      <c r="R2909" s="44" t="str">
        <f>VLOOKUP(F2909,'Set up'!$A$2:$E$55,5,FALSE)</f>
        <v>Trsf</v>
      </c>
    </row>
    <row r="2910" spans="1:19" ht="15" customHeight="1" x14ac:dyDescent="0.35">
      <c r="A2910" s="4">
        <v>45444</v>
      </c>
      <c r="B2910" s="5">
        <f t="shared" ref="B2910:B2973" si="836">MONTH(A2910)</f>
        <v>6</v>
      </c>
      <c r="C2910" s="5">
        <f t="shared" ref="C2910:C2973" si="837">YEAR(A2910)</f>
        <v>2024</v>
      </c>
      <c r="D2910" s="5" t="s">
        <v>2710</v>
      </c>
      <c r="E2910" s="5" t="str">
        <f>VLOOKUP(F2910,'Set up'!$A$2:$C$55,2,FALSE)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 t="shared" si="829"/>
        <v>45564</v>
      </c>
      <c r="L2910" s="5">
        <f t="shared" si="830"/>
        <v>9</v>
      </c>
      <c r="M2910" s="5">
        <f t="shared" si="831"/>
        <v>2024</v>
      </c>
      <c r="N2910" s="12">
        <v>13024</v>
      </c>
      <c r="O2910" s="12"/>
      <c r="P2910" s="12">
        <f t="shared" si="828"/>
        <v>13024</v>
      </c>
      <c r="Q2910" s="7">
        <v>4519680.45</v>
      </c>
      <c r="R2910" s="44" t="str">
        <f>VLOOKUP(F2910,'Set up'!$A$2:$E$55,5,FALSE)</f>
        <v>Trsf</v>
      </c>
    </row>
    <row r="2911" spans="1:19" ht="15" customHeight="1" x14ac:dyDescent="0.35">
      <c r="A2911" s="4">
        <v>45444</v>
      </c>
      <c r="B2911" s="5">
        <f t="shared" si="836"/>
        <v>6</v>
      </c>
      <c r="C2911" s="5">
        <f t="shared" si="837"/>
        <v>2024</v>
      </c>
      <c r="D2911" s="5" t="s">
        <v>2710</v>
      </c>
      <c r="E2911" s="5" t="str">
        <f>VLOOKUP(F2911,'Set up'!$A$2:$C$55,2,FALSE)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si="829"/>
        <v>45564</v>
      </c>
      <c r="L2911" s="5">
        <f t="shared" si="830"/>
        <v>9</v>
      </c>
      <c r="M2911" s="5">
        <f t="shared" si="831"/>
        <v>2024</v>
      </c>
      <c r="N2911" s="12">
        <v>2610</v>
      </c>
      <c r="O2911" s="12"/>
      <c r="P2911" s="12">
        <f t="shared" si="828"/>
        <v>2610</v>
      </c>
      <c r="Q2911" s="7">
        <v>4512742.45</v>
      </c>
      <c r="R2911" s="44" t="str">
        <f>VLOOKUP(F2911,'Set up'!$A$2:$E$55,5,FALSE)</f>
        <v>Trsf</v>
      </c>
    </row>
    <row r="2912" spans="1:19" ht="15" customHeight="1" x14ac:dyDescent="0.35">
      <c r="A2912" s="4">
        <v>45444</v>
      </c>
      <c r="B2912" s="5">
        <f t="shared" si="836"/>
        <v>6</v>
      </c>
      <c r="C2912" s="5">
        <f t="shared" si="837"/>
        <v>2024</v>
      </c>
      <c r="D2912" s="5" t="s">
        <v>2710</v>
      </c>
      <c r="E2912" s="5" t="str">
        <f>VLOOKUP(F2912,'Set up'!$A$2:$C$55,2,FALSE)</f>
        <v>C00000010</v>
      </c>
      <c r="F2912" s="1" t="s">
        <v>62</v>
      </c>
      <c r="G2912" s="99" t="s">
        <v>2711</v>
      </c>
      <c r="H2912" s="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829"/>
        <v>45564</v>
      </c>
      <c r="L2912" s="5">
        <f t="shared" si="830"/>
        <v>9</v>
      </c>
      <c r="M2912" s="5">
        <f t="shared" si="831"/>
        <v>2024</v>
      </c>
      <c r="N2912" s="12">
        <v>862.5</v>
      </c>
      <c r="O2912" s="12"/>
      <c r="P2912" s="12">
        <f t="shared" si="828"/>
        <v>862.5</v>
      </c>
      <c r="Q2912" s="7">
        <v>4511669.95</v>
      </c>
      <c r="R2912" s="44" t="str">
        <f>VLOOKUP(F2912,'Set up'!$A$2:$E$55,5,FALSE)</f>
        <v>Trsf</v>
      </c>
    </row>
    <row r="2913" spans="1:19" ht="15" customHeight="1" x14ac:dyDescent="0.35">
      <c r="A2913" s="4">
        <v>45444</v>
      </c>
      <c r="B2913" s="5">
        <f t="shared" si="836"/>
        <v>6</v>
      </c>
      <c r="C2913" s="5">
        <f t="shared" si="837"/>
        <v>2024</v>
      </c>
      <c r="D2913" s="5" t="s">
        <v>2710</v>
      </c>
      <c r="E2913" s="5" t="str">
        <f>VLOOKUP(F2913,'Set up'!$A$2:$C$55,2,FALSE)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829"/>
        <v>45564</v>
      </c>
      <c r="L2913" s="5">
        <f t="shared" si="830"/>
        <v>9</v>
      </c>
      <c r="M2913" s="5">
        <f t="shared" si="831"/>
        <v>2024</v>
      </c>
      <c r="N2913" s="12">
        <v>440</v>
      </c>
      <c r="O2913" s="12"/>
      <c r="P2913" s="12">
        <f t="shared" si="828"/>
        <v>440</v>
      </c>
      <c r="Q2913" s="7">
        <v>4511622.45</v>
      </c>
      <c r="R2913" s="44" t="str">
        <f>VLOOKUP(F2913,'Set up'!$A$2:$E$55,5,FALSE)</f>
        <v>Trsf</v>
      </c>
    </row>
    <row r="2914" spans="1:19" ht="15" customHeight="1" x14ac:dyDescent="0.35">
      <c r="A2914" s="4">
        <v>45444</v>
      </c>
      <c r="B2914" s="5">
        <f t="shared" si="836"/>
        <v>6</v>
      </c>
      <c r="C2914" s="5">
        <f t="shared" si="837"/>
        <v>2024</v>
      </c>
      <c r="D2914" s="5" t="s">
        <v>2710</v>
      </c>
      <c r="E2914" s="5" t="str">
        <f>VLOOKUP(F2914,'Set up'!$A$2:$C$55,2,FALSE)</f>
        <v>C00000010</v>
      </c>
      <c r="F2914" s="1" t="s">
        <v>62</v>
      </c>
      <c r="G2914" s="99" t="s">
        <v>2522</v>
      </c>
      <c r="H2914" s="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829"/>
        <v>45564</v>
      </c>
      <c r="L2914" s="5">
        <f t="shared" si="830"/>
        <v>9</v>
      </c>
      <c r="M2914" s="5">
        <f t="shared" si="831"/>
        <v>2024</v>
      </c>
      <c r="N2914" s="12">
        <v>420</v>
      </c>
      <c r="O2914" s="12"/>
      <c r="P2914" s="12">
        <f t="shared" si="828"/>
        <v>420</v>
      </c>
      <c r="Q2914" s="7">
        <v>4521370.45</v>
      </c>
      <c r="R2914" s="44" t="str">
        <f>VLOOKUP(F2914,'Set up'!$A$2:$E$55,5,FALSE)</f>
        <v>Trsf</v>
      </c>
    </row>
    <row r="2915" spans="1:19" ht="15" customHeight="1" x14ac:dyDescent="0.35">
      <c r="A2915" s="4">
        <v>45444</v>
      </c>
      <c r="B2915" s="5">
        <f t="shared" si="836"/>
        <v>6</v>
      </c>
      <c r="C2915" s="5">
        <f t="shared" si="837"/>
        <v>2024</v>
      </c>
      <c r="D2915" s="5" t="s">
        <v>2710</v>
      </c>
      <c r="E2915" s="5" t="str">
        <f>VLOOKUP(F2915,'Set up'!$A$2:$C$55,2,FALSE)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829"/>
        <v>45564</v>
      </c>
      <c r="L2915" s="5">
        <f t="shared" si="830"/>
        <v>9</v>
      </c>
      <c r="M2915" s="5">
        <f t="shared" si="831"/>
        <v>2024</v>
      </c>
      <c r="N2915" s="12">
        <v>395</v>
      </c>
      <c r="O2915" s="12"/>
      <c r="P2915" s="12">
        <f t="shared" si="828"/>
        <v>395</v>
      </c>
      <c r="Q2915" s="7">
        <v>4524825.45</v>
      </c>
      <c r="R2915" s="44" t="str">
        <f>VLOOKUP(F2915,'Set up'!$A$2:$E$55,5,FALSE)</f>
        <v>Trsf</v>
      </c>
    </row>
    <row r="2916" spans="1:19" ht="15" customHeight="1" x14ac:dyDescent="0.35">
      <c r="A2916" s="4">
        <v>45444</v>
      </c>
      <c r="B2916" s="5">
        <f t="shared" si="836"/>
        <v>6</v>
      </c>
      <c r="C2916" s="5">
        <f t="shared" si="837"/>
        <v>2024</v>
      </c>
      <c r="D2916" s="5" t="s">
        <v>2710</v>
      </c>
      <c r="E2916" s="5" t="str">
        <f>VLOOKUP(F2916,'Set up'!$A$2:$C$55,2,FALSE)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829"/>
        <v>45564</v>
      </c>
      <c r="L2916" s="5">
        <f t="shared" si="830"/>
        <v>9</v>
      </c>
      <c r="M2916" s="5">
        <f t="shared" si="831"/>
        <v>2024</v>
      </c>
      <c r="N2916" s="12">
        <v>230.4</v>
      </c>
      <c r="O2916" s="12"/>
      <c r="P2916" s="12">
        <f t="shared" si="828"/>
        <v>230.4</v>
      </c>
      <c r="Q2916" s="7">
        <v>4527000.8500000006</v>
      </c>
      <c r="R2916" s="44" t="str">
        <f>VLOOKUP(F2916,'Set up'!$A$2:$E$55,5,FALSE)</f>
        <v>Trsf</v>
      </c>
    </row>
    <row r="2917" spans="1:19" ht="15" customHeight="1" x14ac:dyDescent="0.35">
      <c r="A2917" s="4">
        <v>45444</v>
      </c>
      <c r="B2917" s="5">
        <f t="shared" si="836"/>
        <v>6</v>
      </c>
      <c r="C2917" s="5">
        <f t="shared" si="837"/>
        <v>2024</v>
      </c>
      <c r="D2917" s="5" t="s">
        <v>2712</v>
      </c>
      <c r="E2917" s="5" t="str">
        <f>VLOOKUP(F2917,'Set up'!$A$2:$C$55,2,FALSE)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829"/>
        <v>45444</v>
      </c>
      <c r="L2917" s="5">
        <f t="shared" si="830"/>
        <v>6</v>
      </c>
      <c r="M2917" s="5">
        <f t="shared" si="831"/>
        <v>2024</v>
      </c>
      <c r="N2917" s="12">
        <v>1760</v>
      </c>
      <c r="O2917" s="12"/>
      <c r="P2917" s="12">
        <f t="shared" si="828"/>
        <v>1760</v>
      </c>
      <c r="Q2917" s="7">
        <v>4528910.45</v>
      </c>
      <c r="R2917" s="44" t="str">
        <f>VLOOKUP(F2917,'Set up'!$A$2:$E$55,5,FALSE)</f>
        <v>PD Chq</v>
      </c>
    </row>
    <row r="2918" spans="1:19" ht="15" customHeight="1" x14ac:dyDescent="0.35">
      <c r="A2918" s="4">
        <v>45444</v>
      </c>
      <c r="B2918" s="5">
        <f t="shared" si="836"/>
        <v>6</v>
      </c>
      <c r="C2918" s="5">
        <f t="shared" si="837"/>
        <v>2024</v>
      </c>
      <c r="D2918" s="5" t="s">
        <v>2712</v>
      </c>
      <c r="E2918" s="5" t="str">
        <f>VLOOKUP(F2918,'Set up'!$A$2:$C$55,2,FALSE)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829"/>
        <v>45444</v>
      </c>
      <c r="L2918" s="5">
        <f t="shared" si="830"/>
        <v>6</v>
      </c>
      <c r="M2918" s="5">
        <f t="shared" si="831"/>
        <v>2024</v>
      </c>
      <c r="N2918" s="12">
        <v>555</v>
      </c>
      <c r="O2918" s="12"/>
      <c r="P2918" s="12">
        <f t="shared" si="828"/>
        <v>555</v>
      </c>
      <c r="Q2918" s="7">
        <v>4528705.45</v>
      </c>
      <c r="R2918" s="44" t="str">
        <f>VLOOKUP(F2918,'Set up'!$A$2:$E$55,5,FALSE)</f>
        <v>PD Chq</v>
      </c>
    </row>
    <row r="2919" spans="1:19" ht="15" customHeight="1" x14ac:dyDescent="0.35">
      <c r="A2919" s="4">
        <v>45444</v>
      </c>
      <c r="B2919" s="5">
        <f t="shared" si="836"/>
        <v>6</v>
      </c>
      <c r="C2919" s="5">
        <f t="shared" si="837"/>
        <v>2024</v>
      </c>
      <c r="D2919" s="5" t="s">
        <v>2712</v>
      </c>
      <c r="E2919" s="5" t="str">
        <f>VLOOKUP(F2919,'Set up'!$A$2:$C$55,2,FALSE)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829"/>
        <v>45444</v>
      </c>
      <c r="L2919" s="5">
        <f t="shared" si="830"/>
        <v>6</v>
      </c>
      <c r="M2919" s="5">
        <f t="shared" si="831"/>
        <v>2024</v>
      </c>
      <c r="N2919" s="12">
        <v>95</v>
      </c>
      <c r="O2919" s="12"/>
      <c r="P2919" s="12">
        <f t="shared" si="828"/>
        <v>95</v>
      </c>
      <c r="Q2919" s="7">
        <v>4529983.45</v>
      </c>
      <c r="R2919" s="44" t="str">
        <f>VLOOKUP(F2919,'Set up'!$A$2:$E$55,5,FALSE)</f>
        <v>PD Chq</v>
      </c>
    </row>
    <row r="2920" spans="1:19" ht="15" customHeight="1" x14ac:dyDescent="0.35">
      <c r="A2920" s="4">
        <v>45447</v>
      </c>
      <c r="B2920" s="5">
        <f t="shared" si="836"/>
        <v>6</v>
      </c>
      <c r="C2920" s="5">
        <f t="shared" si="837"/>
        <v>2024</v>
      </c>
      <c r="D2920" s="5" t="s">
        <v>2713</v>
      </c>
      <c r="E2920" s="5" t="str">
        <f>VLOOKUP(F2920,'Set up'!$A$2:$C$55,2,FALSE)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829"/>
        <v>45447</v>
      </c>
      <c r="L2920" s="5">
        <f t="shared" si="830"/>
        <v>6</v>
      </c>
      <c r="M2920" s="5">
        <f t="shared" si="831"/>
        <v>2024</v>
      </c>
      <c r="N2920" s="12">
        <v>1650</v>
      </c>
      <c r="O2920" s="6">
        <f t="shared" ref="O2920:O2922" si="838">-N2920</f>
        <v>-1650</v>
      </c>
      <c r="P2920" s="12">
        <f t="shared" si="828"/>
        <v>0</v>
      </c>
      <c r="Q2920" s="7">
        <v>4531725.95</v>
      </c>
      <c r="R2920" s="44" t="str">
        <f>VLOOKUP(F2920,'Set up'!$A$2:$E$55,5,FALSE)</f>
        <v>Cash</v>
      </c>
      <c r="S2920" s="1" t="s">
        <v>2750</v>
      </c>
    </row>
    <row r="2921" spans="1:19" ht="15" customHeight="1" x14ac:dyDescent="0.35">
      <c r="A2921" s="4">
        <v>45447</v>
      </c>
      <c r="B2921" s="5">
        <f t="shared" si="836"/>
        <v>6</v>
      </c>
      <c r="C2921" s="5">
        <f t="shared" si="837"/>
        <v>2024</v>
      </c>
      <c r="D2921" s="5" t="s">
        <v>2713</v>
      </c>
      <c r="E2921" s="5" t="str">
        <f>VLOOKUP(F2921,'Set up'!$A$2:$C$55,2,FALSE)</f>
        <v>C00000014</v>
      </c>
      <c r="F2921" s="1" t="s">
        <v>263</v>
      </c>
      <c r="G2921" s="99" t="s">
        <v>2644</v>
      </c>
      <c r="H2921" s="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829"/>
        <v>45447</v>
      </c>
      <c r="L2921" s="5">
        <f t="shared" si="830"/>
        <v>6</v>
      </c>
      <c r="M2921" s="5">
        <f t="shared" si="831"/>
        <v>2024</v>
      </c>
      <c r="N2921" s="12">
        <v>280</v>
      </c>
      <c r="O2921" s="6">
        <f t="shared" si="838"/>
        <v>-280</v>
      </c>
      <c r="P2921" s="12">
        <f t="shared" si="828"/>
        <v>0</v>
      </c>
      <c r="Q2921" s="7">
        <v>4540123.95</v>
      </c>
      <c r="R2921" s="44" t="str">
        <f>VLOOKUP(F2921,'Set up'!$A$2:$E$55,5,FALSE)</f>
        <v>Cash</v>
      </c>
      <c r="S2921" s="1" t="s">
        <v>2750</v>
      </c>
    </row>
    <row r="2922" spans="1:19" ht="15" customHeight="1" x14ac:dyDescent="0.35">
      <c r="A2922" s="4">
        <v>45447</v>
      </c>
      <c r="B2922" s="5">
        <f t="shared" si="836"/>
        <v>6</v>
      </c>
      <c r="C2922" s="5">
        <f t="shared" si="837"/>
        <v>2024</v>
      </c>
      <c r="D2922" s="5" t="s">
        <v>2713</v>
      </c>
      <c r="E2922" s="5" t="str">
        <f>VLOOKUP(F2922,'Set up'!$A$2:$C$55,2,FALSE)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829"/>
        <v>45447</v>
      </c>
      <c r="L2922" s="5">
        <f t="shared" si="830"/>
        <v>6</v>
      </c>
      <c r="M2922" s="5">
        <f t="shared" si="831"/>
        <v>2024</v>
      </c>
      <c r="N2922" s="12">
        <v>160</v>
      </c>
      <c r="O2922" s="6">
        <f t="shared" si="838"/>
        <v>-160</v>
      </c>
      <c r="P2922" s="12">
        <f t="shared" si="828"/>
        <v>0</v>
      </c>
      <c r="Q2922" s="7">
        <v>4541743.95</v>
      </c>
      <c r="R2922" s="44" t="str">
        <f>VLOOKUP(F2922,'Set up'!$A$2:$E$55,5,FALSE)</f>
        <v>Cash</v>
      </c>
      <c r="S2922" s="1" t="s">
        <v>2750</v>
      </c>
    </row>
    <row r="2923" spans="1:19" ht="15" customHeight="1" x14ac:dyDescent="0.35">
      <c r="A2923" s="4">
        <v>45447</v>
      </c>
      <c r="B2923" s="5">
        <f t="shared" si="836"/>
        <v>6</v>
      </c>
      <c r="C2923" s="5">
        <f t="shared" si="837"/>
        <v>2024</v>
      </c>
      <c r="D2923" s="5" t="s">
        <v>2714</v>
      </c>
      <c r="E2923" s="5" t="str">
        <f>VLOOKUP(F2923,'Set up'!$A$2:$C$55,2,FALSE)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829"/>
        <v>45492</v>
      </c>
      <c r="L2923" s="5">
        <f t="shared" si="830"/>
        <v>7</v>
      </c>
      <c r="M2923" s="5">
        <f t="shared" si="831"/>
        <v>2024</v>
      </c>
      <c r="N2923" s="12">
        <v>1738</v>
      </c>
      <c r="O2923" s="12"/>
      <c r="P2923" s="12">
        <f t="shared" si="828"/>
        <v>1738</v>
      </c>
      <c r="Q2923" s="7">
        <v>4543761.95</v>
      </c>
      <c r="R2923" s="44" t="str">
        <f>VLOOKUP(F2923,'Set up'!$A$2:$E$55,5,FALSE)</f>
        <v>PD Chq</v>
      </c>
    </row>
    <row r="2924" spans="1:19" ht="15" customHeight="1" x14ac:dyDescent="0.35">
      <c r="A2924" s="4">
        <v>45447</v>
      </c>
      <c r="B2924" s="5">
        <f t="shared" si="836"/>
        <v>6</v>
      </c>
      <c r="C2924" s="5">
        <f t="shared" si="837"/>
        <v>2024</v>
      </c>
      <c r="D2924" s="5" t="s">
        <v>2714</v>
      </c>
      <c r="E2924" s="5" t="str">
        <f>VLOOKUP(F2924,'Set up'!$A$2:$C$55,2,FALSE)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829"/>
        <v>45492</v>
      </c>
      <c r="L2924" s="5">
        <f t="shared" si="830"/>
        <v>7</v>
      </c>
      <c r="M2924" s="5">
        <f t="shared" si="831"/>
        <v>2024</v>
      </c>
      <c r="N2924" s="12">
        <v>220</v>
      </c>
      <c r="O2924" s="12"/>
      <c r="P2924" s="12">
        <f t="shared" si="828"/>
        <v>220</v>
      </c>
      <c r="Q2924" s="7">
        <v>4542638.95</v>
      </c>
      <c r="R2924" s="44" t="str">
        <f>VLOOKUP(F2924,'Set up'!$A$2:$E$55,5,FALSE)</f>
        <v>PD Chq</v>
      </c>
    </row>
    <row r="2925" spans="1:19" ht="15" customHeight="1" x14ac:dyDescent="0.35">
      <c r="A2925" s="4">
        <v>45448</v>
      </c>
      <c r="B2925" s="5">
        <f t="shared" si="836"/>
        <v>6</v>
      </c>
      <c r="C2925" s="5">
        <f t="shared" si="837"/>
        <v>2024</v>
      </c>
      <c r="D2925" s="5" t="s">
        <v>2715</v>
      </c>
      <c r="E2925" s="5" t="str">
        <f>VLOOKUP(F2925,'Set up'!$A$2:$C$55,2,FALSE)</f>
        <v>C00000046</v>
      </c>
      <c r="F2925" s="1" t="s">
        <v>2357</v>
      </c>
      <c r="G2925" s="99" t="s">
        <v>2128</v>
      </c>
      <c r="H2925" s="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829"/>
        <v>45448</v>
      </c>
      <c r="L2925" s="5">
        <f t="shared" si="830"/>
        <v>6</v>
      </c>
      <c r="M2925" s="5">
        <f t="shared" si="831"/>
        <v>2024</v>
      </c>
      <c r="N2925" s="12">
        <v>283.8</v>
      </c>
      <c r="O2925" s="6">
        <f t="shared" ref="O2925" si="839">-N2925</f>
        <v>-283.8</v>
      </c>
      <c r="P2925" s="12">
        <f t="shared" si="828"/>
        <v>0</v>
      </c>
      <c r="Q2925" s="7">
        <v>4544330.75</v>
      </c>
      <c r="R2925" s="44" t="str">
        <f>VLOOKUP(F2925,'Set up'!$A$2:$E$55,5,FALSE)</f>
        <v>Cash</v>
      </c>
      <c r="S2925" s="1" t="s">
        <v>2751</v>
      </c>
    </row>
    <row r="2926" spans="1:19" ht="15" customHeight="1" x14ac:dyDescent="0.35">
      <c r="A2926" s="4">
        <v>45449</v>
      </c>
      <c r="B2926" s="5">
        <f t="shared" si="836"/>
        <v>6</v>
      </c>
      <c r="C2926" s="5">
        <f t="shared" si="837"/>
        <v>2024</v>
      </c>
      <c r="D2926" s="5" t="s">
        <v>2716</v>
      </c>
      <c r="E2926" s="5" t="str">
        <f>VLOOKUP(F2926,'Set up'!$A$2:$C$55,2,FALSE)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829"/>
        <v>45449</v>
      </c>
      <c r="L2926" s="5">
        <f t="shared" si="830"/>
        <v>6</v>
      </c>
      <c r="M2926" s="5">
        <f t="shared" si="831"/>
        <v>2024</v>
      </c>
      <c r="N2926" s="12">
        <v>625</v>
      </c>
      <c r="O2926" s="12"/>
      <c r="P2926" s="12">
        <f t="shared" si="828"/>
        <v>625</v>
      </c>
      <c r="Q2926" s="7">
        <v>4545292.95</v>
      </c>
      <c r="R2926" s="44" t="str">
        <f>VLOOKUP(F2926,'Set up'!$A$2:$E$55,5,FALSE)</f>
        <v>Trsf</v>
      </c>
    </row>
    <row r="2927" spans="1:19" ht="15" customHeight="1" x14ac:dyDescent="0.35">
      <c r="A2927" s="4">
        <v>45449</v>
      </c>
      <c r="B2927" s="5">
        <f t="shared" si="836"/>
        <v>6</v>
      </c>
      <c r="C2927" s="5">
        <f t="shared" si="837"/>
        <v>2024</v>
      </c>
      <c r="D2927" s="5" t="s">
        <v>2717</v>
      </c>
      <c r="E2927" s="5" t="str">
        <f>VLOOKUP(F2927,'Set up'!$A$2:$C$55,2,FALSE)</f>
        <v>C00000042</v>
      </c>
      <c r="F2927" s="1" t="s">
        <v>2013</v>
      </c>
      <c r="G2927" s="99" t="s">
        <v>2625</v>
      </c>
      <c r="H2927" s="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829"/>
        <v>45449</v>
      </c>
      <c r="L2927" s="5">
        <f t="shared" si="830"/>
        <v>6</v>
      </c>
      <c r="M2927" s="5">
        <f t="shared" si="831"/>
        <v>2024</v>
      </c>
      <c r="N2927" s="12">
        <v>16280</v>
      </c>
      <c r="O2927" s="12"/>
      <c r="P2927" s="12">
        <f t="shared" si="828"/>
        <v>16280</v>
      </c>
      <c r="Q2927" s="7">
        <v>4561231.75</v>
      </c>
      <c r="R2927" s="44" t="str">
        <f>VLOOKUP(F2927,'Set up'!$A$2:$E$55,5,FALSE)</f>
        <v>Trsf</v>
      </c>
    </row>
    <row r="2928" spans="1:19" ht="15" customHeight="1" x14ac:dyDescent="0.35">
      <c r="A2928" s="4">
        <v>45449</v>
      </c>
      <c r="B2928" s="5">
        <f t="shared" si="836"/>
        <v>6</v>
      </c>
      <c r="C2928" s="5">
        <f t="shared" si="837"/>
        <v>2024</v>
      </c>
      <c r="D2928" s="5" t="s">
        <v>2717</v>
      </c>
      <c r="E2928" s="5" t="str">
        <f>VLOOKUP(F2928,'Set up'!$A$2:$C$55,2,FALSE)</f>
        <v>C00000042</v>
      </c>
      <c r="F2928" s="1" t="s">
        <v>2013</v>
      </c>
      <c r="G2928" s="99" t="s">
        <v>2651</v>
      </c>
      <c r="H2928" s="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829"/>
        <v>45449</v>
      </c>
      <c r="L2928" s="5">
        <f t="shared" si="830"/>
        <v>6</v>
      </c>
      <c r="M2928" s="5">
        <f t="shared" si="831"/>
        <v>2024</v>
      </c>
      <c r="N2928" s="12">
        <v>5220</v>
      </c>
      <c r="O2928" s="12"/>
      <c r="P2928" s="12">
        <f t="shared" ref="P2928:P2991" si="840">SUM(N2928+O2928)</f>
        <v>5220</v>
      </c>
      <c r="Q2928" s="7">
        <v>4550331.75</v>
      </c>
      <c r="R2928" s="44" t="str">
        <f>VLOOKUP(F2928,'Set up'!$A$2:$E$55,5,FALSE)</f>
        <v>Trsf</v>
      </c>
    </row>
    <row r="2929" spans="1:18" ht="15" customHeight="1" x14ac:dyDescent="0.35">
      <c r="A2929" s="4">
        <v>45449</v>
      </c>
      <c r="B2929" s="5">
        <f t="shared" si="836"/>
        <v>6</v>
      </c>
      <c r="C2929" s="5">
        <f t="shared" si="837"/>
        <v>2024</v>
      </c>
      <c r="D2929" s="5" t="s">
        <v>2717</v>
      </c>
      <c r="E2929" s="5" t="str">
        <f>VLOOKUP(F2929,'Set up'!$A$2:$C$55,2,FALSE)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829"/>
        <v>45449</v>
      </c>
      <c r="L2929" s="5">
        <f t="shared" si="830"/>
        <v>6</v>
      </c>
      <c r="M2929" s="5">
        <f t="shared" si="831"/>
        <v>2024</v>
      </c>
      <c r="N2929" s="12">
        <v>3510</v>
      </c>
      <c r="O2929" s="12"/>
      <c r="P2929" s="12">
        <f t="shared" si="840"/>
        <v>3510</v>
      </c>
      <c r="Q2929" s="7">
        <v>4548786.75</v>
      </c>
      <c r="R2929" s="44" t="str">
        <f>VLOOKUP(F2929,'Set up'!$A$2:$E$55,5,FALSE)</f>
        <v>Trsf</v>
      </c>
    </row>
    <row r="2930" spans="1:18" ht="15" customHeight="1" x14ac:dyDescent="0.35">
      <c r="A2930" s="4">
        <v>45449</v>
      </c>
      <c r="B2930" s="5">
        <f t="shared" si="836"/>
        <v>6</v>
      </c>
      <c r="C2930" s="5">
        <f t="shared" si="837"/>
        <v>2024</v>
      </c>
      <c r="D2930" s="5" t="s">
        <v>2717</v>
      </c>
      <c r="E2930" s="5" t="str">
        <f>VLOOKUP(F2930,'Set up'!$A$2:$C$55,2,FALSE)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829"/>
        <v>45449</v>
      </c>
      <c r="L2930" s="5">
        <f t="shared" si="830"/>
        <v>6</v>
      </c>
      <c r="M2930" s="5">
        <f t="shared" si="831"/>
        <v>2024</v>
      </c>
      <c r="N2930" s="12">
        <v>570</v>
      </c>
      <c r="O2930" s="12"/>
      <c r="P2930" s="12">
        <f t="shared" si="840"/>
        <v>570</v>
      </c>
      <c r="Q2930" s="7">
        <v>4545956.75</v>
      </c>
      <c r="R2930" s="44" t="str">
        <f>VLOOKUP(F2930,'Set up'!$A$2:$E$55,5,FALSE)</f>
        <v>Trsf</v>
      </c>
    </row>
    <row r="2931" spans="1:18" ht="15" customHeight="1" x14ac:dyDescent="0.35">
      <c r="A2931" s="4">
        <v>45449</v>
      </c>
      <c r="B2931" s="5">
        <f t="shared" si="836"/>
        <v>6</v>
      </c>
      <c r="C2931" s="5">
        <f t="shared" si="837"/>
        <v>2024</v>
      </c>
      <c r="D2931" s="5" t="s">
        <v>2717</v>
      </c>
      <c r="E2931" s="5" t="str">
        <f>VLOOKUP(F2931,'Set up'!$A$2:$C$55,2,FALSE)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829"/>
        <v>45449</v>
      </c>
      <c r="L2931" s="5">
        <f t="shared" si="830"/>
        <v>6</v>
      </c>
      <c r="M2931" s="5">
        <f t="shared" si="831"/>
        <v>2024</v>
      </c>
      <c r="N2931" s="12">
        <v>220</v>
      </c>
      <c r="O2931" s="12"/>
      <c r="P2931" s="12">
        <f t="shared" si="840"/>
        <v>220</v>
      </c>
      <c r="Q2931" s="7">
        <v>4545726.75</v>
      </c>
      <c r="R2931" s="44" t="str">
        <f>VLOOKUP(F2931,'Set up'!$A$2:$E$55,5,FALSE)</f>
        <v>Trsf</v>
      </c>
    </row>
    <row r="2932" spans="1:18" ht="15" customHeight="1" x14ac:dyDescent="0.35">
      <c r="A2932" s="4">
        <v>45450</v>
      </c>
      <c r="B2932" s="5">
        <f t="shared" si="836"/>
        <v>6</v>
      </c>
      <c r="C2932" s="5">
        <f t="shared" si="837"/>
        <v>2024</v>
      </c>
      <c r="D2932" s="5" t="s">
        <v>2718</v>
      </c>
      <c r="E2932" s="5" t="str">
        <f>VLOOKUP(F2932,'Set up'!$A$2:$C$55,2,FALSE)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829"/>
        <v>45450</v>
      </c>
      <c r="L2932" s="5">
        <f t="shared" si="830"/>
        <v>6</v>
      </c>
      <c r="M2932" s="5">
        <f t="shared" si="831"/>
        <v>2024</v>
      </c>
      <c r="N2932" s="12">
        <v>1760</v>
      </c>
      <c r="O2932" s="12"/>
      <c r="P2932" s="12">
        <f t="shared" si="840"/>
        <v>1760</v>
      </c>
      <c r="Q2932" s="7">
        <v>4549004.75</v>
      </c>
      <c r="R2932" s="44" t="str">
        <f>VLOOKUP(F2932,'Set up'!$A$2:$E$55,5,FALSE)</f>
        <v>Trsf</v>
      </c>
    </row>
    <row r="2933" spans="1:18" ht="15" customHeight="1" x14ac:dyDescent="0.35">
      <c r="A2933" s="4">
        <v>45450</v>
      </c>
      <c r="B2933" s="5">
        <f t="shared" si="836"/>
        <v>6</v>
      </c>
      <c r="C2933" s="5">
        <f t="shared" si="837"/>
        <v>2024</v>
      </c>
      <c r="D2933" s="5" t="s">
        <v>2718</v>
      </c>
      <c r="E2933" s="5" t="str">
        <f>VLOOKUP(F2933,'Set up'!$A$2:$C$55,2,FALSE)</f>
        <v>C00000019</v>
      </c>
      <c r="F2933" s="1" t="s">
        <v>401</v>
      </c>
      <c r="G2933" s="99" t="s">
        <v>2711</v>
      </c>
      <c r="H2933" s="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829"/>
        <v>45450</v>
      </c>
      <c r="L2933" s="5">
        <f t="shared" si="830"/>
        <v>6</v>
      </c>
      <c r="M2933" s="5">
        <f t="shared" si="831"/>
        <v>2024</v>
      </c>
      <c r="N2933" s="12">
        <v>125</v>
      </c>
      <c r="O2933" s="12"/>
      <c r="P2933" s="12">
        <f t="shared" si="840"/>
        <v>125</v>
      </c>
      <c r="Q2933" s="7">
        <v>4547924.75</v>
      </c>
      <c r="R2933" s="44" t="str">
        <f>VLOOKUP(F2933,'Set up'!$A$2:$E$55,5,FALSE)</f>
        <v>Trsf</v>
      </c>
    </row>
    <row r="2934" spans="1:18" ht="15" customHeight="1" x14ac:dyDescent="0.35">
      <c r="A2934" s="4">
        <v>45450</v>
      </c>
      <c r="B2934" s="5">
        <f t="shared" si="836"/>
        <v>6</v>
      </c>
      <c r="C2934" s="5">
        <f t="shared" si="837"/>
        <v>2024</v>
      </c>
      <c r="D2934" s="5" t="s">
        <v>2718</v>
      </c>
      <c r="E2934" s="5" t="str">
        <f>VLOOKUP(F2934,'Set up'!$A$2:$C$55,2,FALSE)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829"/>
        <v>45450</v>
      </c>
      <c r="L2934" s="5">
        <f t="shared" si="830"/>
        <v>6</v>
      </c>
      <c r="M2934" s="5">
        <f t="shared" si="831"/>
        <v>2024</v>
      </c>
      <c r="N2934" s="12">
        <v>110</v>
      </c>
      <c r="O2934" s="12"/>
      <c r="P2934" s="12">
        <f t="shared" si="840"/>
        <v>110</v>
      </c>
      <c r="Q2934" s="7">
        <v>4548004.75</v>
      </c>
      <c r="R2934" s="44" t="str">
        <f>VLOOKUP(F2934,'Set up'!$A$2:$E$55,5,FALSE)</f>
        <v>Trsf</v>
      </c>
    </row>
    <row r="2935" spans="1:18" ht="15" customHeight="1" x14ac:dyDescent="0.35">
      <c r="A2935" s="4">
        <v>45450</v>
      </c>
      <c r="B2935" s="5">
        <f t="shared" si="836"/>
        <v>6</v>
      </c>
      <c r="C2935" s="5">
        <f t="shared" si="837"/>
        <v>2024</v>
      </c>
      <c r="D2935" s="5" t="s">
        <v>2718</v>
      </c>
      <c r="E2935" s="5" t="str">
        <f>VLOOKUP(F2935,'Set up'!$A$2:$C$55,2,FALSE)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829"/>
        <v>45450</v>
      </c>
      <c r="L2935" s="5">
        <f t="shared" si="830"/>
        <v>6</v>
      </c>
      <c r="M2935" s="5">
        <f t="shared" si="831"/>
        <v>2024</v>
      </c>
      <c r="N2935" s="12">
        <v>395</v>
      </c>
      <c r="O2935" s="12"/>
      <c r="P2935" s="12">
        <f t="shared" si="840"/>
        <v>395</v>
      </c>
      <c r="Q2935" s="7">
        <v>4548602.25</v>
      </c>
      <c r="R2935" s="44" t="str">
        <f>VLOOKUP(F2935,'Set up'!$A$2:$E$55,5,FALSE)</f>
        <v>Trsf</v>
      </c>
    </row>
    <row r="2936" spans="1:18" ht="15" customHeight="1" x14ac:dyDescent="0.35">
      <c r="A2936" s="4">
        <v>45451</v>
      </c>
      <c r="B2936" s="5">
        <f t="shared" si="836"/>
        <v>6</v>
      </c>
      <c r="C2936" s="5">
        <f t="shared" si="837"/>
        <v>2024</v>
      </c>
      <c r="D2936" s="5" t="s">
        <v>2719</v>
      </c>
      <c r="E2936" s="5" t="str">
        <f>VLOOKUP(F2936,'Set up'!$A$2:$C$55,2,FALSE)</f>
        <v>C00000037</v>
      </c>
      <c r="F2936" s="1" t="s">
        <v>1310</v>
      </c>
      <c r="G2936" s="99" t="s">
        <v>2628</v>
      </c>
      <c r="H2936" s="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829"/>
        <v>45481</v>
      </c>
      <c r="L2936" s="5">
        <f t="shared" si="830"/>
        <v>7</v>
      </c>
      <c r="M2936" s="5">
        <f t="shared" si="831"/>
        <v>2024</v>
      </c>
      <c r="N2936" s="12">
        <v>5280</v>
      </c>
      <c r="O2936" s="12"/>
      <c r="P2936" s="12">
        <f t="shared" si="840"/>
        <v>5280</v>
      </c>
      <c r="Q2936" s="7">
        <v>4553967.25</v>
      </c>
      <c r="R2936" s="44" t="str">
        <f>VLOOKUP(F2936,'Set up'!$A$2:$E$55,5,FALSE)</f>
        <v>Chq</v>
      </c>
    </row>
    <row r="2937" spans="1:18" ht="15" customHeight="1" x14ac:dyDescent="0.35">
      <c r="A2937" s="4">
        <v>45451</v>
      </c>
      <c r="B2937" s="5">
        <f t="shared" si="836"/>
        <v>6</v>
      </c>
      <c r="C2937" s="5">
        <f t="shared" si="837"/>
        <v>2024</v>
      </c>
      <c r="D2937" s="5" t="s">
        <v>2719</v>
      </c>
      <c r="E2937" s="5" t="str">
        <f>VLOOKUP(F2937,'Set up'!$A$2:$C$55,2,FALSE)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829"/>
        <v>45481</v>
      </c>
      <c r="L2937" s="5">
        <f t="shared" si="830"/>
        <v>7</v>
      </c>
      <c r="M2937" s="5">
        <f t="shared" si="831"/>
        <v>2024</v>
      </c>
      <c r="N2937" s="12">
        <v>1263.5999999999999</v>
      </c>
      <c r="O2937" s="12"/>
      <c r="P2937" s="12">
        <f t="shared" si="840"/>
        <v>1263.5999999999999</v>
      </c>
      <c r="Q2937" s="7">
        <v>4551600.8499999996</v>
      </c>
      <c r="R2937" s="44" t="str">
        <f>VLOOKUP(F2937,'Set up'!$A$2:$E$55,5,FALSE)</f>
        <v>Chq</v>
      </c>
    </row>
    <row r="2938" spans="1:18" ht="15" customHeight="1" x14ac:dyDescent="0.35">
      <c r="A2938" s="4">
        <v>45451</v>
      </c>
      <c r="B2938" s="5">
        <f t="shared" si="836"/>
        <v>6</v>
      </c>
      <c r="C2938" s="5">
        <f t="shared" si="837"/>
        <v>2024</v>
      </c>
      <c r="D2938" s="5" t="s">
        <v>2719</v>
      </c>
      <c r="E2938" s="5" t="str">
        <f>VLOOKUP(F2938,'Set up'!$A$2:$C$55,2,FALSE)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829"/>
        <v>45481</v>
      </c>
      <c r="L2938" s="5">
        <f t="shared" si="830"/>
        <v>7</v>
      </c>
      <c r="M2938" s="5">
        <f t="shared" si="831"/>
        <v>2024</v>
      </c>
      <c r="N2938" s="12">
        <v>144</v>
      </c>
      <c r="O2938" s="12"/>
      <c r="P2938" s="12">
        <f t="shared" si="840"/>
        <v>144</v>
      </c>
      <c r="Q2938" s="7">
        <v>4550901.25</v>
      </c>
      <c r="R2938" s="44" t="str">
        <f>VLOOKUP(F2938,'Set up'!$A$2:$E$55,5,FALSE)</f>
        <v>Chq</v>
      </c>
    </row>
    <row r="2939" spans="1:18" ht="15" customHeight="1" x14ac:dyDescent="0.35">
      <c r="A2939" s="4">
        <v>45451</v>
      </c>
      <c r="B2939" s="5">
        <f t="shared" si="836"/>
        <v>6</v>
      </c>
      <c r="C2939" s="5">
        <f t="shared" si="837"/>
        <v>2024</v>
      </c>
      <c r="D2939" s="5" t="s">
        <v>2719</v>
      </c>
      <c r="E2939" s="5" t="str">
        <f>VLOOKUP(F2939,'Set up'!$A$2:$C$55,2,FALSE)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829"/>
        <v>45481</v>
      </c>
      <c r="L2939" s="5">
        <f t="shared" si="830"/>
        <v>7</v>
      </c>
      <c r="M2939" s="5">
        <f t="shared" si="831"/>
        <v>2024</v>
      </c>
      <c r="N2939" s="12">
        <v>572</v>
      </c>
      <c r="O2939" s="12"/>
      <c r="P2939" s="12">
        <f t="shared" si="840"/>
        <v>572</v>
      </c>
      <c r="Q2939" s="7">
        <v>4551389.25</v>
      </c>
      <c r="R2939" s="44" t="str">
        <f>VLOOKUP(F2939,'Set up'!$A$2:$E$55,5,FALSE)</f>
        <v>Chq</v>
      </c>
    </row>
    <row r="2940" spans="1:18" ht="15" customHeight="1" x14ac:dyDescent="0.35">
      <c r="A2940" s="4">
        <v>45455</v>
      </c>
      <c r="B2940" s="5">
        <f t="shared" si="836"/>
        <v>6</v>
      </c>
      <c r="C2940" s="5">
        <f t="shared" si="837"/>
        <v>2024</v>
      </c>
      <c r="D2940" s="5" t="s">
        <v>2720</v>
      </c>
      <c r="E2940" s="5" t="str">
        <f>VLOOKUP(F2940,'Set up'!$A$2:$C$55,2,FALSE)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829"/>
        <v>45455</v>
      </c>
      <c r="L2940" s="5">
        <f t="shared" si="830"/>
        <v>6</v>
      </c>
      <c r="M2940" s="5">
        <f t="shared" si="831"/>
        <v>2024</v>
      </c>
      <c r="N2940" s="12">
        <v>5280</v>
      </c>
      <c r="O2940" s="12"/>
      <c r="P2940" s="12">
        <f t="shared" si="840"/>
        <v>5280</v>
      </c>
      <c r="Q2940" s="7">
        <v>4556517.25</v>
      </c>
      <c r="R2940" s="44" t="str">
        <f>VLOOKUP(F2940,'Set up'!$A$2:$E$55,5,FALSE)</f>
        <v>Trsf</v>
      </c>
    </row>
    <row r="2941" spans="1:18" ht="15" customHeight="1" x14ac:dyDescent="0.35">
      <c r="A2941" s="4">
        <v>45455</v>
      </c>
      <c r="B2941" s="5">
        <f t="shared" si="836"/>
        <v>6</v>
      </c>
      <c r="C2941" s="5">
        <f t="shared" si="837"/>
        <v>2024</v>
      </c>
      <c r="D2941" s="5" t="s">
        <v>2720</v>
      </c>
      <c r="E2941" s="5" t="str">
        <f>VLOOKUP(F2941,'Set up'!$A$2:$C$55,2,FALSE)</f>
        <v>C00000027</v>
      </c>
      <c r="F2941" s="1" t="s">
        <v>860</v>
      </c>
      <c r="G2941" s="99" t="s">
        <v>2215</v>
      </c>
      <c r="H2941" s="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829"/>
        <v>45455</v>
      </c>
      <c r="L2941" s="5">
        <f t="shared" si="830"/>
        <v>6</v>
      </c>
      <c r="M2941" s="5">
        <f t="shared" si="831"/>
        <v>2024</v>
      </c>
      <c r="N2941" s="12">
        <v>563.20000000000005</v>
      </c>
      <c r="O2941" s="12"/>
      <c r="P2941" s="12">
        <f t="shared" si="840"/>
        <v>563.20000000000005</v>
      </c>
      <c r="Q2941" s="7">
        <v>4551910.45</v>
      </c>
      <c r="R2941" s="44" t="str">
        <f>VLOOKUP(F2941,'Set up'!$A$2:$E$55,5,FALSE)</f>
        <v>Trsf</v>
      </c>
    </row>
    <row r="2942" spans="1:18" ht="15" customHeight="1" x14ac:dyDescent="0.35">
      <c r="A2942" s="4">
        <v>45455</v>
      </c>
      <c r="B2942" s="5">
        <f t="shared" si="836"/>
        <v>6</v>
      </c>
      <c r="C2942" s="5">
        <f t="shared" si="837"/>
        <v>2024</v>
      </c>
      <c r="D2942" s="5" t="s">
        <v>2720</v>
      </c>
      <c r="E2942" s="5" t="str">
        <f>VLOOKUP(F2942,'Set up'!$A$2:$C$55,2,FALSE)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829"/>
        <v>45455</v>
      </c>
      <c r="L2942" s="5">
        <f t="shared" si="830"/>
        <v>6</v>
      </c>
      <c r="M2942" s="5">
        <f t="shared" si="831"/>
        <v>2024</v>
      </c>
      <c r="N2942" s="12">
        <v>160</v>
      </c>
      <c r="O2942" s="12"/>
      <c r="P2942" s="12">
        <f t="shared" si="840"/>
        <v>160</v>
      </c>
      <c r="Q2942" s="7">
        <v>4551981.25</v>
      </c>
      <c r="R2942" s="44" t="str">
        <f>VLOOKUP(F2942,'Set up'!$A$2:$E$55,5,FALSE)</f>
        <v>Trsf</v>
      </c>
    </row>
    <row r="2943" spans="1:18" ht="15" customHeight="1" x14ac:dyDescent="0.35">
      <c r="A2943" s="4">
        <v>45455</v>
      </c>
      <c r="B2943" s="5">
        <f t="shared" si="836"/>
        <v>6</v>
      </c>
      <c r="C2943" s="5">
        <f t="shared" si="837"/>
        <v>2024</v>
      </c>
      <c r="D2943" s="5" t="s">
        <v>2720</v>
      </c>
      <c r="E2943" s="5" t="str">
        <f>VLOOKUP(F2943,'Set up'!$A$2:$C$55,2,FALSE)</f>
        <v>C00000027</v>
      </c>
      <c r="F2943" s="1" t="s">
        <v>860</v>
      </c>
      <c r="G2943" s="99" t="s">
        <v>2207</v>
      </c>
      <c r="H2943" s="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829"/>
        <v>45455</v>
      </c>
      <c r="L2943" s="5">
        <f t="shared" si="830"/>
        <v>6</v>
      </c>
      <c r="M2943" s="5">
        <f t="shared" si="831"/>
        <v>2024</v>
      </c>
      <c r="N2943" s="12">
        <v>170</v>
      </c>
      <c r="O2943" s="12"/>
      <c r="P2943" s="12">
        <f t="shared" si="840"/>
        <v>170</v>
      </c>
      <c r="Q2943" s="7">
        <v>4552176.25</v>
      </c>
      <c r="R2943" s="44" t="str">
        <f>VLOOKUP(F2943,'Set up'!$A$2:$E$55,5,FALSE)</f>
        <v>Trsf</v>
      </c>
    </row>
    <row r="2944" spans="1:18" ht="15" customHeight="1" x14ac:dyDescent="0.35">
      <c r="A2944" s="4">
        <v>45455</v>
      </c>
      <c r="B2944" s="5">
        <f t="shared" si="836"/>
        <v>6</v>
      </c>
      <c r="C2944" s="5">
        <f t="shared" si="837"/>
        <v>2024</v>
      </c>
      <c r="D2944" s="5" t="s">
        <v>2720</v>
      </c>
      <c r="E2944" s="5" t="str">
        <f>VLOOKUP(F2944,'Set up'!$A$2:$C$55,2,FALSE)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829"/>
        <v>45455</v>
      </c>
      <c r="L2944" s="5">
        <f t="shared" si="830"/>
        <v>6</v>
      </c>
      <c r="M2944" s="5">
        <f t="shared" si="831"/>
        <v>2024</v>
      </c>
      <c r="N2944" s="12">
        <v>190</v>
      </c>
      <c r="O2944" s="12"/>
      <c r="P2944" s="12">
        <f t="shared" si="840"/>
        <v>190</v>
      </c>
      <c r="Q2944" s="7">
        <v>4555452.25</v>
      </c>
      <c r="R2944" s="44" t="str">
        <f>VLOOKUP(F2944,'Set up'!$A$2:$E$55,5,FALSE)</f>
        <v>Trsf</v>
      </c>
    </row>
    <row r="2945" spans="1:19" ht="15" customHeight="1" x14ac:dyDescent="0.35">
      <c r="A2945" s="4">
        <v>45455</v>
      </c>
      <c r="B2945" s="5">
        <f t="shared" si="836"/>
        <v>6</v>
      </c>
      <c r="C2945" s="5">
        <f t="shared" si="837"/>
        <v>2024</v>
      </c>
      <c r="D2945" s="5" t="s">
        <v>2720</v>
      </c>
      <c r="E2945" s="5" t="str">
        <f>VLOOKUP(F2945,'Set up'!$A$2:$C$55,2,FALSE)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829"/>
        <v>45455</v>
      </c>
      <c r="L2945" s="5">
        <f t="shared" si="830"/>
        <v>6</v>
      </c>
      <c r="M2945" s="5">
        <f t="shared" si="831"/>
        <v>2024</v>
      </c>
      <c r="N2945" s="12">
        <v>360</v>
      </c>
      <c r="O2945" s="12"/>
      <c r="P2945" s="12">
        <f t="shared" si="840"/>
        <v>360</v>
      </c>
      <c r="Q2945" s="7">
        <v>4557250.25</v>
      </c>
      <c r="R2945" s="44" t="str">
        <f>VLOOKUP(F2945,'Set up'!$A$2:$E$55,5,FALSE)</f>
        <v>Trsf</v>
      </c>
    </row>
    <row r="2946" spans="1:19" ht="15" customHeight="1" x14ac:dyDescent="0.35">
      <c r="A2946" s="4">
        <v>45455</v>
      </c>
      <c r="B2946" s="5">
        <f t="shared" si="836"/>
        <v>6</v>
      </c>
      <c r="C2946" s="5">
        <f t="shared" si="837"/>
        <v>2024</v>
      </c>
      <c r="D2946" s="5" t="s">
        <v>2720</v>
      </c>
      <c r="E2946" s="5" t="str">
        <f>VLOOKUP(F2946,'Set up'!$A$2:$C$55,2,FALSE)</f>
        <v>C00000027</v>
      </c>
      <c r="F2946" s="1" t="s">
        <v>860</v>
      </c>
      <c r="G2946" s="99" t="s">
        <v>2522</v>
      </c>
      <c r="H2946" s="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829"/>
        <v>45455</v>
      </c>
      <c r="L2946" s="5">
        <f t="shared" si="830"/>
        <v>6</v>
      </c>
      <c r="M2946" s="5">
        <f t="shared" si="831"/>
        <v>2024</v>
      </c>
      <c r="N2946" s="12">
        <v>420</v>
      </c>
      <c r="O2946" s="12"/>
      <c r="P2946" s="12">
        <f t="shared" si="840"/>
        <v>420</v>
      </c>
      <c r="Q2946" s="7">
        <v>4557760.25</v>
      </c>
      <c r="R2946" s="44" t="str">
        <f>VLOOKUP(F2946,'Set up'!$A$2:$E$55,5,FALSE)</f>
        <v>Trsf</v>
      </c>
    </row>
    <row r="2947" spans="1:19" ht="15" customHeight="1" x14ac:dyDescent="0.35">
      <c r="A2947" s="4">
        <v>45455</v>
      </c>
      <c r="B2947" s="5">
        <f t="shared" si="836"/>
        <v>6</v>
      </c>
      <c r="C2947" s="5">
        <f t="shared" si="837"/>
        <v>2024</v>
      </c>
      <c r="D2947" s="5" t="s">
        <v>2721</v>
      </c>
      <c r="E2947" s="5" t="str">
        <f>VLOOKUP(F2947,'Set up'!$A$2:$C$55,2,FALSE)</f>
        <v>C00000042</v>
      </c>
      <c r="F2947" s="1" t="s">
        <v>2013</v>
      </c>
      <c r="G2947" s="99" t="s">
        <v>2722</v>
      </c>
      <c r="H2947" s="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ref="K2947:K2994" si="841">A2947+J2947</f>
        <v>45455</v>
      </c>
      <c r="L2947" s="5">
        <f t="shared" ref="L2947:L2994" si="842">MONTH(K2947)</f>
        <v>6</v>
      </c>
      <c r="M2947" s="5">
        <f t="shared" ref="M2947:M2994" si="843">YEAR(K2947)</f>
        <v>2024</v>
      </c>
      <c r="N2947" s="12">
        <v>125</v>
      </c>
      <c r="O2947" s="12"/>
      <c r="P2947" s="12">
        <f t="shared" si="840"/>
        <v>125</v>
      </c>
      <c r="Q2947" s="7">
        <v>4557902.75</v>
      </c>
      <c r="R2947" s="44" t="str">
        <f>VLOOKUP(F2947,'Set up'!$A$2:$E$55,5,FALSE)</f>
        <v>Trsf</v>
      </c>
    </row>
    <row r="2948" spans="1:19" ht="15" customHeight="1" x14ac:dyDescent="0.35">
      <c r="A2948" s="4">
        <v>45455</v>
      </c>
      <c r="B2948" s="5">
        <f t="shared" si="836"/>
        <v>6</v>
      </c>
      <c r="C2948" s="5">
        <f t="shared" si="837"/>
        <v>2024</v>
      </c>
      <c r="D2948" s="5" t="s">
        <v>2723</v>
      </c>
      <c r="E2948" s="5" t="str">
        <f>VLOOKUP(F2948,'Set up'!$A$2:$C$55,2,FALSE)</f>
        <v>C00000042</v>
      </c>
      <c r="F2948" s="1" t="s">
        <v>2013</v>
      </c>
      <c r="G2948" s="99" t="s">
        <v>2625</v>
      </c>
      <c r="H2948" s="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841"/>
        <v>45455</v>
      </c>
      <c r="L2948" s="5">
        <f t="shared" si="842"/>
        <v>6</v>
      </c>
      <c r="M2948" s="5">
        <f t="shared" si="843"/>
        <v>2024</v>
      </c>
      <c r="N2948" s="12">
        <v>3256</v>
      </c>
      <c r="O2948" s="12"/>
      <c r="P2948" s="12">
        <f t="shared" si="840"/>
        <v>3256</v>
      </c>
      <c r="Q2948" s="7">
        <v>4561033.75</v>
      </c>
      <c r="R2948" s="44" t="str">
        <f>VLOOKUP(F2948,'Set up'!$A$2:$E$55,5,FALSE)</f>
        <v>Trsf</v>
      </c>
    </row>
    <row r="2949" spans="1:19" ht="15" customHeight="1" x14ac:dyDescent="0.35">
      <c r="A2949" s="4">
        <v>45455</v>
      </c>
      <c r="B2949" s="5">
        <f t="shared" si="836"/>
        <v>6</v>
      </c>
      <c r="C2949" s="5">
        <f t="shared" si="837"/>
        <v>2024</v>
      </c>
      <c r="D2949" s="5" t="s">
        <v>2723</v>
      </c>
      <c r="E2949" s="5" t="str">
        <f>VLOOKUP(F2949,'Set up'!$A$2:$C$55,2,FALSE)</f>
        <v>C00000042</v>
      </c>
      <c r="F2949" s="1" t="s">
        <v>2013</v>
      </c>
      <c r="G2949" s="99" t="s">
        <v>2651</v>
      </c>
      <c r="H2949" s="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841"/>
        <v>45455</v>
      </c>
      <c r="L2949" s="5">
        <f t="shared" si="842"/>
        <v>6</v>
      </c>
      <c r="M2949" s="5">
        <f t="shared" si="843"/>
        <v>2024</v>
      </c>
      <c r="N2949" s="12">
        <v>1218</v>
      </c>
      <c r="O2949" s="12"/>
      <c r="P2949" s="12">
        <f t="shared" si="840"/>
        <v>1218</v>
      </c>
      <c r="Q2949" s="7">
        <v>4570391.75</v>
      </c>
      <c r="R2949" s="44" t="str">
        <f>VLOOKUP(F2949,'Set up'!$A$2:$E$55,5,FALSE)</f>
        <v>Trsf</v>
      </c>
    </row>
    <row r="2950" spans="1:19" ht="15" customHeight="1" x14ac:dyDescent="0.35">
      <c r="A2950" s="4">
        <v>45455</v>
      </c>
      <c r="B2950" s="5">
        <f t="shared" si="836"/>
        <v>6</v>
      </c>
      <c r="C2950" s="5">
        <f t="shared" si="837"/>
        <v>2024</v>
      </c>
      <c r="D2950" s="5" t="s">
        <v>2723</v>
      </c>
      <c r="E2950" s="5" t="str">
        <f>VLOOKUP(F2950,'Set up'!$A$2:$C$55,2,FALSE)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841"/>
        <v>45455</v>
      </c>
      <c r="L2950" s="5">
        <f t="shared" si="842"/>
        <v>6</v>
      </c>
      <c r="M2950" s="5">
        <f t="shared" si="843"/>
        <v>2024</v>
      </c>
      <c r="N2950" s="12">
        <v>702</v>
      </c>
      <c r="O2950" s="12"/>
      <c r="P2950" s="12">
        <f t="shared" si="840"/>
        <v>702</v>
      </c>
      <c r="Q2950" s="7">
        <v>4573529.75</v>
      </c>
      <c r="R2950" s="44" t="str">
        <f>VLOOKUP(F2950,'Set up'!$A$2:$E$55,5,FALSE)</f>
        <v>Trsf</v>
      </c>
    </row>
    <row r="2951" spans="1:19" ht="15" customHeight="1" x14ac:dyDescent="0.35">
      <c r="A2951" s="4">
        <v>45455</v>
      </c>
      <c r="B2951" s="5">
        <f t="shared" si="836"/>
        <v>6</v>
      </c>
      <c r="C2951" s="5">
        <f t="shared" si="837"/>
        <v>2024</v>
      </c>
      <c r="D2951" s="5" t="s">
        <v>2723</v>
      </c>
      <c r="E2951" s="5" t="str">
        <f>VLOOKUP(F2951,'Set up'!$A$2:$C$55,2,FALSE)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841"/>
        <v>45455</v>
      </c>
      <c r="L2951" s="5">
        <f t="shared" si="842"/>
        <v>6</v>
      </c>
      <c r="M2951" s="5">
        <f t="shared" si="843"/>
        <v>2024</v>
      </c>
      <c r="N2951" s="12">
        <v>1000</v>
      </c>
      <c r="O2951" s="12"/>
      <c r="P2951" s="12">
        <f t="shared" si="840"/>
        <v>1000</v>
      </c>
      <c r="Q2951" s="7">
        <v>4575699.75</v>
      </c>
      <c r="R2951" s="44" t="str">
        <f>VLOOKUP(F2951,'Set up'!$A$2:$E$55,5,FALSE)</f>
        <v>Trsf</v>
      </c>
    </row>
    <row r="2952" spans="1:19" ht="15" customHeight="1" x14ac:dyDescent="0.35">
      <c r="A2952" s="4">
        <v>45457</v>
      </c>
      <c r="B2952" s="5">
        <f t="shared" si="836"/>
        <v>6</v>
      </c>
      <c r="C2952" s="5">
        <f t="shared" si="837"/>
        <v>2024</v>
      </c>
      <c r="D2952" s="5" t="s">
        <v>2724</v>
      </c>
      <c r="E2952" s="5" t="str">
        <f>VLOOKUP(F2952,'Set up'!$A$2:$C$55,2,FALSE)</f>
        <v>C00000042</v>
      </c>
      <c r="F2952" s="1" t="s">
        <v>2013</v>
      </c>
      <c r="G2952" s="99" t="s">
        <v>2722</v>
      </c>
      <c r="H2952" s="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841"/>
        <v>45457</v>
      </c>
      <c r="L2952" s="5">
        <f t="shared" si="842"/>
        <v>6</v>
      </c>
      <c r="M2952" s="5">
        <f t="shared" si="843"/>
        <v>2024</v>
      </c>
      <c r="N2952" s="12">
        <v>937.5</v>
      </c>
      <c r="O2952" s="12"/>
      <c r="P2952" s="12">
        <f t="shared" si="840"/>
        <v>937.5</v>
      </c>
      <c r="Q2952" s="7">
        <v>4576637.25</v>
      </c>
      <c r="R2952" s="44" t="str">
        <f>VLOOKUP(F2952,'Set up'!$A$2:$E$55,5,FALSE)</f>
        <v>Trsf</v>
      </c>
    </row>
    <row r="2953" spans="1:19" ht="15" customHeight="1" x14ac:dyDescent="0.35">
      <c r="A2953" s="4">
        <v>45457</v>
      </c>
      <c r="B2953" s="5">
        <f t="shared" si="836"/>
        <v>6</v>
      </c>
      <c r="C2953" s="5">
        <f t="shared" si="837"/>
        <v>2024</v>
      </c>
      <c r="D2953" s="5" t="s">
        <v>2725</v>
      </c>
      <c r="E2953" s="5" t="str">
        <f>VLOOKUP(F2953,'Set up'!$A$2:$C$55,2,FALSE)</f>
        <v>C00000042</v>
      </c>
      <c r="F2953" s="1" t="s">
        <v>2013</v>
      </c>
      <c r="G2953" s="99" t="s">
        <v>2625</v>
      </c>
      <c r="H2953" s="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841"/>
        <v>45457</v>
      </c>
      <c r="L2953" s="5">
        <f t="shared" si="842"/>
        <v>6</v>
      </c>
      <c r="M2953" s="5">
        <f t="shared" si="843"/>
        <v>2024</v>
      </c>
      <c r="N2953" s="12">
        <v>24420</v>
      </c>
      <c r="O2953" s="12"/>
      <c r="P2953" s="12">
        <f t="shared" si="840"/>
        <v>24420</v>
      </c>
      <c r="Q2953" s="7">
        <v>4547130.45</v>
      </c>
      <c r="R2953" s="44" t="str">
        <f>VLOOKUP(F2953,'Set up'!$A$2:$E$55,5,FALSE)</f>
        <v>Trsf</v>
      </c>
    </row>
    <row r="2954" spans="1:19" ht="15" customHeight="1" x14ac:dyDescent="0.35">
      <c r="A2954" s="4">
        <v>45457</v>
      </c>
      <c r="B2954" s="5">
        <f t="shared" si="836"/>
        <v>6</v>
      </c>
      <c r="C2954" s="5">
        <f t="shared" si="837"/>
        <v>2024</v>
      </c>
      <c r="D2954" s="5" t="s">
        <v>2725</v>
      </c>
      <c r="E2954" s="5" t="str">
        <f>VLOOKUP(F2954,'Set up'!$A$2:$C$55,2,FALSE)</f>
        <v>C00000042</v>
      </c>
      <c r="F2954" s="1" t="s">
        <v>2013</v>
      </c>
      <c r="G2954" s="99" t="s">
        <v>2651</v>
      </c>
      <c r="H2954" s="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841"/>
        <v>45457</v>
      </c>
      <c r="L2954" s="5">
        <f t="shared" si="842"/>
        <v>6</v>
      </c>
      <c r="M2954" s="5">
        <f t="shared" si="843"/>
        <v>2024</v>
      </c>
      <c r="N2954" s="12">
        <v>7830</v>
      </c>
      <c r="O2954" s="12"/>
      <c r="P2954" s="12">
        <f t="shared" si="840"/>
        <v>7830</v>
      </c>
      <c r="Q2954" s="7">
        <v>4532665.45</v>
      </c>
      <c r="R2954" s="44" t="str">
        <f>VLOOKUP(F2954,'Set up'!$A$2:$E$55,5,FALSE)</f>
        <v>Trsf</v>
      </c>
    </row>
    <row r="2955" spans="1:19" ht="15" customHeight="1" x14ac:dyDescent="0.35">
      <c r="A2955" s="4">
        <v>45457</v>
      </c>
      <c r="B2955" s="5">
        <f t="shared" si="836"/>
        <v>6</v>
      </c>
      <c r="C2955" s="5">
        <f t="shared" si="837"/>
        <v>2024</v>
      </c>
      <c r="D2955" s="5" t="s">
        <v>2725</v>
      </c>
      <c r="E2955" s="5" t="str">
        <f>VLOOKUP(F2955,'Set up'!$A$2:$C$55,2,FALSE)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841"/>
        <v>45457</v>
      </c>
      <c r="L2955" s="5">
        <f t="shared" si="842"/>
        <v>6</v>
      </c>
      <c r="M2955" s="5">
        <f t="shared" si="843"/>
        <v>2024</v>
      </c>
      <c r="N2955" s="12">
        <v>4680</v>
      </c>
      <c r="O2955" s="12"/>
      <c r="P2955" s="12">
        <f t="shared" si="840"/>
        <v>4680</v>
      </c>
      <c r="Q2955" s="7">
        <v>4531840.45</v>
      </c>
      <c r="R2955" s="44" t="str">
        <f>VLOOKUP(F2955,'Set up'!$A$2:$E$55,5,FALSE)</f>
        <v>Trsf</v>
      </c>
    </row>
    <row r="2956" spans="1:19" ht="15" customHeight="1" x14ac:dyDescent="0.35">
      <c r="A2956" s="4">
        <v>45457</v>
      </c>
      <c r="B2956" s="5">
        <f t="shared" si="836"/>
        <v>6</v>
      </c>
      <c r="C2956" s="5">
        <f t="shared" si="837"/>
        <v>2024</v>
      </c>
      <c r="D2956" s="5" t="s">
        <v>2725</v>
      </c>
      <c r="E2956" s="5" t="str">
        <f>VLOOKUP(F2956,'Set up'!$A$2:$C$55,2,FALSE)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841"/>
        <v>45457</v>
      </c>
      <c r="L2956" s="5">
        <f t="shared" si="842"/>
        <v>6</v>
      </c>
      <c r="M2956" s="5">
        <f t="shared" si="843"/>
        <v>2024</v>
      </c>
      <c r="N2956" s="12">
        <v>760</v>
      </c>
      <c r="O2956" s="12"/>
      <c r="P2956" s="12">
        <f t="shared" si="840"/>
        <v>760</v>
      </c>
      <c r="Q2956" s="7">
        <v>4528097.95</v>
      </c>
      <c r="R2956" s="44" t="str">
        <f>VLOOKUP(F2956,'Set up'!$A$2:$E$55,5,FALSE)</f>
        <v>Trsf</v>
      </c>
    </row>
    <row r="2957" spans="1:19" ht="15" customHeight="1" x14ac:dyDescent="0.35">
      <c r="A2957" s="4">
        <v>45457</v>
      </c>
      <c r="B2957" s="5">
        <f t="shared" si="836"/>
        <v>6</v>
      </c>
      <c r="C2957" s="5">
        <f t="shared" si="837"/>
        <v>2024</v>
      </c>
      <c r="D2957" s="5" t="s">
        <v>2725</v>
      </c>
      <c r="E2957" s="5" t="str">
        <f>VLOOKUP(F2957,'Set up'!$A$2:$C$55,2,FALSE)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841"/>
        <v>45457</v>
      </c>
      <c r="L2957" s="5">
        <f t="shared" si="842"/>
        <v>6</v>
      </c>
      <c r="M2957" s="5">
        <f t="shared" si="843"/>
        <v>2024</v>
      </c>
      <c r="N2957" s="12">
        <v>3000</v>
      </c>
      <c r="O2957" s="12"/>
      <c r="P2957" s="12">
        <f t="shared" si="840"/>
        <v>3000</v>
      </c>
      <c r="Q2957" s="7">
        <v>4531433.45</v>
      </c>
      <c r="R2957" s="44" t="str">
        <f>VLOOKUP(F2957,'Set up'!$A$2:$E$55,5,FALSE)</f>
        <v>Trsf</v>
      </c>
    </row>
    <row r="2958" spans="1:19" ht="15" customHeight="1" x14ac:dyDescent="0.35">
      <c r="A2958" s="4">
        <v>45463</v>
      </c>
      <c r="B2958" s="5">
        <f t="shared" si="836"/>
        <v>6</v>
      </c>
      <c r="C2958" s="5">
        <f t="shared" si="837"/>
        <v>2024</v>
      </c>
      <c r="D2958" s="5" t="s">
        <v>2726</v>
      </c>
      <c r="E2958" s="5" t="str">
        <f>VLOOKUP(F2958,'Set up'!$A$2:$C$55,2,FALSE)</f>
        <v>C00000049</v>
      </c>
      <c r="F2958" s="1" t="s">
        <v>2808</v>
      </c>
      <c r="G2958" s="99" t="s">
        <v>1998</v>
      </c>
      <c r="H2958" s="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841"/>
        <v>45463</v>
      </c>
      <c r="L2958" s="5">
        <f t="shared" si="842"/>
        <v>6</v>
      </c>
      <c r="M2958" s="5">
        <f t="shared" si="843"/>
        <v>2024</v>
      </c>
      <c r="N2958" s="12">
        <v>10800</v>
      </c>
      <c r="O2958" s="6">
        <f t="shared" ref="O2958:O2964" si="844">-N2958</f>
        <v>-10800</v>
      </c>
      <c r="P2958" s="12">
        <f t="shared" si="840"/>
        <v>0</v>
      </c>
      <c r="Q2958" s="7">
        <v>4540848.45</v>
      </c>
      <c r="R2958" s="44" t="str">
        <f>VLOOKUP(F2958,'Set up'!$A$2:$E$55,5,FALSE)</f>
        <v>Cash</v>
      </c>
      <c r="S2958" s="1" t="s">
        <v>2810</v>
      </c>
    </row>
    <row r="2959" spans="1:19" ht="15" customHeight="1" x14ac:dyDescent="0.35">
      <c r="A2959" s="4">
        <v>45463</v>
      </c>
      <c r="B2959" s="5">
        <f t="shared" si="836"/>
        <v>6</v>
      </c>
      <c r="C2959" s="5">
        <f t="shared" si="837"/>
        <v>2024</v>
      </c>
      <c r="D2959" s="5" t="s">
        <v>2726</v>
      </c>
      <c r="E2959" s="5" t="str">
        <f>VLOOKUP(F2959,'Set up'!$A$2:$C$55,2,FALSE)</f>
        <v>C00000049</v>
      </c>
      <c r="F2959" s="1" t="s">
        <v>2808</v>
      </c>
      <c r="G2959" s="99" t="s">
        <v>1544</v>
      </c>
      <c r="H2959" s="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841"/>
        <v>45463</v>
      </c>
      <c r="L2959" s="5">
        <f t="shared" si="842"/>
        <v>6</v>
      </c>
      <c r="M2959" s="5">
        <f t="shared" si="843"/>
        <v>2024</v>
      </c>
      <c r="N2959" s="12">
        <v>900</v>
      </c>
      <c r="O2959" s="6">
        <f t="shared" si="844"/>
        <v>-900</v>
      </c>
      <c r="P2959" s="12">
        <f t="shared" si="840"/>
        <v>0</v>
      </c>
      <c r="Q2959" s="7">
        <v>4531475.95</v>
      </c>
      <c r="R2959" s="44" t="str">
        <f>VLOOKUP(F2959,'Set up'!$A$2:$E$55,5,FALSE)</f>
        <v>Cash</v>
      </c>
      <c r="S2959" s="1" t="s">
        <v>2810</v>
      </c>
    </row>
    <row r="2960" spans="1:19" ht="15" customHeight="1" x14ac:dyDescent="0.35">
      <c r="A2960" s="4">
        <v>45463</v>
      </c>
      <c r="B2960" s="5">
        <f t="shared" si="836"/>
        <v>6</v>
      </c>
      <c r="C2960" s="5">
        <f t="shared" si="837"/>
        <v>2024</v>
      </c>
      <c r="D2960" s="5" t="s">
        <v>2726</v>
      </c>
      <c r="E2960" s="5" t="str">
        <f>VLOOKUP(F2960,'Set up'!$A$2:$C$55,2,FALSE)</f>
        <v>C00000049</v>
      </c>
      <c r="F2960" s="1" t="s">
        <v>2808</v>
      </c>
      <c r="G2960" s="99" t="s">
        <v>2596</v>
      </c>
      <c r="H2960" s="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841"/>
        <v>45463</v>
      </c>
      <c r="L2960" s="5">
        <f t="shared" si="842"/>
        <v>6</v>
      </c>
      <c r="M2960" s="5">
        <f t="shared" si="843"/>
        <v>2024</v>
      </c>
      <c r="N2960" s="12">
        <v>900</v>
      </c>
      <c r="O2960" s="6">
        <f t="shared" si="844"/>
        <v>-900</v>
      </c>
      <c r="P2960" s="12">
        <f t="shared" si="840"/>
        <v>0</v>
      </c>
      <c r="Q2960" s="7">
        <v>4553767.95</v>
      </c>
      <c r="R2960" s="44" t="str">
        <f>VLOOKUP(F2960,'Set up'!$A$2:$E$55,5,FALSE)</f>
        <v>Cash</v>
      </c>
      <c r="S2960" s="1" t="s">
        <v>2810</v>
      </c>
    </row>
    <row r="2961" spans="1:19" ht="15" customHeight="1" x14ac:dyDescent="0.35">
      <c r="A2961" s="4">
        <v>45463</v>
      </c>
      <c r="B2961" s="5">
        <f t="shared" si="836"/>
        <v>6</v>
      </c>
      <c r="C2961" s="5">
        <f t="shared" si="837"/>
        <v>2024</v>
      </c>
      <c r="D2961" s="5" t="s">
        <v>2726</v>
      </c>
      <c r="E2961" s="5" t="str">
        <f>VLOOKUP(F2961,'Set up'!$A$2:$C$55,2,FALSE)</f>
        <v>C00000049</v>
      </c>
      <c r="F2961" s="1" t="s">
        <v>2808</v>
      </c>
      <c r="G2961" s="99" t="s">
        <v>17</v>
      </c>
      <c r="H2961" s="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841"/>
        <v>45463</v>
      </c>
      <c r="L2961" s="5">
        <f t="shared" si="842"/>
        <v>6</v>
      </c>
      <c r="M2961" s="5">
        <f t="shared" si="843"/>
        <v>2024</v>
      </c>
      <c r="N2961" s="12">
        <v>110</v>
      </c>
      <c r="O2961" s="6">
        <f t="shared" si="844"/>
        <v>-110</v>
      </c>
      <c r="P2961" s="12">
        <f t="shared" si="840"/>
        <v>0</v>
      </c>
      <c r="Q2961" s="7">
        <v>4545521.95</v>
      </c>
      <c r="R2961" s="44" t="str">
        <f>VLOOKUP(F2961,'Set up'!$A$2:$E$55,5,FALSE)</f>
        <v>Cash</v>
      </c>
      <c r="S2961" s="1" t="s">
        <v>2810</v>
      </c>
    </row>
    <row r="2962" spans="1:19" ht="15" customHeight="1" x14ac:dyDescent="0.35">
      <c r="A2962" s="4">
        <v>45463</v>
      </c>
      <c r="B2962" s="5">
        <f t="shared" si="836"/>
        <v>6</v>
      </c>
      <c r="C2962" s="5">
        <f t="shared" si="837"/>
        <v>2024</v>
      </c>
      <c r="D2962" s="5" t="s">
        <v>2726</v>
      </c>
      <c r="E2962" s="5" t="str">
        <f>VLOOKUP(F2962,'Set up'!$A$2:$C$55,2,FALSE)</f>
        <v>C00000049</v>
      </c>
      <c r="F2962" s="1" t="s">
        <v>2808</v>
      </c>
      <c r="G2962" s="99" t="s">
        <v>2727</v>
      </c>
      <c r="H2962" s="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841"/>
        <v>45463</v>
      </c>
      <c r="L2962" s="5">
        <f t="shared" si="842"/>
        <v>6</v>
      </c>
      <c r="M2962" s="5">
        <f t="shared" si="843"/>
        <v>2024</v>
      </c>
      <c r="N2962" s="12">
        <v>90</v>
      </c>
      <c r="O2962" s="6">
        <f t="shared" si="844"/>
        <v>-90</v>
      </c>
      <c r="P2962" s="12">
        <f t="shared" si="840"/>
        <v>0</v>
      </c>
      <c r="Q2962" s="7">
        <v>4544921.95</v>
      </c>
      <c r="R2962" s="44" t="str">
        <f>VLOOKUP(F2962,'Set up'!$A$2:$E$55,5,FALSE)</f>
        <v>Cash</v>
      </c>
      <c r="S2962" s="1" t="s">
        <v>2810</v>
      </c>
    </row>
    <row r="2963" spans="1:19" ht="15" customHeight="1" x14ac:dyDescent="0.35">
      <c r="A2963" s="4">
        <v>45463</v>
      </c>
      <c r="B2963" s="5">
        <f t="shared" si="836"/>
        <v>6</v>
      </c>
      <c r="C2963" s="5">
        <f t="shared" si="837"/>
        <v>2024</v>
      </c>
      <c r="D2963" s="5" t="s">
        <v>2726</v>
      </c>
      <c r="E2963" s="5" t="str">
        <f>VLOOKUP(F2963,'Set up'!$A$2:$C$55,2,FALSE)</f>
        <v>C00000049</v>
      </c>
      <c r="F2963" s="1" t="s">
        <v>2808</v>
      </c>
      <c r="G2963" s="99" t="s">
        <v>2728</v>
      </c>
      <c r="H2963" s="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841"/>
        <v>45463</v>
      </c>
      <c r="L2963" s="5">
        <f t="shared" si="842"/>
        <v>6</v>
      </c>
      <c r="M2963" s="5">
        <f t="shared" si="843"/>
        <v>2024</v>
      </c>
      <c r="N2963" s="12">
        <v>48</v>
      </c>
      <c r="O2963" s="6">
        <f t="shared" si="844"/>
        <v>-48</v>
      </c>
      <c r="P2963" s="12">
        <f t="shared" si="840"/>
        <v>0</v>
      </c>
      <c r="Q2963" s="7">
        <v>4543466.95</v>
      </c>
      <c r="R2963" s="44" t="str">
        <f>VLOOKUP(F2963,'Set up'!$A$2:$E$55,5,FALSE)</f>
        <v>Cash</v>
      </c>
      <c r="S2963" s="1" t="s">
        <v>2810</v>
      </c>
    </row>
    <row r="2964" spans="1:19" ht="15" customHeight="1" x14ac:dyDescent="0.35">
      <c r="A2964" s="4">
        <v>45463</v>
      </c>
      <c r="B2964" s="5">
        <f t="shared" si="836"/>
        <v>6</v>
      </c>
      <c r="C2964" s="5">
        <f t="shared" si="837"/>
        <v>2024</v>
      </c>
      <c r="D2964" s="5" t="s">
        <v>2726</v>
      </c>
      <c r="E2964" s="5" t="str">
        <f>VLOOKUP(F2964,'Set up'!$A$2:$C$55,2,FALSE)</f>
        <v>C00000049</v>
      </c>
      <c r="F2964" s="1" t="s">
        <v>2808</v>
      </c>
      <c r="G2964" s="99" t="s">
        <v>2729</v>
      </c>
      <c r="H2964" s="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841"/>
        <v>45463</v>
      </c>
      <c r="L2964" s="5">
        <f t="shared" si="842"/>
        <v>6</v>
      </c>
      <c r="M2964" s="5">
        <f t="shared" si="843"/>
        <v>2024</v>
      </c>
      <c r="N2964" s="12">
        <v>48</v>
      </c>
      <c r="O2964" s="6">
        <f t="shared" si="844"/>
        <v>-48</v>
      </c>
      <c r="P2964" s="12">
        <f t="shared" si="840"/>
        <v>0</v>
      </c>
      <c r="Q2964" s="7">
        <v>4544474.95</v>
      </c>
      <c r="R2964" s="44" t="str">
        <f>VLOOKUP(F2964,'Set up'!$A$2:$E$55,5,FALSE)</f>
        <v>Cash</v>
      </c>
      <c r="S2964" s="1" t="s">
        <v>2810</v>
      </c>
    </row>
    <row r="2965" spans="1:19" ht="15" customHeight="1" x14ac:dyDescent="0.35">
      <c r="A2965" s="4">
        <v>45464</v>
      </c>
      <c r="B2965" s="5">
        <f t="shared" si="836"/>
        <v>6</v>
      </c>
      <c r="C2965" s="5">
        <f t="shared" si="837"/>
        <v>2024</v>
      </c>
      <c r="D2965" s="5" t="s">
        <v>2730</v>
      </c>
      <c r="E2965" s="5" t="str">
        <f>VLOOKUP(F2965,'Set up'!$A$2:$C$55,2,FALSE)</f>
        <v>C00000050</v>
      </c>
      <c r="F2965" s="1" t="s">
        <v>2732</v>
      </c>
      <c r="G2965" s="99" t="s">
        <v>1895</v>
      </c>
      <c r="H2965" s="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841"/>
        <v>45464</v>
      </c>
      <c r="L2965" s="5">
        <f t="shared" si="842"/>
        <v>6</v>
      </c>
      <c r="M2965" s="5">
        <f t="shared" si="843"/>
        <v>2024</v>
      </c>
      <c r="N2965" s="12">
        <v>1760</v>
      </c>
      <c r="O2965" s="6">
        <f t="shared" ref="O2965:O2968" si="845">-N2965</f>
        <v>-1760</v>
      </c>
      <c r="P2965" s="12">
        <f t="shared" si="840"/>
        <v>0</v>
      </c>
      <c r="Q2965" s="7">
        <v>4549903.95</v>
      </c>
      <c r="R2965" s="44" t="str">
        <f>VLOOKUP(F2965,'Set up'!$A$2:$E$55,5,FALSE)</f>
        <v>Cash</v>
      </c>
      <c r="S2965" s="1" t="s">
        <v>2748</v>
      </c>
    </row>
    <row r="2966" spans="1:19" ht="15" customHeight="1" x14ac:dyDescent="0.35">
      <c r="A2966" s="4">
        <v>45464</v>
      </c>
      <c r="B2966" s="5">
        <f t="shared" si="836"/>
        <v>6</v>
      </c>
      <c r="C2966" s="5">
        <f t="shared" si="837"/>
        <v>2024</v>
      </c>
      <c r="D2966" s="5" t="s">
        <v>2730</v>
      </c>
      <c r="E2966" s="5" t="str">
        <f>VLOOKUP(F2966,'Set up'!$A$2:$C$55,2,FALSE)</f>
        <v>C00000050</v>
      </c>
      <c r="F2966" s="1" t="s">
        <v>2732</v>
      </c>
      <c r="G2966" s="99" t="s">
        <v>1062</v>
      </c>
      <c r="H2966" s="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841"/>
        <v>45464</v>
      </c>
      <c r="L2966" s="5">
        <f t="shared" si="842"/>
        <v>6</v>
      </c>
      <c r="M2966" s="5">
        <f t="shared" si="843"/>
        <v>2024</v>
      </c>
      <c r="N2966" s="12">
        <v>95</v>
      </c>
      <c r="O2966" s="6">
        <f t="shared" si="845"/>
        <v>-95</v>
      </c>
      <c r="P2966" s="12">
        <f t="shared" si="840"/>
        <v>0</v>
      </c>
      <c r="Q2966" s="7">
        <v>4545451.75</v>
      </c>
      <c r="R2966" s="44" t="str">
        <f>VLOOKUP(F2966,'Set up'!$A$2:$E$55,5,FALSE)</f>
        <v>Cash</v>
      </c>
      <c r="S2966" s="1" t="s">
        <v>2748</v>
      </c>
    </row>
    <row r="2967" spans="1:19" ht="15" customHeight="1" x14ac:dyDescent="0.35">
      <c r="A2967" s="4">
        <v>45464</v>
      </c>
      <c r="B2967" s="5">
        <f t="shared" si="836"/>
        <v>6</v>
      </c>
      <c r="C2967" s="5">
        <f t="shared" si="837"/>
        <v>2024</v>
      </c>
      <c r="D2967" s="5" t="s">
        <v>2730</v>
      </c>
      <c r="E2967" s="5" t="str">
        <f>VLOOKUP(F2967,'Set up'!$A$2:$C$55,2,FALSE)</f>
        <v>C00000050</v>
      </c>
      <c r="F2967" s="1" t="s">
        <v>2732</v>
      </c>
      <c r="G2967" s="99" t="s">
        <v>54</v>
      </c>
      <c r="H2967" s="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841"/>
        <v>45464</v>
      </c>
      <c r="L2967" s="5">
        <f t="shared" si="842"/>
        <v>6</v>
      </c>
      <c r="M2967" s="5">
        <f t="shared" si="843"/>
        <v>2024</v>
      </c>
      <c r="N2967" s="12">
        <v>312.5</v>
      </c>
      <c r="O2967" s="6">
        <f t="shared" si="845"/>
        <v>-312.5</v>
      </c>
      <c r="P2967" s="12">
        <f t="shared" si="840"/>
        <v>0</v>
      </c>
      <c r="Q2967" s="7">
        <v>4545644.25</v>
      </c>
      <c r="R2967" s="44" t="str">
        <f>VLOOKUP(F2967,'Set up'!$A$2:$E$55,5,FALSE)</f>
        <v>Cash</v>
      </c>
      <c r="S2967" s="1" t="s">
        <v>2748</v>
      </c>
    </row>
    <row r="2968" spans="1:19" ht="15" customHeight="1" x14ac:dyDescent="0.35">
      <c r="A2968" s="4">
        <v>45464</v>
      </c>
      <c r="B2968" s="5">
        <f t="shared" si="836"/>
        <v>6</v>
      </c>
      <c r="C2968" s="5">
        <f t="shared" si="837"/>
        <v>2024</v>
      </c>
      <c r="D2968" s="5" t="s">
        <v>2730</v>
      </c>
      <c r="E2968" s="5" t="str">
        <f>VLOOKUP(F2968,'Set up'!$A$2:$C$55,2,FALSE)</f>
        <v>C00000050</v>
      </c>
      <c r="F2968" s="1" t="s">
        <v>2732</v>
      </c>
      <c r="G2968" s="99" t="s">
        <v>801</v>
      </c>
      <c r="H2968" s="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841"/>
        <v>45464</v>
      </c>
      <c r="L2968" s="5">
        <f t="shared" si="842"/>
        <v>6</v>
      </c>
      <c r="M2968" s="5">
        <f t="shared" si="843"/>
        <v>2024</v>
      </c>
      <c r="N2968" s="12">
        <v>225</v>
      </c>
      <c r="O2968" s="6">
        <f t="shared" si="845"/>
        <v>-225</v>
      </c>
      <c r="P2968" s="12">
        <f t="shared" si="840"/>
        <v>0</v>
      </c>
      <c r="Q2968" s="7">
        <v>4546069.3499999996</v>
      </c>
      <c r="R2968" s="44" t="str">
        <f>VLOOKUP(F2968,'Set up'!$A$2:$E$55,5,FALSE)</f>
        <v>Cash</v>
      </c>
      <c r="S2968" s="1" t="s">
        <v>2748</v>
      </c>
    </row>
    <row r="2969" spans="1:19" ht="15" customHeight="1" x14ac:dyDescent="0.35">
      <c r="A2969" s="4">
        <v>45465</v>
      </c>
      <c r="B2969" s="5">
        <f t="shared" si="836"/>
        <v>6</v>
      </c>
      <c r="C2969" s="5">
        <f t="shared" si="837"/>
        <v>2024</v>
      </c>
      <c r="D2969" s="5" t="s">
        <v>2733</v>
      </c>
      <c r="E2969" s="5" t="str">
        <f>VLOOKUP(F2969,'Set up'!$A$2:$C$55,2,FALSE)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841"/>
        <v>45465</v>
      </c>
      <c r="L2969" s="5">
        <f t="shared" si="842"/>
        <v>6</v>
      </c>
      <c r="M2969" s="5">
        <f t="shared" si="843"/>
        <v>2024</v>
      </c>
      <c r="N2969" s="12">
        <v>1760</v>
      </c>
      <c r="O2969" s="12"/>
      <c r="P2969" s="12">
        <f t="shared" si="840"/>
        <v>1760</v>
      </c>
      <c r="Q2969" s="7">
        <v>4547266.75</v>
      </c>
      <c r="R2969" s="44" t="str">
        <f>VLOOKUP(F2969,'Set up'!$A$2:$E$55,5,FALSE)</f>
        <v>Trsf</v>
      </c>
    </row>
    <row r="2970" spans="1:19" ht="15" customHeight="1" x14ac:dyDescent="0.35">
      <c r="A2970" s="4">
        <v>45465</v>
      </c>
      <c r="B2970" s="5">
        <f t="shared" si="836"/>
        <v>6</v>
      </c>
      <c r="C2970" s="5">
        <f t="shared" si="837"/>
        <v>2024</v>
      </c>
      <c r="D2970" s="5" t="s">
        <v>2733</v>
      </c>
      <c r="E2970" s="5" t="str">
        <f>VLOOKUP(F2970,'Set up'!$A$2:$C$55,2,FALSE)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841"/>
        <v>45465</v>
      </c>
      <c r="L2970" s="5">
        <f t="shared" si="842"/>
        <v>6</v>
      </c>
      <c r="M2970" s="5">
        <f t="shared" si="843"/>
        <v>2024</v>
      </c>
      <c r="N2970" s="12">
        <v>405</v>
      </c>
      <c r="O2970" s="12"/>
      <c r="P2970" s="12">
        <f t="shared" si="840"/>
        <v>405</v>
      </c>
      <c r="Q2970" s="7">
        <v>4545966.95</v>
      </c>
      <c r="R2970" s="44" t="str">
        <f>VLOOKUP(F2970,'Set up'!$A$2:$E$55,5,FALSE)</f>
        <v>Trsf</v>
      </c>
    </row>
    <row r="2971" spans="1:19" ht="15" customHeight="1" x14ac:dyDescent="0.35">
      <c r="A2971" s="4">
        <v>45465</v>
      </c>
      <c r="B2971" s="5">
        <f t="shared" si="836"/>
        <v>6</v>
      </c>
      <c r="C2971" s="5">
        <f t="shared" si="837"/>
        <v>2024</v>
      </c>
      <c r="D2971" s="5" t="s">
        <v>2733</v>
      </c>
      <c r="E2971" s="5" t="str">
        <f>VLOOKUP(F2971,'Set up'!$A$2:$C$55,2,FALSE)</f>
        <v>C00000019</v>
      </c>
      <c r="F2971" s="1" t="s">
        <v>401</v>
      </c>
      <c r="G2971" s="99" t="s">
        <v>2711</v>
      </c>
      <c r="H2971" s="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841"/>
        <v>45465</v>
      </c>
      <c r="L2971" s="5">
        <f t="shared" si="842"/>
        <v>6</v>
      </c>
      <c r="M2971" s="5">
        <f t="shared" si="843"/>
        <v>2024</v>
      </c>
      <c r="N2971" s="12">
        <v>187.5</v>
      </c>
      <c r="O2971" s="12"/>
      <c r="P2971" s="12">
        <f t="shared" si="840"/>
        <v>187.5</v>
      </c>
      <c r="Q2971" s="7">
        <v>4552712.25</v>
      </c>
      <c r="R2971" s="44" t="str">
        <f>VLOOKUP(F2971,'Set up'!$A$2:$E$55,5,FALSE)</f>
        <v>Trsf</v>
      </c>
    </row>
    <row r="2972" spans="1:19" ht="15" customHeight="1" x14ac:dyDescent="0.35">
      <c r="A2972" s="4">
        <v>45465</v>
      </c>
      <c r="B2972" s="5">
        <f t="shared" si="836"/>
        <v>6</v>
      </c>
      <c r="C2972" s="5">
        <f t="shared" si="837"/>
        <v>2024</v>
      </c>
      <c r="D2972" s="5" t="s">
        <v>2733</v>
      </c>
      <c r="E2972" s="5" t="str">
        <f>VLOOKUP(F2972,'Set up'!$A$2:$C$55,2,FALSE)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841"/>
        <v>45465</v>
      </c>
      <c r="L2972" s="5">
        <f t="shared" si="842"/>
        <v>6</v>
      </c>
      <c r="M2972" s="5">
        <f t="shared" si="843"/>
        <v>2024</v>
      </c>
      <c r="N2972" s="12">
        <v>110</v>
      </c>
      <c r="O2972" s="12"/>
      <c r="P2972" s="12">
        <f t="shared" si="840"/>
        <v>110</v>
      </c>
      <c r="Q2972" s="7">
        <v>4548330.95</v>
      </c>
      <c r="R2972" s="44" t="str">
        <f>VLOOKUP(F2972,'Set up'!$A$2:$E$55,5,FALSE)</f>
        <v>Trsf</v>
      </c>
    </row>
    <row r="2973" spans="1:19" ht="15" customHeight="1" x14ac:dyDescent="0.35">
      <c r="A2973" s="4">
        <v>45467</v>
      </c>
      <c r="B2973" s="5">
        <f t="shared" si="836"/>
        <v>6</v>
      </c>
      <c r="C2973" s="5">
        <f t="shared" si="837"/>
        <v>2024</v>
      </c>
      <c r="D2973" s="5" t="s">
        <v>2734</v>
      </c>
      <c r="E2973" s="5" t="str">
        <f>VLOOKUP(F2973,'Set up'!$A$2:$C$55,2,FALSE)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841"/>
        <v>45587</v>
      </c>
      <c r="L2973" s="5">
        <f t="shared" si="842"/>
        <v>10</v>
      </c>
      <c r="M2973" s="5">
        <f t="shared" si="843"/>
        <v>2024</v>
      </c>
      <c r="N2973" s="12">
        <v>13024</v>
      </c>
      <c r="O2973" s="12"/>
      <c r="P2973" s="12">
        <f t="shared" si="840"/>
        <v>13024</v>
      </c>
      <c r="Q2973" s="7">
        <v>4561339.95</v>
      </c>
      <c r="R2973" s="44" t="str">
        <f>VLOOKUP(F2973,'Set up'!$A$2:$E$55,5,FALSE)</f>
        <v>Trsf</v>
      </c>
    </row>
    <row r="2974" spans="1:19" ht="15" customHeight="1" x14ac:dyDescent="0.35">
      <c r="A2974" s="4">
        <v>45467</v>
      </c>
      <c r="B2974" s="5">
        <f t="shared" ref="B2974:B2994" si="846">MONTH(A2974)</f>
        <v>6</v>
      </c>
      <c r="C2974" s="5">
        <f t="shared" ref="C2974:C2994" si="847">YEAR(A2974)</f>
        <v>2024</v>
      </c>
      <c r="D2974" s="5" t="s">
        <v>2734</v>
      </c>
      <c r="E2974" s="5" t="str">
        <f>VLOOKUP(F2974,'Set up'!$A$2:$C$55,2,FALSE)</f>
        <v>C00000010</v>
      </c>
      <c r="F2974" s="1" t="s">
        <v>62</v>
      </c>
      <c r="G2974" s="99" t="s">
        <v>2199</v>
      </c>
      <c r="H2974" s="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si="841"/>
        <v>45587</v>
      </c>
      <c r="L2974" s="5">
        <f t="shared" si="842"/>
        <v>10</v>
      </c>
      <c r="M2974" s="5">
        <f t="shared" si="843"/>
        <v>2024</v>
      </c>
      <c r="N2974" s="12">
        <v>2146</v>
      </c>
      <c r="O2974" s="12"/>
      <c r="P2974" s="12">
        <f t="shared" si="840"/>
        <v>2146</v>
      </c>
      <c r="Q2974" s="7">
        <v>4550593.25</v>
      </c>
      <c r="R2974" s="44" t="str">
        <f>VLOOKUP(F2974,'Set up'!$A$2:$E$55,5,FALSE)</f>
        <v>Trsf</v>
      </c>
    </row>
    <row r="2975" spans="1:19" ht="15" customHeight="1" x14ac:dyDescent="0.35">
      <c r="A2975" s="4">
        <v>45467</v>
      </c>
      <c r="B2975" s="5">
        <f t="shared" si="846"/>
        <v>6</v>
      </c>
      <c r="C2975" s="5">
        <f t="shared" si="847"/>
        <v>2024</v>
      </c>
      <c r="D2975" s="5" t="s">
        <v>2734</v>
      </c>
      <c r="E2975" s="5" t="str">
        <f>VLOOKUP(F2975,'Set up'!$A$2:$C$55,2,FALSE)</f>
        <v>C00000010</v>
      </c>
      <c r="F2975" s="1" t="s">
        <v>62</v>
      </c>
      <c r="G2975" s="99" t="s">
        <v>2711</v>
      </c>
      <c r="H2975" s="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si="841"/>
        <v>45587</v>
      </c>
      <c r="L2975" s="5">
        <f t="shared" si="842"/>
        <v>10</v>
      </c>
      <c r="M2975" s="5">
        <f t="shared" si="843"/>
        <v>2024</v>
      </c>
      <c r="N2975" s="12">
        <v>575</v>
      </c>
      <c r="O2975" s="12"/>
      <c r="P2975" s="12">
        <f t="shared" si="840"/>
        <v>575</v>
      </c>
      <c r="Q2975" s="7">
        <v>4549574.75</v>
      </c>
      <c r="R2975" s="44" t="str">
        <f>VLOOKUP(F2975,'Set up'!$A$2:$E$55,5,FALSE)</f>
        <v>Trsf</v>
      </c>
    </row>
    <row r="2976" spans="1:19" ht="15" customHeight="1" x14ac:dyDescent="0.35">
      <c r="A2976" s="4">
        <v>45467</v>
      </c>
      <c r="B2976" s="5">
        <f t="shared" si="846"/>
        <v>6</v>
      </c>
      <c r="C2976" s="5">
        <f t="shared" si="847"/>
        <v>2024</v>
      </c>
      <c r="D2976" s="5" t="s">
        <v>2734</v>
      </c>
      <c r="E2976" s="5" t="str">
        <f>VLOOKUP(F2976,'Set up'!$A$2:$C$55,2,FALSE)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841"/>
        <v>45587</v>
      </c>
      <c r="L2976" s="5">
        <f t="shared" si="842"/>
        <v>10</v>
      </c>
      <c r="M2976" s="5">
        <f t="shared" si="843"/>
        <v>2024</v>
      </c>
      <c r="N2976" s="12">
        <v>880</v>
      </c>
      <c r="O2976" s="12"/>
      <c r="P2976" s="12">
        <f t="shared" si="840"/>
        <v>880</v>
      </c>
      <c r="Q2976" s="7">
        <v>4554693.25</v>
      </c>
      <c r="R2976" s="44" t="str">
        <f>VLOOKUP(F2976,'Set up'!$A$2:$E$55,5,FALSE)</f>
        <v>Trsf</v>
      </c>
    </row>
    <row r="2977" spans="1:19" ht="15" customHeight="1" x14ac:dyDescent="0.35">
      <c r="A2977" s="4">
        <v>45468</v>
      </c>
      <c r="B2977" s="5">
        <f t="shared" si="846"/>
        <v>6</v>
      </c>
      <c r="C2977" s="5">
        <f t="shared" si="847"/>
        <v>2024</v>
      </c>
      <c r="D2977" s="5" t="s">
        <v>2735</v>
      </c>
      <c r="E2977" s="5" t="str">
        <f>VLOOKUP(F2977,'Set up'!$A$2:$C$55,2,FALSE)</f>
        <v>C00000009</v>
      </c>
      <c r="F2977" s="1" t="s">
        <v>58</v>
      </c>
      <c r="G2977" s="99" t="s">
        <v>2625</v>
      </c>
      <c r="H2977" s="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841"/>
        <v>45528</v>
      </c>
      <c r="L2977" s="5">
        <f t="shared" si="842"/>
        <v>8</v>
      </c>
      <c r="M2977" s="5">
        <f t="shared" si="843"/>
        <v>2024</v>
      </c>
      <c r="N2977" s="12">
        <v>3256</v>
      </c>
      <c r="O2977" s="12"/>
      <c r="P2977" s="12">
        <f t="shared" si="840"/>
        <v>3256</v>
      </c>
      <c r="Q2977" s="7">
        <v>4555363.25</v>
      </c>
      <c r="R2977" s="44" t="str">
        <f>VLOOKUP(F2977,'Set up'!$A$2:$E$55,5,FALSE)</f>
        <v>Chq</v>
      </c>
    </row>
    <row r="2978" spans="1:19" ht="15" customHeight="1" x14ac:dyDescent="0.35">
      <c r="A2978" s="4">
        <v>45468</v>
      </c>
      <c r="B2978" s="5">
        <f t="shared" si="846"/>
        <v>6</v>
      </c>
      <c r="C2978" s="5">
        <f t="shared" si="847"/>
        <v>2024</v>
      </c>
      <c r="D2978" s="5" t="s">
        <v>2735</v>
      </c>
      <c r="E2978" s="5" t="str">
        <f>VLOOKUP(F2978,'Set up'!$A$2:$C$55,2,FALSE)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841"/>
        <v>45528</v>
      </c>
      <c r="L2978" s="5">
        <f t="shared" si="842"/>
        <v>8</v>
      </c>
      <c r="M2978" s="5">
        <f t="shared" si="843"/>
        <v>2024</v>
      </c>
      <c r="N2978" s="12">
        <v>939.6</v>
      </c>
      <c r="O2978" s="12"/>
      <c r="P2978" s="12">
        <f t="shared" si="840"/>
        <v>939.6</v>
      </c>
      <c r="Q2978" s="7">
        <v>4551976.8499999996</v>
      </c>
      <c r="R2978" s="44" t="str">
        <f>VLOOKUP(F2978,'Set up'!$A$2:$E$55,5,FALSE)</f>
        <v>Chq</v>
      </c>
    </row>
    <row r="2979" spans="1:19" ht="15" customHeight="1" x14ac:dyDescent="0.35">
      <c r="A2979" s="4">
        <v>45468</v>
      </c>
      <c r="B2979" s="5">
        <f t="shared" si="846"/>
        <v>6</v>
      </c>
      <c r="C2979" s="5">
        <f t="shared" si="847"/>
        <v>2024</v>
      </c>
      <c r="D2979" s="5" t="s">
        <v>2735</v>
      </c>
      <c r="E2979" s="5" t="str">
        <f>VLOOKUP(F2979,'Set up'!$A$2:$C$55,2,FALSE)</f>
        <v>C00000009</v>
      </c>
      <c r="F2979" s="1" t="s">
        <v>58</v>
      </c>
      <c r="G2979" s="99" t="s">
        <v>2203</v>
      </c>
      <c r="H2979" s="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841"/>
        <v>45528</v>
      </c>
      <c r="L2979" s="5">
        <f t="shared" si="842"/>
        <v>8</v>
      </c>
      <c r="M2979" s="5">
        <f t="shared" si="843"/>
        <v>2024</v>
      </c>
      <c r="N2979" s="12">
        <v>626.4</v>
      </c>
      <c r="O2979" s="12"/>
      <c r="P2979" s="12">
        <f t="shared" si="840"/>
        <v>626.4</v>
      </c>
      <c r="Q2979" s="7">
        <v>4551959.6500000004</v>
      </c>
      <c r="R2979" s="44" t="str">
        <f>VLOOKUP(F2979,'Set up'!$A$2:$E$55,5,FALSE)</f>
        <v>Chq</v>
      </c>
    </row>
    <row r="2980" spans="1:19" ht="15" customHeight="1" x14ac:dyDescent="0.35">
      <c r="A2980" s="4">
        <v>45468</v>
      </c>
      <c r="B2980" s="5">
        <f t="shared" si="846"/>
        <v>6</v>
      </c>
      <c r="C2980" s="5">
        <f t="shared" si="847"/>
        <v>2024</v>
      </c>
      <c r="D2980" s="5" t="s">
        <v>2735</v>
      </c>
      <c r="E2980" s="5" t="str">
        <f>VLOOKUP(F2980,'Set up'!$A$2:$C$55,2,FALSE)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841"/>
        <v>45528</v>
      </c>
      <c r="L2980" s="5">
        <f t="shared" si="842"/>
        <v>8</v>
      </c>
      <c r="M2980" s="5">
        <f t="shared" si="843"/>
        <v>2024</v>
      </c>
      <c r="N2980" s="12">
        <v>220</v>
      </c>
      <c r="O2980" s="12"/>
      <c r="P2980" s="12">
        <f t="shared" si="840"/>
        <v>220</v>
      </c>
      <c r="Q2980" s="7">
        <v>4551842.25</v>
      </c>
      <c r="R2980" s="44" t="str">
        <f>VLOOKUP(F2980,'Set up'!$A$2:$E$55,5,FALSE)</f>
        <v>Chq</v>
      </c>
    </row>
    <row r="2981" spans="1:19" ht="15" customHeight="1" x14ac:dyDescent="0.35">
      <c r="A2981" s="4">
        <v>45469</v>
      </c>
      <c r="B2981" s="5">
        <f t="shared" si="846"/>
        <v>6</v>
      </c>
      <c r="C2981" s="5">
        <f t="shared" si="847"/>
        <v>2024</v>
      </c>
      <c r="D2981" s="5" t="s">
        <v>2736</v>
      </c>
      <c r="E2981" s="5" t="str">
        <f>VLOOKUP(F2981,'Set up'!$A$2:$C$55,2,FALSE)</f>
        <v>C00000010</v>
      </c>
      <c r="F2981" s="1" t="s">
        <v>62</v>
      </c>
      <c r="G2981" s="99" t="s">
        <v>2215</v>
      </c>
      <c r="H2981" s="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841"/>
        <v>45589</v>
      </c>
      <c r="L2981" s="5">
        <f t="shared" si="842"/>
        <v>10</v>
      </c>
      <c r="M2981" s="5">
        <f t="shared" si="843"/>
        <v>2024</v>
      </c>
      <c r="N2981" s="12">
        <v>523.6</v>
      </c>
      <c r="O2981" s="12"/>
      <c r="P2981" s="12">
        <f t="shared" si="840"/>
        <v>523.6</v>
      </c>
      <c r="Q2981" s="7">
        <v>4552504.8499999996</v>
      </c>
      <c r="R2981" s="44" t="str">
        <f>VLOOKUP(F2981,'Set up'!$A$2:$E$55,5,FALSE)</f>
        <v>Trsf</v>
      </c>
    </row>
    <row r="2982" spans="1:19" ht="15" customHeight="1" x14ac:dyDescent="0.35">
      <c r="A2982" s="4">
        <v>45469</v>
      </c>
      <c r="B2982" s="5">
        <f t="shared" si="846"/>
        <v>6</v>
      </c>
      <c r="C2982" s="5">
        <f t="shared" si="847"/>
        <v>2024</v>
      </c>
      <c r="D2982" s="5" t="s">
        <v>2736</v>
      </c>
      <c r="E2982" s="5" t="str">
        <f>VLOOKUP(F2982,'Set up'!$A$2:$C$55,2,FALSE)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841"/>
        <v>45589</v>
      </c>
      <c r="L2982" s="5">
        <f t="shared" si="842"/>
        <v>10</v>
      </c>
      <c r="M2982" s="5">
        <f t="shared" si="843"/>
        <v>2024</v>
      </c>
      <c r="N2982" s="12">
        <v>360</v>
      </c>
      <c r="O2982" s="12"/>
      <c r="P2982" s="12">
        <f t="shared" si="840"/>
        <v>360</v>
      </c>
      <c r="Q2982" s="7">
        <v>4552803.75</v>
      </c>
      <c r="R2982" s="44" t="str">
        <f>VLOOKUP(F2982,'Set up'!$A$2:$E$55,5,FALSE)</f>
        <v>Trsf</v>
      </c>
    </row>
    <row r="2983" spans="1:19" ht="15" customHeight="1" x14ac:dyDescent="0.35">
      <c r="A2983" s="4">
        <v>45469</v>
      </c>
      <c r="B2983" s="5">
        <f t="shared" si="846"/>
        <v>6</v>
      </c>
      <c r="C2983" s="5">
        <f t="shared" si="847"/>
        <v>2024</v>
      </c>
      <c r="D2983" s="5" t="s">
        <v>2736</v>
      </c>
      <c r="E2983" s="5" t="str">
        <f>VLOOKUP(F2983,'Set up'!$A$2:$C$55,2,FALSE)</f>
        <v>C00000010</v>
      </c>
      <c r="F2983" s="1" t="s">
        <v>62</v>
      </c>
      <c r="G2983" s="99" t="s">
        <v>2737</v>
      </c>
      <c r="H2983" s="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841"/>
        <v>45589</v>
      </c>
      <c r="L2983" s="5">
        <f t="shared" si="842"/>
        <v>10</v>
      </c>
      <c r="M2983" s="5">
        <f t="shared" si="843"/>
        <v>2024</v>
      </c>
      <c r="N2983" s="12">
        <v>260</v>
      </c>
      <c r="O2983" s="12"/>
      <c r="P2983" s="12">
        <f t="shared" si="840"/>
        <v>260</v>
      </c>
      <c r="Q2983" s="7">
        <v>4566918.25</v>
      </c>
      <c r="R2983" s="44" t="str">
        <f>VLOOKUP(F2983,'Set up'!$A$2:$E$55,5,FALSE)</f>
        <v>Trsf</v>
      </c>
    </row>
    <row r="2984" spans="1:19" ht="15" customHeight="1" x14ac:dyDescent="0.35">
      <c r="A2984" s="4">
        <v>45470</v>
      </c>
      <c r="B2984" s="5">
        <f t="shared" si="846"/>
        <v>6</v>
      </c>
      <c r="C2984" s="5">
        <f t="shared" si="847"/>
        <v>2024</v>
      </c>
      <c r="D2984" s="5" t="s">
        <v>2738</v>
      </c>
      <c r="E2984" s="5" t="str">
        <f>VLOOKUP(F2984,'Set up'!$A$2:$C$55,2,FALSE)</f>
        <v>C00000051</v>
      </c>
      <c r="F2984" s="1" t="s">
        <v>2740</v>
      </c>
      <c r="G2984" s="99" t="s">
        <v>1631</v>
      </c>
      <c r="H2984" s="5">
        <v>1</v>
      </c>
      <c r="I2984" s="5" t="str">
        <f>VLOOKUP(F2984,'Set up'!$A$2:$C$55,3,FALSE)</f>
        <v>Cash</v>
      </c>
      <c r="J2984" s="5">
        <f>VLOOKUP(F2984,'Set up'!$A$2:$D$55,4,FALSE)</f>
        <v>0</v>
      </c>
      <c r="K2984" s="4">
        <f t="shared" si="841"/>
        <v>45470</v>
      </c>
      <c r="L2984" s="5">
        <f t="shared" si="842"/>
        <v>6</v>
      </c>
      <c r="M2984" s="5">
        <f t="shared" si="843"/>
        <v>2024</v>
      </c>
      <c r="N2984" s="12">
        <v>337.5</v>
      </c>
      <c r="O2984" s="6">
        <f t="shared" ref="O2984:O2987" si="848">-N2984</f>
        <v>-337.5</v>
      </c>
      <c r="P2984" s="12">
        <f t="shared" si="840"/>
        <v>0</v>
      </c>
      <c r="Q2984" s="7">
        <v>4560881.75</v>
      </c>
      <c r="R2984" s="44" t="str">
        <f>VLOOKUP(F2984,'Set up'!$A$2:$E$55,5,FALSE)</f>
        <v>Cash</v>
      </c>
      <c r="S2984" s="1" t="s">
        <v>2812</v>
      </c>
    </row>
    <row r="2985" spans="1:19" ht="15" customHeight="1" x14ac:dyDescent="0.35">
      <c r="A2985" s="4">
        <v>45470</v>
      </c>
      <c r="B2985" s="5">
        <f t="shared" si="846"/>
        <v>6</v>
      </c>
      <c r="C2985" s="5">
        <f t="shared" si="847"/>
        <v>2024</v>
      </c>
      <c r="D2985" s="5" t="s">
        <v>2738</v>
      </c>
      <c r="E2985" s="5" t="str">
        <f>VLOOKUP(F2985,'Set up'!$A$2:$C$55,2,FALSE)</f>
        <v>C00000051</v>
      </c>
      <c r="F2985" s="1" t="s">
        <v>2740</v>
      </c>
      <c r="G2985" s="99" t="s">
        <v>2643</v>
      </c>
      <c r="H2985" s="5">
        <v>1</v>
      </c>
      <c r="I2985" s="5" t="str">
        <f>VLOOKUP(F2985,'Set up'!$A$2:$C$55,3,FALSE)</f>
        <v>Cash</v>
      </c>
      <c r="J2985" s="5">
        <f>VLOOKUP(F2985,'Set up'!$A$2:$D$55,4,FALSE)</f>
        <v>0</v>
      </c>
      <c r="K2985" s="4">
        <f t="shared" si="841"/>
        <v>45470</v>
      </c>
      <c r="L2985" s="5">
        <f t="shared" si="842"/>
        <v>6</v>
      </c>
      <c r="M2985" s="5">
        <f t="shared" si="843"/>
        <v>2024</v>
      </c>
      <c r="N2985" s="12">
        <v>255</v>
      </c>
      <c r="O2985" s="6">
        <f t="shared" si="848"/>
        <v>-255</v>
      </c>
      <c r="P2985" s="12">
        <f t="shared" si="840"/>
        <v>0</v>
      </c>
      <c r="Q2985" s="7">
        <v>4559233.25</v>
      </c>
      <c r="R2985" s="44" t="str">
        <f>VLOOKUP(F2985,'Set up'!$A$2:$E$55,5,FALSE)</f>
        <v>Cash</v>
      </c>
      <c r="S2985" s="1" t="s">
        <v>2812</v>
      </c>
    </row>
    <row r="2986" spans="1:19" ht="15" customHeight="1" x14ac:dyDescent="0.35">
      <c r="A2986" s="4">
        <v>45470</v>
      </c>
      <c r="B2986" s="5">
        <f t="shared" si="846"/>
        <v>6</v>
      </c>
      <c r="C2986" s="5">
        <f t="shared" si="847"/>
        <v>2024</v>
      </c>
      <c r="D2986" s="5" t="s">
        <v>2738</v>
      </c>
      <c r="E2986" s="5" t="str">
        <f>VLOOKUP(F2986,'Set up'!$A$2:$C$55,2,FALSE)</f>
        <v>C00000051</v>
      </c>
      <c r="F2986" s="1" t="s">
        <v>2740</v>
      </c>
      <c r="G2986" s="99" t="s">
        <v>1062</v>
      </c>
      <c r="H2986" s="5">
        <v>1</v>
      </c>
      <c r="I2986" s="5" t="str">
        <f>VLOOKUP(F2986,'Set up'!$A$2:$C$55,3,FALSE)</f>
        <v>Cash</v>
      </c>
      <c r="J2986" s="5">
        <f>VLOOKUP(F2986,'Set up'!$A$2:$D$55,4,FALSE)</f>
        <v>0</v>
      </c>
      <c r="K2986" s="4">
        <f t="shared" si="841"/>
        <v>45470</v>
      </c>
      <c r="L2986" s="5">
        <f t="shared" si="842"/>
        <v>6</v>
      </c>
      <c r="M2986" s="5">
        <f t="shared" si="843"/>
        <v>2024</v>
      </c>
      <c r="N2986" s="12">
        <v>100</v>
      </c>
      <c r="O2986" s="6">
        <f t="shared" si="848"/>
        <v>-100</v>
      </c>
      <c r="P2986" s="12">
        <f t="shared" si="840"/>
        <v>0</v>
      </c>
      <c r="Q2986" s="7">
        <v>4558877.75</v>
      </c>
      <c r="R2986" s="44" t="str">
        <f>VLOOKUP(F2986,'Set up'!$A$2:$E$55,5,FALSE)</f>
        <v>Cash</v>
      </c>
      <c r="S2986" s="1" t="s">
        <v>2812</v>
      </c>
    </row>
    <row r="2987" spans="1:19" ht="15" customHeight="1" x14ac:dyDescent="0.35">
      <c r="A2987" s="4">
        <v>45470</v>
      </c>
      <c r="B2987" s="5">
        <f t="shared" si="846"/>
        <v>6</v>
      </c>
      <c r="C2987" s="5">
        <f t="shared" si="847"/>
        <v>2024</v>
      </c>
      <c r="D2987" s="5" t="s">
        <v>2738</v>
      </c>
      <c r="E2987" s="5" t="str">
        <f>VLOOKUP(F2987,'Set up'!$A$2:$C$55,2,FALSE)</f>
        <v>C00000051</v>
      </c>
      <c r="F2987" s="1" t="s">
        <v>2740</v>
      </c>
      <c r="G2987" s="99" t="s">
        <v>2722</v>
      </c>
      <c r="H2987" s="5">
        <v>1</v>
      </c>
      <c r="I2987" s="5" t="str">
        <f>VLOOKUP(F2987,'Set up'!$A$2:$C$55,3,FALSE)</f>
        <v>Cash</v>
      </c>
      <c r="J2987" s="5">
        <f>VLOOKUP(F2987,'Set up'!$A$2:$D$55,4,FALSE)</f>
        <v>0</v>
      </c>
      <c r="K2987" s="4">
        <f t="shared" si="841"/>
        <v>45470</v>
      </c>
      <c r="L2987" s="5">
        <f t="shared" si="842"/>
        <v>6</v>
      </c>
      <c r="M2987" s="5">
        <f t="shared" si="843"/>
        <v>2024</v>
      </c>
      <c r="N2987" s="12">
        <v>62.5</v>
      </c>
      <c r="O2987" s="6">
        <f t="shared" si="848"/>
        <v>-62.5</v>
      </c>
      <c r="P2987" s="12">
        <f t="shared" si="840"/>
        <v>0</v>
      </c>
      <c r="Q2987" s="7">
        <v>4558220.25</v>
      </c>
      <c r="R2987" s="44" t="str">
        <f>VLOOKUP(F2987,'Set up'!$A$2:$E$55,5,FALSE)</f>
        <v>Cash</v>
      </c>
      <c r="S2987" s="1" t="s">
        <v>2812</v>
      </c>
    </row>
    <row r="2988" spans="1:19" ht="15" customHeight="1" x14ac:dyDescent="0.35">
      <c r="A2988" s="4">
        <v>45471</v>
      </c>
      <c r="B2988" s="5">
        <f t="shared" si="846"/>
        <v>6</v>
      </c>
      <c r="C2988" s="5">
        <f t="shared" si="847"/>
        <v>2024</v>
      </c>
      <c r="D2988" s="5" t="s">
        <v>2741</v>
      </c>
      <c r="E2988" s="5" t="str">
        <f>VLOOKUP(F2988,'Set up'!$A$2:$C$55,2,FALSE)</f>
        <v>C00000042</v>
      </c>
      <c r="F2988" s="1" t="s">
        <v>2013</v>
      </c>
      <c r="G2988" s="99" t="s">
        <v>2722</v>
      </c>
      <c r="H2988" s="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841"/>
        <v>45471</v>
      </c>
      <c r="L2988" s="5">
        <f t="shared" si="842"/>
        <v>6</v>
      </c>
      <c r="M2988" s="5">
        <f t="shared" si="843"/>
        <v>2024</v>
      </c>
      <c r="N2988" s="12">
        <v>937.5</v>
      </c>
      <c r="O2988" s="12"/>
      <c r="P2988" s="12">
        <f t="shared" si="840"/>
        <v>937.5</v>
      </c>
      <c r="Q2988" s="7">
        <v>4571871.25</v>
      </c>
      <c r="R2988" s="44" t="str">
        <f>VLOOKUP(F2988,'Set up'!$A$2:$E$55,5,FALSE)</f>
        <v>Trsf</v>
      </c>
    </row>
    <row r="2989" spans="1:19" ht="15" customHeight="1" x14ac:dyDescent="0.35">
      <c r="A2989" s="4">
        <v>45471</v>
      </c>
      <c r="B2989" s="5">
        <f t="shared" si="846"/>
        <v>6</v>
      </c>
      <c r="C2989" s="5">
        <f t="shared" si="847"/>
        <v>2024</v>
      </c>
      <c r="D2989" s="5" t="s">
        <v>2742</v>
      </c>
      <c r="E2989" s="5" t="str">
        <f>VLOOKUP(F2989,'Set up'!$A$2:$C$55,2,FALSE)</f>
        <v>C00000042</v>
      </c>
      <c r="F2989" s="1" t="s">
        <v>2013</v>
      </c>
      <c r="G2989" s="99" t="s">
        <v>2625</v>
      </c>
      <c r="H2989" s="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841"/>
        <v>45471</v>
      </c>
      <c r="L2989" s="5">
        <f t="shared" si="842"/>
        <v>6</v>
      </c>
      <c r="M2989" s="5">
        <f t="shared" si="843"/>
        <v>2024</v>
      </c>
      <c r="N2989" s="12">
        <v>24420</v>
      </c>
      <c r="O2989" s="12"/>
      <c r="P2989" s="12">
        <f t="shared" si="840"/>
        <v>24420</v>
      </c>
      <c r="Q2989" s="7">
        <v>4597652.75</v>
      </c>
      <c r="R2989" s="44" t="str">
        <f>VLOOKUP(F2989,'Set up'!$A$2:$E$55,5,FALSE)</f>
        <v>Trsf</v>
      </c>
    </row>
    <row r="2990" spans="1:19" ht="15" customHeight="1" x14ac:dyDescent="0.35">
      <c r="A2990" s="4">
        <v>45471</v>
      </c>
      <c r="B2990" s="5">
        <f t="shared" si="846"/>
        <v>6</v>
      </c>
      <c r="C2990" s="5">
        <f t="shared" si="847"/>
        <v>2024</v>
      </c>
      <c r="D2990" s="5" t="s">
        <v>2742</v>
      </c>
      <c r="E2990" s="5" t="str">
        <f>VLOOKUP(F2990,'Set up'!$A$2:$C$55,2,FALSE)</f>
        <v>C00000042</v>
      </c>
      <c r="F2990" s="1" t="s">
        <v>2013</v>
      </c>
      <c r="G2990" s="99" t="s">
        <v>2443</v>
      </c>
      <c r="H2990" s="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841"/>
        <v>45471</v>
      </c>
      <c r="L2990" s="5">
        <f t="shared" si="842"/>
        <v>6</v>
      </c>
      <c r="M2990" s="5">
        <f t="shared" si="843"/>
        <v>2024</v>
      </c>
      <c r="N2990" s="12">
        <v>10156.5</v>
      </c>
      <c r="O2990" s="12"/>
      <c r="P2990" s="12">
        <f t="shared" si="840"/>
        <v>10156.5</v>
      </c>
      <c r="Q2990" s="7">
        <v>4585043.75</v>
      </c>
      <c r="R2990" s="44" t="str">
        <f>VLOOKUP(F2990,'Set up'!$A$2:$E$55,5,FALSE)</f>
        <v>Trsf</v>
      </c>
    </row>
    <row r="2991" spans="1:19" ht="15" customHeight="1" x14ac:dyDescent="0.35">
      <c r="A2991" s="4">
        <v>45471</v>
      </c>
      <c r="B2991" s="5">
        <f t="shared" si="846"/>
        <v>6</v>
      </c>
      <c r="C2991" s="5">
        <f t="shared" si="847"/>
        <v>2024</v>
      </c>
      <c r="D2991" s="5" t="s">
        <v>2742</v>
      </c>
      <c r="E2991" s="5" t="str">
        <f>VLOOKUP(F2991,'Set up'!$A$2:$C$55,2,FALSE)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841"/>
        <v>45471</v>
      </c>
      <c r="L2991" s="5">
        <f t="shared" si="842"/>
        <v>6</v>
      </c>
      <c r="M2991" s="5">
        <f t="shared" si="843"/>
        <v>2024</v>
      </c>
      <c r="N2991" s="12">
        <v>702</v>
      </c>
      <c r="O2991" s="12"/>
      <c r="P2991" s="12">
        <f t="shared" si="840"/>
        <v>702</v>
      </c>
      <c r="Q2991" s="7">
        <v>4576561.75</v>
      </c>
      <c r="R2991" s="44" t="str">
        <f>VLOOKUP(F2991,'Set up'!$A$2:$E$55,5,FALSE)</f>
        <v>Trsf</v>
      </c>
    </row>
    <row r="2992" spans="1:19" ht="15" customHeight="1" x14ac:dyDescent="0.35">
      <c r="A2992" s="4">
        <v>45471</v>
      </c>
      <c r="B2992" s="5">
        <f t="shared" si="846"/>
        <v>6</v>
      </c>
      <c r="C2992" s="5">
        <f t="shared" si="847"/>
        <v>2024</v>
      </c>
      <c r="D2992" s="5" t="s">
        <v>2742</v>
      </c>
      <c r="E2992" s="5" t="str">
        <f>VLOOKUP(F2992,'Set up'!$A$2:$C$55,2,FALSE)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841"/>
        <v>45471</v>
      </c>
      <c r="L2992" s="5">
        <f t="shared" si="842"/>
        <v>6</v>
      </c>
      <c r="M2992" s="5">
        <f t="shared" si="843"/>
        <v>2024</v>
      </c>
      <c r="N2992" s="12">
        <v>3740</v>
      </c>
      <c r="O2992" s="12"/>
      <c r="P2992" s="12">
        <f t="shared" ref="P2992:P3055" si="849">SUM(N2992+O2992)</f>
        <v>3740</v>
      </c>
      <c r="Q2992" s="7">
        <v>4536218.45</v>
      </c>
      <c r="R2992" s="44" t="str">
        <f>VLOOKUP(F2992,'Set up'!$A$2:$E$55,5,FALSE)</f>
        <v>Trsf</v>
      </c>
    </row>
    <row r="2993" spans="1:18" ht="15" customHeight="1" x14ac:dyDescent="0.35">
      <c r="A2993" s="4">
        <v>45471</v>
      </c>
      <c r="B2993" s="5">
        <f t="shared" si="846"/>
        <v>6</v>
      </c>
      <c r="C2993" s="5">
        <f t="shared" si="847"/>
        <v>2024</v>
      </c>
      <c r="D2993" s="5" t="s">
        <v>2742</v>
      </c>
      <c r="E2993" s="5" t="str">
        <f>VLOOKUP(F2993,'Set up'!$A$2:$C$55,2,FALSE)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841"/>
        <v>45471</v>
      </c>
      <c r="L2993" s="5">
        <f t="shared" si="842"/>
        <v>6</v>
      </c>
      <c r="M2993" s="5">
        <f t="shared" si="843"/>
        <v>2024</v>
      </c>
      <c r="N2993" s="12">
        <v>760</v>
      </c>
      <c r="O2993" s="12"/>
      <c r="P2993" s="12">
        <f t="shared" si="849"/>
        <v>760</v>
      </c>
      <c r="Q2993" s="7">
        <v>4527335.45</v>
      </c>
      <c r="R2993" s="44" t="str">
        <f>VLOOKUP(F2993,'Set up'!$A$2:$E$55,5,FALSE)</f>
        <v>Trsf</v>
      </c>
    </row>
    <row r="2994" spans="1:18" ht="15" customHeight="1" x14ac:dyDescent="0.35">
      <c r="A2994" s="4">
        <v>45471</v>
      </c>
      <c r="B2994" s="5">
        <f t="shared" si="846"/>
        <v>6</v>
      </c>
      <c r="C2994" s="5">
        <f t="shared" si="847"/>
        <v>2024</v>
      </c>
      <c r="D2994" s="5" t="s">
        <v>2742</v>
      </c>
      <c r="E2994" s="5" t="str">
        <f>VLOOKUP(F2994,'Set up'!$A$2:$C$55,2,FALSE)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841"/>
        <v>45471</v>
      </c>
      <c r="L2994" s="5">
        <f t="shared" si="842"/>
        <v>6</v>
      </c>
      <c r="M2994" s="5">
        <f t="shared" si="843"/>
        <v>2024</v>
      </c>
      <c r="N2994" s="12">
        <v>2000</v>
      </c>
      <c r="O2994" s="12"/>
      <c r="P2994" s="12">
        <f t="shared" si="849"/>
        <v>2000</v>
      </c>
      <c r="Q2994" s="7">
        <v>4529735.45</v>
      </c>
      <c r="R2994" s="44" t="str">
        <f>VLOOKUP(F2994,'Set up'!$A$2:$E$55,5,FALSE)</f>
        <v>Trsf</v>
      </c>
    </row>
    <row r="2995" spans="1:18" ht="15" customHeight="1" x14ac:dyDescent="0.35">
      <c r="A2995" s="4">
        <v>45475</v>
      </c>
      <c r="B2995" s="5">
        <f t="shared" ref="B2995:B3058" si="850">MONTH(A2995)</f>
        <v>7</v>
      </c>
      <c r="C2995" s="5">
        <f t="shared" ref="C2995:C3058" si="851">YEAR(A2995)</f>
        <v>2024</v>
      </c>
      <c r="D2995" s="5" t="s">
        <v>2828</v>
      </c>
      <c r="E2995" s="5" t="str">
        <f>VLOOKUP(F2995,'Set up'!$A$2:$C$55,2,FALSE)</f>
        <v>C00000052</v>
      </c>
      <c r="F2995" s="1" t="s">
        <v>2816</v>
      </c>
      <c r="G2995" s="99" t="s">
        <v>2817</v>
      </c>
      <c r="H2995" s="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ref="K2995:K3058" si="852">A2995+J2995</f>
        <v>45475</v>
      </c>
      <c r="L2995" s="5">
        <f t="shared" ref="L2995:L3058" si="853">MONTH(K2995)</f>
        <v>7</v>
      </c>
      <c r="M2995" s="5">
        <f t="shared" ref="M2995:M3058" si="854">YEAR(K2995)</f>
        <v>2024</v>
      </c>
      <c r="N2995" s="12">
        <v>337.5</v>
      </c>
      <c r="O2995" s="12"/>
      <c r="P2995" s="12">
        <f t="shared" si="849"/>
        <v>337.5</v>
      </c>
      <c r="Q2995" s="7">
        <v>4911607.95</v>
      </c>
      <c r="R2995" s="44" t="str">
        <f>VLOOKUP(F2995,'Set up'!$A$2:$E$55,5,FALSE)</f>
        <v>Cash</v>
      </c>
    </row>
    <row r="2996" spans="1:18" ht="15" customHeight="1" x14ac:dyDescent="0.35">
      <c r="A2996" s="4">
        <v>45475</v>
      </c>
      <c r="B2996" s="5">
        <f t="shared" si="850"/>
        <v>7</v>
      </c>
      <c r="C2996" s="5">
        <f t="shared" si="851"/>
        <v>2024</v>
      </c>
      <c r="D2996" s="5" t="s">
        <v>2828</v>
      </c>
      <c r="E2996" s="5" t="str">
        <f>VLOOKUP(F2996,'Set up'!$A$2:$C$55,2,FALSE)</f>
        <v>C00000052</v>
      </c>
      <c r="F2996" s="1" t="s">
        <v>2816</v>
      </c>
      <c r="G2996" s="99" t="s">
        <v>2643</v>
      </c>
      <c r="H2996" s="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si="852"/>
        <v>45475</v>
      </c>
      <c r="L2996" s="5">
        <f t="shared" si="853"/>
        <v>7</v>
      </c>
      <c r="M2996" s="5">
        <f t="shared" si="854"/>
        <v>2024</v>
      </c>
      <c r="N2996" s="12">
        <v>255</v>
      </c>
      <c r="O2996" s="12"/>
      <c r="P2996" s="12">
        <f t="shared" si="849"/>
        <v>255</v>
      </c>
      <c r="Q2996" s="7">
        <v>4911862.95</v>
      </c>
      <c r="R2996" s="44" t="str">
        <f>VLOOKUP(F2996,'Set up'!$A$2:$E$55,5,FALSE)</f>
        <v>Cash</v>
      </c>
    </row>
    <row r="2997" spans="1:18" ht="15" customHeight="1" x14ac:dyDescent="0.35">
      <c r="A2997" s="4">
        <v>45475</v>
      </c>
      <c r="B2997" s="5">
        <f t="shared" si="850"/>
        <v>7</v>
      </c>
      <c r="C2997" s="5">
        <f t="shared" si="851"/>
        <v>2024</v>
      </c>
      <c r="D2997" s="5" t="s">
        <v>2828</v>
      </c>
      <c r="E2997" s="5" t="str">
        <f>VLOOKUP(F2997,'Set up'!$A$2:$C$55,2,FALSE)</f>
        <v>C00000052</v>
      </c>
      <c r="F2997" s="1" t="s">
        <v>2816</v>
      </c>
      <c r="G2997" s="99" t="s">
        <v>46</v>
      </c>
      <c r="H2997" s="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52"/>
        <v>45475</v>
      </c>
      <c r="L2997" s="5">
        <f t="shared" si="853"/>
        <v>7</v>
      </c>
      <c r="M2997" s="5">
        <f t="shared" si="854"/>
        <v>2024</v>
      </c>
      <c r="N2997" s="12">
        <v>115</v>
      </c>
      <c r="O2997" s="12"/>
      <c r="P2997" s="12">
        <f t="shared" si="849"/>
        <v>115</v>
      </c>
      <c r="Q2997" s="7">
        <v>4911977.95</v>
      </c>
      <c r="R2997" s="44" t="str">
        <f>VLOOKUP(F2997,'Set up'!$A$2:$E$55,5,FALSE)</f>
        <v>Cash</v>
      </c>
    </row>
    <row r="2998" spans="1:18" ht="15" customHeight="1" x14ac:dyDescent="0.35">
      <c r="A2998" s="4">
        <v>45475</v>
      </c>
      <c r="B2998" s="5">
        <f t="shared" si="850"/>
        <v>7</v>
      </c>
      <c r="C2998" s="5">
        <f t="shared" si="851"/>
        <v>2024</v>
      </c>
      <c r="D2998" s="5" t="s">
        <v>2828</v>
      </c>
      <c r="E2998" s="5" t="str">
        <f>VLOOKUP(F2998,'Set up'!$A$2:$C$55,2,FALSE)</f>
        <v>C00000052</v>
      </c>
      <c r="F2998" s="1" t="s">
        <v>2816</v>
      </c>
      <c r="G2998" s="99" t="s">
        <v>1406</v>
      </c>
      <c r="H2998" s="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52"/>
        <v>45475</v>
      </c>
      <c r="L2998" s="5">
        <f t="shared" si="853"/>
        <v>7</v>
      </c>
      <c r="M2998" s="5">
        <f t="shared" si="854"/>
        <v>2024</v>
      </c>
      <c r="N2998" s="12">
        <v>49</v>
      </c>
      <c r="O2998" s="12"/>
      <c r="P2998" s="12">
        <f t="shared" si="849"/>
        <v>49</v>
      </c>
      <c r="Q2998" s="7">
        <v>4912026.95</v>
      </c>
      <c r="R2998" s="44" t="str">
        <f>VLOOKUP(F2998,'Set up'!$A$2:$E$55,5,FALSE)</f>
        <v>Cash</v>
      </c>
    </row>
    <row r="2999" spans="1:18" ht="15" customHeight="1" x14ac:dyDescent="0.35">
      <c r="A2999" s="4">
        <v>45475</v>
      </c>
      <c r="B2999" s="5">
        <f t="shared" si="850"/>
        <v>7</v>
      </c>
      <c r="C2999" s="5">
        <f t="shared" si="851"/>
        <v>2024</v>
      </c>
      <c r="D2999" s="5" t="s">
        <v>2828</v>
      </c>
      <c r="E2999" s="5" t="str">
        <f>VLOOKUP(F2999,'Set up'!$A$2:$C$55,2,FALSE)</f>
        <v>C00000052</v>
      </c>
      <c r="F2999" s="1" t="s">
        <v>2816</v>
      </c>
      <c r="G2999" s="99" t="s">
        <v>2128</v>
      </c>
      <c r="H2999" s="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52"/>
        <v>45475</v>
      </c>
      <c r="L2999" s="5">
        <f t="shared" si="853"/>
        <v>7</v>
      </c>
      <c r="M2999" s="5">
        <f t="shared" si="854"/>
        <v>2024</v>
      </c>
      <c r="N2999" s="12">
        <v>297</v>
      </c>
      <c r="O2999" s="12"/>
      <c r="P2999" s="12">
        <f t="shared" si="849"/>
        <v>297</v>
      </c>
      <c r="Q2999" s="7">
        <v>4912323.95</v>
      </c>
      <c r="R2999" s="44" t="str">
        <f>VLOOKUP(F2999,'Set up'!$A$2:$E$55,5,FALSE)</f>
        <v>Cash</v>
      </c>
    </row>
    <row r="3000" spans="1:18" ht="15" customHeight="1" x14ac:dyDescent="0.35">
      <c r="A3000" s="4">
        <v>45475</v>
      </c>
      <c r="B3000" s="5">
        <f t="shared" si="850"/>
        <v>7</v>
      </c>
      <c r="C3000" s="5">
        <f t="shared" si="851"/>
        <v>2024</v>
      </c>
      <c r="D3000" s="5" t="s">
        <v>2828</v>
      </c>
      <c r="E3000" s="5" t="str">
        <f>VLOOKUP(F3000,'Set up'!$A$2:$C$55,2,FALSE)</f>
        <v>C00000052</v>
      </c>
      <c r="F3000" s="1" t="s">
        <v>2816</v>
      </c>
      <c r="G3000" s="99" t="s">
        <v>2728</v>
      </c>
      <c r="H3000" s="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52"/>
        <v>45475</v>
      </c>
      <c r="L3000" s="5">
        <f t="shared" si="853"/>
        <v>7</v>
      </c>
      <c r="M3000" s="5">
        <f t="shared" si="854"/>
        <v>2024</v>
      </c>
      <c r="N3000" s="12">
        <v>48</v>
      </c>
      <c r="O3000" s="12"/>
      <c r="P3000" s="12">
        <f t="shared" si="849"/>
        <v>48</v>
      </c>
      <c r="Q3000" s="7">
        <v>4912371.95</v>
      </c>
      <c r="R3000" s="44" t="str">
        <f>VLOOKUP(F3000,'Set up'!$A$2:$E$55,5,FALSE)</f>
        <v>Cash</v>
      </c>
    </row>
    <row r="3001" spans="1:18" ht="15" customHeight="1" x14ac:dyDescent="0.35">
      <c r="A3001" s="4">
        <v>45475</v>
      </c>
      <c r="B3001" s="5">
        <f t="shared" si="850"/>
        <v>7</v>
      </c>
      <c r="C3001" s="5">
        <f t="shared" si="851"/>
        <v>2024</v>
      </c>
      <c r="D3001" s="5" t="s">
        <v>2828</v>
      </c>
      <c r="E3001" s="5" t="str">
        <f>VLOOKUP(F3001,'Set up'!$A$2:$C$55,2,FALSE)</f>
        <v>C00000052</v>
      </c>
      <c r="F3001" s="1" t="s">
        <v>2816</v>
      </c>
      <c r="G3001" s="99" t="s">
        <v>2818</v>
      </c>
      <c r="H3001" s="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52"/>
        <v>45475</v>
      </c>
      <c r="L3001" s="5">
        <f t="shared" si="853"/>
        <v>7</v>
      </c>
      <c r="M3001" s="5">
        <f t="shared" si="854"/>
        <v>2024</v>
      </c>
      <c r="N3001" s="12">
        <v>30</v>
      </c>
      <c r="O3001" s="12"/>
      <c r="P3001" s="12">
        <f t="shared" si="849"/>
        <v>30</v>
      </c>
      <c r="Q3001" s="7">
        <v>4912401.95</v>
      </c>
      <c r="R3001" s="44" t="str">
        <f>VLOOKUP(F3001,'Set up'!$A$2:$E$55,5,FALSE)</f>
        <v>Cash</v>
      </c>
    </row>
    <row r="3002" spans="1:18" ht="15" customHeight="1" x14ac:dyDescent="0.35">
      <c r="A3002" s="4">
        <v>45475</v>
      </c>
      <c r="B3002" s="5">
        <f t="shared" si="850"/>
        <v>7</v>
      </c>
      <c r="C3002" s="5">
        <f t="shared" si="851"/>
        <v>2024</v>
      </c>
      <c r="D3002" s="5" t="s">
        <v>2830</v>
      </c>
      <c r="E3002" s="5" t="str">
        <f>VLOOKUP(F3002,'Set up'!$A$2:$C$55,2,FALSE)</f>
        <v>C00000010</v>
      </c>
      <c r="F3002" s="1" t="s">
        <v>62</v>
      </c>
      <c r="G3002" s="99" t="s">
        <v>2207</v>
      </c>
      <c r="H3002" s="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52"/>
        <v>45595</v>
      </c>
      <c r="L3002" s="5">
        <f t="shared" si="853"/>
        <v>10</v>
      </c>
      <c r="M3002" s="5">
        <f t="shared" si="854"/>
        <v>2024</v>
      </c>
      <c r="N3002" s="12">
        <v>160</v>
      </c>
      <c r="O3002" s="12"/>
      <c r="P3002" s="12">
        <f t="shared" si="849"/>
        <v>160</v>
      </c>
      <c r="Q3002" s="7">
        <v>4912561.95</v>
      </c>
      <c r="R3002" s="44" t="str">
        <f>VLOOKUP(F3002,'Set up'!$A$2:$E$55,5,FALSE)</f>
        <v>Trsf</v>
      </c>
    </row>
    <row r="3003" spans="1:18" ht="15" customHeight="1" x14ac:dyDescent="0.35">
      <c r="A3003" s="4">
        <v>45475</v>
      </c>
      <c r="B3003" s="5">
        <f t="shared" si="850"/>
        <v>7</v>
      </c>
      <c r="C3003" s="5">
        <f t="shared" si="851"/>
        <v>2024</v>
      </c>
      <c r="D3003" s="5" t="s">
        <v>2830</v>
      </c>
      <c r="E3003" s="5" t="str">
        <f>VLOOKUP(F3003,'Set up'!$A$2:$C$55,2,FALSE)</f>
        <v>C00000010</v>
      </c>
      <c r="F3003" s="1" t="s">
        <v>62</v>
      </c>
      <c r="G3003" s="99" t="s">
        <v>2819</v>
      </c>
      <c r="H3003" s="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52"/>
        <v>45595</v>
      </c>
      <c r="L3003" s="5">
        <f t="shared" si="853"/>
        <v>10</v>
      </c>
      <c r="M3003" s="5">
        <f t="shared" si="854"/>
        <v>2024</v>
      </c>
      <c r="N3003" s="12">
        <v>260</v>
      </c>
      <c r="O3003" s="12"/>
      <c r="P3003" s="12">
        <f t="shared" si="849"/>
        <v>260</v>
      </c>
      <c r="Q3003" s="7">
        <v>4912821.95</v>
      </c>
      <c r="R3003" s="44" t="str">
        <f>VLOOKUP(F3003,'Set up'!$A$2:$E$55,5,FALSE)</f>
        <v>Trsf</v>
      </c>
    </row>
    <row r="3004" spans="1:18" ht="15" customHeight="1" x14ac:dyDescent="0.35">
      <c r="A3004" s="4">
        <v>45475</v>
      </c>
      <c r="B3004" s="5">
        <f t="shared" si="850"/>
        <v>7</v>
      </c>
      <c r="C3004" s="5">
        <f t="shared" si="851"/>
        <v>2024</v>
      </c>
      <c r="D3004" s="5" t="s">
        <v>2831</v>
      </c>
      <c r="E3004" s="5" t="str">
        <f>VLOOKUP(F3004,'Set up'!$A$2:$C$55,2,FALSE)</f>
        <v>C00000044</v>
      </c>
      <c r="F3004" s="1" t="s">
        <v>2210</v>
      </c>
      <c r="G3004" s="99" t="s">
        <v>2820</v>
      </c>
      <c r="H3004" s="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52"/>
        <v>45475</v>
      </c>
      <c r="L3004" s="5">
        <f t="shared" si="853"/>
        <v>7</v>
      </c>
      <c r="M3004" s="5">
        <f t="shared" si="854"/>
        <v>2024</v>
      </c>
      <c r="N3004" s="12">
        <v>534</v>
      </c>
      <c r="O3004" s="12"/>
      <c r="P3004" s="12">
        <f t="shared" si="849"/>
        <v>534</v>
      </c>
      <c r="Q3004" s="7">
        <v>4913355.95</v>
      </c>
      <c r="R3004" s="44" t="str">
        <f>VLOOKUP(F3004,'Set up'!$A$2:$E$55,5,FALSE)</f>
        <v>Cash</v>
      </c>
    </row>
    <row r="3005" spans="1:18" ht="15" customHeight="1" x14ac:dyDescent="0.35">
      <c r="A3005" s="4">
        <v>45475</v>
      </c>
      <c r="B3005" s="5">
        <f t="shared" si="850"/>
        <v>7</v>
      </c>
      <c r="C3005" s="5">
        <f t="shared" si="851"/>
        <v>2024</v>
      </c>
      <c r="D3005" s="5" t="s">
        <v>2831</v>
      </c>
      <c r="E3005" s="5" t="str">
        <f>VLOOKUP(F3005,'Set up'!$A$2:$C$55,2,FALSE)</f>
        <v>C00000044</v>
      </c>
      <c r="F3005" s="1" t="s">
        <v>2210</v>
      </c>
      <c r="G3005" s="99" t="s">
        <v>1352</v>
      </c>
      <c r="H3005" s="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52"/>
        <v>45475</v>
      </c>
      <c r="L3005" s="5">
        <f t="shared" si="853"/>
        <v>7</v>
      </c>
      <c r="M3005" s="5">
        <f t="shared" si="854"/>
        <v>2024</v>
      </c>
      <c r="N3005" s="12">
        <v>552</v>
      </c>
      <c r="O3005" s="12"/>
      <c r="P3005" s="12">
        <f t="shared" si="849"/>
        <v>552</v>
      </c>
      <c r="Q3005" s="7">
        <v>4913907.95</v>
      </c>
      <c r="R3005" s="44" t="str">
        <f>VLOOKUP(F3005,'Set up'!$A$2:$E$55,5,FALSE)</f>
        <v>Cash</v>
      </c>
    </row>
    <row r="3006" spans="1:18" ht="15" customHeight="1" x14ac:dyDescent="0.35">
      <c r="A3006" s="4">
        <v>45475</v>
      </c>
      <c r="B3006" s="5">
        <f t="shared" si="850"/>
        <v>7</v>
      </c>
      <c r="C3006" s="5">
        <f t="shared" si="851"/>
        <v>2024</v>
      </c>
      <c r="D3006" s="5" t="s">
        <v>2832</v>
      </c>
      <c r="E3006" s="5" t="str">
        <f>VLOOKUP(F3006,'Set up'!$A$2:$C$55,2,FALSE)</f>
        <v>C00000027</v>
      </c>
      <c r="F3006" s="1" t="s">
        <v>860</v>
      </c>
      <c r="G3006" s="99" t="s">
        <v>95</v>
      </c>
      <c r="H3006" s="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52"/>
        <v>45475</v>
      </c>
      <c r="L3006" s="5">
        <f t="shared" si="853"/>
        <v>7</v>
      </c>
      <c r="M3006" s="5">
        <f t="shared" si="854"/>
        <v>2024</v>
      </c>
      <c r="N3006" s="12">
        <v>7040</v>
      </c>
      <c r="O3006" s="12"/>
      <c r="P3006" s="12">
        <f t="shared" si="849"/>
        <v>7040</v>
      </c>
      <c r="Q3006" s="7">
        <v>4920947.95</v>
      </c>
      <c r="R3006" s="44" t="str">
        <f>VLOOKUP(F3006,'Set up'!$A$2:$E$55,5,FALSE)</f>
        <v>Trsf</v>
      </c>
    </row>
    <row r="3007" spans="1:18" ht="15" customHeight="1" x14ac:dyDescent="0.35">
      <c r="A3007" s="4">
        <v>45475</v>
      </c>
      <c r="B3007" s="5">
        <f t="shared" si="850"/>
        <v>7</v>
      </c>
      <c r="C3007" s="5">
        <f t="shared" si="851"/>
        <v>2024</v>
      </c>
      <c r="D3007" s="5" t="s">
        <v>2832</v>
      </c>
      <c r="E3007" s="5" t="str">
        <f>VLOOKUP(F3007,'Set up'!$A$2:$C$55,2,FALSE)</f>
        <v>C00000027</v>
      </c>
      <c r="F3007" s="1" t="s">
        <v>860</v>
      </c>
      <c r="G3007" s="99" t="s">
        <v>1745</v>
      </c>
      <c r="H3007" s="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52"/>
        <v>45475</v>
      </c>
      <c r="L3007" s="5">
        <f t="shared" si="853"/>
        <v>7</v>
      </c>
      <c r="M3007" s="5">
        <f t="shared" si="854"/>
        <v>2024</v>
      </c>
      <c r="N3007" s="12">
        <v>1108.4000000000001</v>
      </c>
      <c r="O3007" s="12"/>
      <c r="P3007" s="12">
        <f t="shared" si="849"/>
        <v>1108.4000000000001</v>
      </c>
      <c r="Q3007" s="7">
        <v>4922056.3500000006</v>
      </c>
      <c r="R3007" s="44" t="str">
        <f>VLOOKUP(F3007,'Set up'!$A$2:$E$55,5,FALSE)</f>
        <v>Trsf</v>
      </c>
    </row>
    <row r="3008" spans="1:18" ht="15" customHeight="1" x14ac:dyDescent="0.35">
      <c r="A3008" s="4">
        <v>45475</v>
      </c>
      <c r="B3008" s="5">
        <f t="shared" si="850"/>
        <v>7</v>
      </c>
      <c r="C3008" s="5">
        <f t="shared" si="851"/>
        <v>2024</v>
      </c>
      <c r="D3008" s="5" t="s">
        <v>2832</v>
      </c>
      <c r="E3008" s="5" t="str">
        <f>VLOOKUP(F3008,'Set up'!$A$2:$C$55,2,FALSE)</f>
        <v>C00000027</v>
      </c>
      <c r="F3008" s="1" t="s">
        <v>860</v>
      </c>
      <c r="G3008" s="99" t="s">
        <v>1400</v>
      </c>
      <c r="H3008" s="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52"/>
        <v>45475</v>
      </c>
      <c r="L3008" s="5">
        <f t="shared" si="853"/>
        <v>7</v>
      </c>
      <c r="M3008" s="5">
        <f t="shared" si="854"/>
        <v>2024</v>
      </c>
      <c r="N3008" s="12">
        <v>320</v>
      </c>
      <c r="O3008" s="12"/>
      <c r="P3008" s="12">
        <f t="shared" si="849"/>
        <v>320</v>
      </c>
      <c r="Q3008" s="7">
        <v>4922376.3500000006</v>
      </c>
      <c r="R3008" s="44" t="str">
        <f>VLOOKUP(F3008,'Set up'!$A$2:$E$55,5,FALSE)</f>
        <v>Trsf</v>
      </c>
    </row>
    <row r="3009" spans="1:18" ht="15" customHeight="1" x14ac:dyDescent="0.35">
      <c r="A3009" s="4">
        <v>45475</v>
      </c>
      <c r="B3009" s="5">
        <f t="shared" si="850"/>
        <v>7</v>
      </c>
      <c r="C3009" s="5">
        <f t="shared" si="851"/>
        <v>2024</v>
      </c>
      <c r="D3009" s="5" t="s">
        <v>2832</v>
      </c>
      <c r="E3009" s="5" t="str">
        <f>VLOOKUP(F3009,'Set up'!$A$2:$C$55,2,FALSE)</f>
        <v>C00000027</v>
      </c>
      <c r="F3009" s="1" t="s">
        <v>860</v>
      </c>
      <c r="G3009" s="99" t="s">
        <v>950</v>
      </c>
      <c r="H3009" s="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52"/>
        <v>45475</v>
      </c>
      <c r="L3009" s="5">
        <f t="shared" si="853"/>
        <v>7</v>
      </c>
      <c r="M3009" s="5">
        <f t="shared" si="854"/>
        <v>2024</v>
      </c>
      <c r="N3009" s="12">
        <v>360</v>
      </c>
      <c r="O3009" s="12"/>
      <c r="P3009" s="12">
        <f t="shared" si="849"/>
        <v>360</v>
      </c>
      <c r="Q3009" s="7">
        <v>4922736.3500000006</v>
      </c>
      <c r="R3009" s="44" t="str">
        <f>VLOOKUP(F3009,'Set up'!$A$2:$E$55,5,FALSE)</f>
        <v>Trsf</v>
      </c>
    </row>
    <row r="3010" spans="1:18" ht="15" customHeight="1" x14ac:dyDescent="0.35">
      <c r="A3010" s="4">
        <v>45475</v>
      </c>
      <c r="B3010" s="5">
        <f t="shared" si="850"/>
        <v>7</v>
      </c>
      <c r="C3010" s="5">
        <f t="shared" si="851"/>
        <v>2024</v>
      </c>
      <c r="D3010" s="5" t="s">
        <v>2832</v>
      </c>
      <c r="E3010" s="5" t="str">
        <f>VLOOKUP(F3010,'Set up'!$A$2:$C$55,2,FALSE)</f>
        <v>C00000027</v>
      </c>
      <c r="F3010" s="1" t="s">
        <v>860</v>
      </c>
      <c r="G3010" s="99" t="s">
        <v>1062</v>
      </c>
      <c r="H3010" s="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52"/>
        <v>45475</v>
      </c>
      <c r="L3010" s="5">
        <f t="shared" si="853"/>
        <v>7</v>
      </c>
      <c r="M3010" s="5">
        <f t="shared" si="854"/>
        <v>2024</v>
      </c>
      <c r="N3010" s="12">
        <v>190</v>
      </c>
      <c r="O3010" s="12"/>
      <c r="P3010" s="12">
        <f t="shared" si="849"/>
        <v>190</v>
      </c>
      <c r="Q3010" s="7">
        <v>4922926.3500000006</v>
      </c>
      <c r="R3010" s="44" t="str">
        <f>VLOOKUP(F3010,'Set up'!$A$2:$E$55,5,FALSE)</f>
        <v>Trsf</v>
      </c>
    </row>
    <row r="3011" spans="1:18" ht="15" customHeight="1" x14ac:dyDescent="0.35">
      <c r="A3011" s="4">
        <v>45475</v>
      </c>
      <c r="B3011" s="5">
        <f t="shared" si="850"/>
        <v>7</v>
      </c>
      <c r="C3011" s="5">
        <f t="shared" si="851"/>
        <v>2024</v>
      </c>
      <c r="D3011" s="5" t="s">
        <v>2832</v>
      </c>
      <c r="E3011" s="5" t="str">
        <f>VLOOKUP(F3011,'Set up'!$A$2:$C$55,2,FALSE)</f>
        <v>C00000027</v>
      </c>
      <c r="F3011" s="1" t="s">
        <v>860</v>
      </c>
      <c r="G3011" s="99" t="s">
        <v>2215</v>
      </c>
      <c r="H3011" s="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52"/>
        <v>45475</v>
      </c>
      <c r="L3011" s="5">
        <f t="shared" si="853"/>
        <v>7</v>
      </c>
      <c r="M3011" s="5">
        <f t="shared" si="854"/>
        <v>2024</v>
      </c>
      <c r="N3011" s="12">
        <v>563.20000000000005</v>
      </c>
      <c r="O3011" s="12"/>
      <c r="P3011" s="12">
        <f t="shared" si="849"/>
        <v>563.20000000000005</v>
      </c>
      <c r="Q3011" s="7">
        <v>4923489.5500000007</v>
      </c>
      <c r="R3011" s="44" t="str">
        <f>VLOOKUP(F3011,'Set up'!$A$2:$E$55,5,FALSE)</f>
        <v>Trsf</v>
      </c>
    </row>
    <row r="3012" spans="1:18" ht="15" customHeight="1" x14ac:dyDescent="0.35">
      <c r="A3012" s="4">
        <v>45475</v>
      </c>
      <c r="B3012" s="5">
        <f t="shared" si="850"/>
        <v>7</v>
      </c>
      <c r="C3012" s="5">
        <f t="shared" si="851"/>
        <v>2024</v>
      </c>
      <c r="D3012" s="5" t="s">
        <v>2832</v>
      </c>
      <c r="E3012" s="5" t="str">
        <f>VLOOKUP(F3012,'Set up'!$A$2:$C$55,2,FALSE)</f>
        <v>C00000027</v>
      </c>
      <c r="F3012" s="1" t="s">
        <v>860</v>
      </c>
      <c r="G3012" s="99" t="s">
        <v>894</v>
      </c>
      <c r="H3012" s="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52"/>
        <v>45475</v>
      </c>
      <c r="L3012" s="5">
        <f t="shared" si="853"/>
        <v>7</v>
      </c>
      <c r="M3012" s="5">
        <f t="shared" si="854"/>
        <v>2024</v>
      </c>
      <c r="N3012" s="12">
        <v>1684.8</v>
      </c>
      <c r="O3012" s="12"/>
      <c r="P3012" s="12">
        <f t="shared" si="849"/>
        <v>1684.8</v>
      </c>
      <c r="Q3012" s="7">
        <v>4925174.3500000006</v>
      </c>
      <c r="R3012" s="44" t="str">
        <f>VLOOKUP(F3012,'Set up'!$A$2:$E$55,5,FALSE)</f>
        <v>Trsf</v>
      </c>
    </row>
    <row r="3013" spans="1:18" ht="15" customHeight="1" x14ac:dyDescent="0.35">
      <c r="A3013" s="4">
        <v>45475</v>
      </c>
      <c r="B3013" s="5">
        <f t="shared" si="850"/>
        <v>7</v>
      </c>
      <c r="C3013" s="5">
        <f t="shared" si="851"/>
        <v>2024</v>
      </c>
      <c r="D3013" s="5" t="s">
        <v>2833</v>
      </c>
      <c r="E3013" s="5" t="str">
        <f>VLOOKUP(F3013,'Set up'!$A$2:$C$55,2,FALSE)</f>
        <v>C00000003</v>
      </c>
      <c r="F3013" s="1" t="s">
        <v>20</v>
      </c>
      <c r="G3013" s="99" t="s">
        <v>2722</v>
      </c>
      <c r="H3013" s="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52"/>
        <v>45520</v>
      </c>
      <c r="L3013" s="5">
        <f t="shared" si="853"/>
        <v>8</v>
      </c>
      <c r="M3013" s="5">
        <f t="shared" si="854"/>
        <v>2024</v>
      </c>
      <c r="N3013" s="12">
        <v>130</v>
      </c>
      <c r="O3013" s="12"/>
      <c r="P3013" s="12">
        <f t="shared" si="849"/>
        <v>130</v>
      </c>
      <c r="Q3013" s="7">
        <v>4925304.3500000006</v>
      </c>
      <c r="R3013" s="44" t="str">
        <f>VLOOKUP(F3013,'Set up'!$A$2:$E$55,5,FALSE)</f>
        <v>PD Chq</v>
      </c>
    </row>
    <row r="3014" spans="1:18" ht="15" customHeight="1" x14ac:dyDescent="0.35">
      <c r="A3014" s="4">
        <v>45476</v>
      </c>
      <c r="B3014" s="5">
        <f t="shared" si="850"/>
        <v>7</v>
      </c>
      <c r="C3014" s="5">
        <f t="shared" si="851"/>
        <v>2024</v>
      </c>
      <c r="D3014" s="5" t="s">
        <v>2834</v>
      </c>
      <c r="E3014" s="5" t="str">
        <f>VLOOKUP(F3014,'Set up'!$A$2:$C$55,2,FALSE)</f>
        <v>C00000049</v>
      </c>
      <c r="F3014" s="1" t="s">
        <v>2808</v>
      </c>
      <c r="G3014" s="99" t="s">
        <v>2821</v>
      </c>
      <c r="H3014" s="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52"/>
        <v>45476</v>
      </c>
      <c r="L3014" s="5">
        <f t="shared" si="853"/>
        <v>7</v>
      </c>
      <c r="M3014" s="5">
        <f t="shared" si="854"/>
        <v>2024</v>
      </c>
      <c r="N3014" s="12">
        <v>200</v>
      </c>
      <c r="O3014" s="12"/>
      <c r="P3014" s="12">
        <f t="shared" si="849"/>
        <v>200</v>
      </c>
      <c r="Q3014" s="7">
        <v>4925504.3500000006</v>
      </c>
      <c r="R3014" s="44" t="str">
        <f>VLOOKUP(F3014,'Set up'!$A$2:$E$55,5,FALSE)</f>
        <v>Cash</v>
      </c>
    </row>
    <row r="3015" spans="1:18" ht="15" customHeight="1" x14ac:dyDescent="0.35">
      <c r="A3015" s="4">
        <v>45476</v>
      </c>
      <c r="B3015" s="5">
        <f t="shared" si="850"/>
        <v>7</v>
      </c>
      <c r="C3015" s="5">
        <f t="shared" si="851"/>
        <v>2024</v>
      </c>
      <c r="D3015" s="5" t="s">
        <v>2834</v>
      </c>
      <c r="E3015" s="5" t="str">
        <f>VLOOKUP(F3015,'Set up'!$A$2:$C$55,2,FALSE)</f>
        <v>C00000049</v>
      </c>
      <c r="F3015" s="1" t="s">
        <v>2808</v>
      </c>
      <c r="G3015" s="99" t="s">
        <v>1909</v>
      </c>
      <c r="H3015" s="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52"/>
        <v>45476</v>
      </c>
      <c r="L3015" s="5">
        <f t="shared" si="853"/>
        <v>7</v>
      </c>
      <c r="M3015" s="5">
        <f t="shared" si="854"/>
        <v>2024</v>
      </c>
      <c r="N3015" s="12">
        <v>175</v>
      </c>
      <c r="O3015" s="12"/>
      <c r="P3015" s="12">
        <f t="shared" si="849"/>
        <v>175</v>
      </c>
      <c r="Q3015" s="7">
        <v>4925679.3500000006</v>
      </c>
      <c r="R3015" s="44" t="str">
        <f>VLOOKUP(F3015,'Set up'!$A$2:$E$55,5,FALSE)</f>
        <v>Cash</v>
      </c>
    </row>
    <row r="3016" spans="1:18" ht="15" customHeight="1" x14ac:dyDescent="0.35">
      <c r="A3016" s="4">
        <v>45477</v>
      </c>
      <c r="B3016" s="5">
        <f t="shared" si="850"/>
        <v>7</v>
      </c>
      <c r="C3016" s="5">
        <f t="shared" si="851"/>
        <v>2024</v>
      </c>
      <c r="D3016" s="5" t="s">
        <v>2835</v>
      </c>
      <c r="E3016" s="5" t="str">
        <f>VLOOKUP(F3016,'Set up'!$A$2:$C$55,2,FALSE)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52"/>
        <v>45477</v>
      </c>
      <c r="L3016" s="5">
        <f t="shared" si="853"/>
        <v>7</v>
      </c>
      <c r="M3016" s="5">
        <f t="shared" si="854"/>
        <v>2024</v>
      </c>
      <c r="N3016" s="12">
        <v>1738</v>
      </c>
      <c r="O3016" s="12"/>
      <c r="P3016" s="12">
        <f t="shared" si="849"/>
        <v>1738</v>
      </c>
      <c r="Q3016" s="7">
        <v>4927417.3500000006</v>
      </c>
      <c r="R3016" s="44" t="str">
        <f>VLOOKUP(F3016,'Set up'!$A$2:$E$55,5,FALSE)</f>
        <v>Chq</v>
      </c>
    </row>
    <row r="3017" spans="1:18" ht="15" customHeight="1" x14ac:dyDescent="0.35">
      <c r="A3017" s="4">
        <v>45477</v>
      </c>
      <c r="B3017" s="5">
        <f t="shared" si="850"/>
        <v>7</v>
      </c>
      <c r="C3017" s="5">
        <f t="shared" si="851"/>
        <v>2024</v>
      </c>
      <c r="D3017" s="5" t="s">
        <v>2835</v>
      </c>
      <c r="E3017" s="5" t="str">
        <f>VLOOKUP(F3017,'Set up'!$A$2:$C$55,2,FALSE)</f>
        <v>C00000006</v>
      </c>
      <c r="F3017" s="1" t="s">
        <v>43</v>
      </c>
      <c r="G3017" s="99" t="s">
        <v>2443</v>
      </c>
      <c r="H3017" s="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52"/>
        <v>45477</v>
      </c>
      <c r="L3017" s="5">
        <f t="shared" si="853"/>
        <v>7</v>
      </c>
      <c r="M3017" s="5">
        <f t="shared" si="854"/>
        <v>2024</v>
      </c>
      <c r="N3017" s="12">
        <v>555</v>
      </c>
      <c r="O3017" s="12"/>
      <c r="P3017" s="12">
        <f t="shared" si="849"/>
        <v>555</v>
      </c>
      <c r="Q3017" s="7">
        <v>4927972.3500000006</v>
      </c>
      <c r="R3017" s="44" t="str">
        <f>VLOOKUP(F3017,'Set up'!$A$2:$E$55,5,FALSE)</f>
        <v>Chq</v>
      </c>
    </row>
    <row r="3018" spans="1:18" ht="15" customHeight="1" x14ac:dyDescent="0.35">
      <c r="A3018" s="4">
        <v>45477</v>
      </c>
      <c r="B3018" s="5">
        <f t="shared" si="850"/>
        <v>7</v>
      </c>
      <c r="C3018" s="5">
        <f t="shared" si="851"/>
        <v>2024</v>
      </c>
      <c r="D3018" s="5" t="s">
        <v>2835</v>
      </c>
      <c r="E3018" s="5" t="str">
        <f>VLOOKUP(F3018,'Set up'!$A$2:$C$55,2,FALSE)</f>
        <v>C00000006</v>
      </c>
      <c r="F3018" s="1" t="s">
        <v>43</v>
      </c>
      <c r="G3018" s="99" t="s">
        <v>640</v>
      </c>
      <c r="H3018" s="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52"/>
        <v>45477</v>
      </c>
      <c r="L3018" s="5">
        <f t="shared" si="853"/>
        <v>7</v>
      </c>
      <c r="M3018" s="5">
        <f t="shared" si="854"/>
        <v>2024</v>
      </c>
      <c r="N3018" s="12">
        <v>322.5</v>
      </c>
      <c r="O3018" s="12"/>
      <c r="P3018" s="12">
        <f t="shared" si="849"/>
        <v>322.5</v>
      </c>
      <c r="Q3018" s="7">
        <v>4928294.8500000006</v>
      </c>
      <c r="R3018" s="44" t="str">
        <f>VLOOKUP(F3018,'Set up'!$A$2:$E$55,5,FALSE)</f>
        <v>Chq</v>
      </c>
    </row>
    <row r="3019" spans="1:18" ht="15" customHeight="1" x14ac:dyDescent="0.35">
      <c r="A3019" s="4">
        <v>45477</v>
      </c>
      <c r="B3019" s="5">
        <f t="shared" si="850"/>
        <v>7</v>
      </c>
      <c r="C3019" s="5">
        <f t="shared" si="851"/>
        <v>2024</v>
      </c>
      <c r="D3019" s="5" t="s">
        <v>2835</v>
      </c>
      <c r="E3019" s="5" t="str">
        <f>VLOOKUP(F3019,'Set up'!$A$2:$C$55,2,FALSE)</f>
        <v>C00000006</v>
      </c>
      <c r="F3019" s="1" t="s">
        <v>43</v>
      </c>
      <c r="G3019" s="99" t="s">
        <v>950</v>
      </c>
      <c r="H3019" s="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52"/>
        <v>45477</v>
      </c>
      <c r="L3019" s="5">
        <f t="shared" si="853"/>
        <v>7</v>
      </c>
      <c r="M3019" s="5">
        <f t="shared" si="854"/>
        <v>2024</v>
      </c>
      <c r="N3019" s="12">
        <v>120</v>
      </c>
      <c r="O3019" s="12"/>
      <c r="P3019" s="12">
        <f t="shared" si="849"/>
        <v>120</v>
      </c>
      <c r="Q3019" s="7">
        <v>4928414.8500000006</v>
      </c>
      <c r="R3019" s="44" t="str">
        <f>VLOOKUP(F3019,'Set up'!$A$2:$E$55,5,FALSE)</f>
        <v>Chq</v>
      </c>
    </row>
    <row r="3020" spans="1:18" ht="15" customHeight="1" x14ac:dyDescent="0.35">
      <c r="A3020" s="4">
        <v>45477</v>
      </c>
      <c r="B3020" s="5">
        <f t="shared" si="850"/>
        <v>7</v>
      </c>
      <c r="C3020" s="5">
        <f t="shared" si="851"/>
        <v>2024</v>
      </c>
      <c r="D3020" s="5" t="s">
        <v>2835</v>
      </c>
      <c r="E3020" s="5" t="str">
        <f>VLOOKUP(F3020,'Set up'!$A$2:$C$55,2,FALSE)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52"/>
        <v>45477</v>
      </c>
      <c r="L3020" s="5">
        <f t="shared" si="853"/>
        <v>7</v>
      </c>
      <c r="M3020" s="5">
        <f t="shared" si="854"/>
        <v>2024</v>
      </c>
      <c r="N3020" s="12">
        <v>175</v>
      </c>
      <c r="O3020" s="12"/>
      <c r="P3020" s="12">
        <f t="shared" si="849"/>
        <v>175</v>
      </c>
      <c r="Q3020" s="7">
        <v>4928589.8500000006</v>
      </c>
      <c r="R3020" s="44" t="str">
        <f>VLOOKUP(F3020,'Set up'!$A$2:$E$55,5,FALSE)</f>
        <v>Chq</v>
      </c>
    </row>
    <row r="3021" spans="1:18" ht="15" customHeight="1" x14ac:dyDescent="0.35">
      <c r="A3021" s="4">
        <v>45477</v>
      </c>
      <c r="B3021" s="5">
        <f t="shared" si="850"/>
        <v>7</v>
      </c>
      <c r="C3021" s="5">
        <f t="shared" si="851"/>
        <v>2024</v>
      </c>
      <c r="D3021" s="5" t="s">
        <v>2835</v>
      </c>
      <c r="E3021" s="5" t="str">
        <f>VLOOKUP(F3021,'Set up'!$A$2:$C$55,2,FALSE)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52"/>
        <v>45477</v>
      </c>
      <c r="L3021" s="5">
        <f t="shared" si="853"/>
        <v>7</v>
      </c>
      <c r="M3021" s="5">
        <f t="shared" si="854"/>
        <v>2024</v>
      </c>
      <c r="N3021" s="12">
        <v>210</v>
      </c>
      <c r="O3021" s="12"/>
      <c r="P3021" s="12">
        <f t="shared" si="849"/>
        <v>210</v>
      </c>
      <c r="Q3021" s="7">
        <v>4928799.8500000006</v>
      </c>
      <c r="R3021" s="44" t="str">
        <f>VLOOKUP(F3021,'Set up'!$A$2:$E$55,5,FALSE)</f>
        <v>Chq</v>
      </c>
    </row>
    <row r="3022" spans="1:18" ht="15" customHeight="1" x14ac:dyDescent="0.35">
      <c r="A3022" s="4">
        <v>45477</v>
      </c>
      <c r="B3022" s="5">
        <f t="shared" si="850"/>
        <v>7</v>
      </c>
      <c r="C3022" s="5">
        <f t="shared" si="851"/>
        <v>2024</v>
      </c>
      <c r="D3022" s="5" t="s">
        <v>2836</v>
      </c>
      <c r="E3022" s="5" t="str">
        <f>VLOOKUP(F3022,'Set up'!$A$2:$C$55,2,FALSE)</f>
        <v>C00000019</v>
      </c>
      <c r="F3022" s="1" t="s">
        <v>401</v>
      </c>
      <c r="G3022" s="99" t="s">
        <v>95</v>
      </c>
      <c r="H3022" s="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52"/>
        <v>45477</v>
      </c>
      <c r="L3022" s="5">
        <f t="shared" si="853"/>
        <v>7</v>
      </c>
      <c r="M3022" s="5">
        <f t="shared" si="854"/>
        <v>2024</v>
      </c>
      <c r="N3022" s="12">
        <v>1760</v>
      </c>
      <c r="O3022" s="12"/>
      <c r="P3022" s="12">
        <f t="shared" si="849"/>
        <v>1760</v>
      </c>
      <c r="Q3022" s="7">
        <v>4930559.8500000006</v>
      </c>
      <c r="R3022" s="44" t="str">
        <f>VLOOKUP(F3022,'Set up'!$A$2:$E$55,5,FALSE)</f>
        <v>Trsf</v>
      </c>
    </row>
    <row r="3023" spans="1:18" ht="15" customHeight="1" x14ac:dyDescent="0.35">
      <c r="A3023" s="4">
        <v>45477</v>
      </c>
      <c r="B3023" s="5">
        <f t="shared" si="850"/>
        <v>7</v>
      </c>
      <c r="C3023" s="5">
        <f t="shared" si="851"/>
        <v>2024</v>
      </c>
      <c r="D3023" s="5" t="s">
        <v>2836</v>
      </c>
      <c r="E3023" s="5" t="str">
        <f>VLOOKUP(F3023,'Set up'!$A$2:$C$55,2,FALSE)</f>
        <v>C00000019</v>
      </c>
      <c r="F3023" s="1" t="s">
        <v>401</v>
      </c>
      <c r="G3023" s="99" t="s">
        <v>1412</v>
      </c>
      <c r="H3023" s="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52"/>
        <v>45477</v>
      </c>
      <c r="L3023" s="5">
        <f t="shared" si="853"/>
        <v>7</v>
      </c>
      <c r="M3023" s="5">
        <f t="shared" si="854"/>
        <v>2024</v>
      </c>
      <c r="N3023" s="12">
        <v>405</v>
      </c>
      <c r="O3023" s="12"/>
      <c r="P3023" s="12">
        <f t="shared" si="849"/>
        <v>405</v>
      </c>
      <c r="Q3023" s="7">
        <v>4930964.8500000006</v>
      </c>
      <c r="R3023" s="44" t="str">
        <f>VLOOKUP(F3023,'Set up'!$A$2:$E$55,5,FALSE)</f>
        <v>Trsf</v>
      </c>
    </row>
    <row r="3024" spans="1:18" ht="15" customHeight="1" x14ac:dyDescent="0.35">
      <c r="A3024" s="4">
        <v>45477</v>
      </c>
      <c r="B3024" s="5">
        <f t="shared" si="850"/>
        <v>7</v>
      </c>
      <c r="C3024" s="5">
        <f t="shared" si="851"/>
        <v>2024</v>
      </c>
      <c r="D3024" s="5" t="s">
        <v>2836</v>
      </c>
      <c r="E3024" s="5" t="str">
        <f>VLOOKUP(F3024,'Set up'!$A$2:$C$55,2,FALSE)</f>
        <v>C00000019</v>
      </c>
      <c r="F3024" s="1" t="s">
        <v>401</v>
      </c>
      <c r="G3024" s="99" t="s">
        <v>2711</v>
      </c>
      <c r="H3024" s="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52"/>
        <v>45477</v>
      </c>
      <c r="L3024" s="5">
        <f t="shared" si="853"/>
        <v>7</v>
      </c>
      <c r="M3024" s="5">
        <f t="shared" si="854"/>
        <v>2024</v>
      </c>
      <c r="N3024" s="12">
        <v>125</v>
      </c>
      <c r="O3024" s="12"/>
      <c r="P3024" s="12">
        <f t="shared" si="849"/>
        <v>125</v>
      </c>
      <c r="Q3024" s="7">
        <v>4931089.8500000006</v>
      </c>
      <c r="R3024" s="44" t="str">
        <f>VLOOKUP(F3024,'Set up'!$A$2:$E$55,5,FALSE)</f>
        <v>Trsf</v>
      </c>
    </row>
    <row r="3025" spans="1:18" ht="15" customHeight="1" x14ac:dyDescent="0.35">
      <c r="A3025" s="4">
        <v>45477</v>
      </c>
      <c r="B3025" s="5">
        <f t="shared" si="850"/>
        <v>7</v>
      </c>
      <c r="C3025" s="5">
        <f t="shared" si="851"/>
        <v>2024</v>
      </c>
      <c r="D3025" s="5" t="s">
        <v>2836</v>
      </c>
      <c r="E3025" s="5" t="str">
        <f>VLOOKUP(F3025,'Set up'!$A$2:$C$55,2,FALSE)</f>
        <v>C00000019</v>
      </c>
      <c r="F3025" s="1" t="s">
        <v>401</v>
      </c>
      <c r="G3025" s="99" t="s">
        <v>2522</v>
      </c>
      <c r="H3025" s="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52"/>
        <v>45477</v>
      </c>
      <c r="L3025" s="5">
        <f t="shared" si="853"/>
        <v>7</v>
      </c>
      <c r="M3025" s="5">
        <f t="shared" si="854"/>
        <v>2024</v>
      </c>
      <c r="N3025" s="12">
        <v>420</v>
      </c>
      <c r="O3025" s="12"/>
      <c r="P3025" s="12">
        <f t="shared" si="849"/>
        <v>420</v>
      </c>
      <c r="Q3025" s="7">
        <v>4931509.8500000006</v>
      </c>
      <c r="R3025" s="44" t="str">
        <f>VLOOKUP(F3025,'Set up'!$A$2:$E$55,5,FALSE)</f>
        <v>Trsf</v>
      </c>
    </row>
    <row r="3026" spans="1:18" ht="15" customHeight="1" x14ac:dyDescent="0.35">
      <c r="A3026" s="4">
        <v>45477</v>
      </c>
      <c r="B3026" s="5">
        <f t="shared" si="850"/>
        <v>7</v>
      </c>
      <c r="C3026" s="5">
        <f t="shared" si="851"/>
        <v>2024</v>
      </c>
      <c r="D3026" s="5" t="s">
        <v>2836</v>
      </c>
      <c r="E3026" s="5" t="str">
        <f>VLOOKUP(F3026,'Set up'!$A$2:$C$55,2,FALSE)</f>
        <v>C00000019</v>
      </c>
      <c r="F3026" s="1" t="s">
        <v>401</v>
      </c>
      <c r="G3026" s="99" t="s">
        <v>1470</v>
      </c>
      <c r="H3026" s="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52"/>
        <v>45477</v>
      </c>
      <c r="L3026" s="5">
        <f t="shared" si="853"/>
        <v>7</v>
      </c>
      <c r="M3026" s="5">
        <f t="shared" si="854"/>
        <v>2024</v>
      </c>
      <c r="N3026" s="12">
        <v>395</v>
      </c>
      <c r="O3026" s="12"/>
      <c r="P3026" s="12">
        <f t="shared" si="849"/>
        <v>395</v>
      </c>
      <c r="Q3026" s="7">
        <v>4931904.8500000006</v>
      </c>
      <c r="R3026" s="44" t="str">
        <f>VLOOKUP(F3026,'Set up'!$A$2:$E$55,5,FALSE)</f>
        <v>Trsf</v>
      </c>
    </row>
    <row r="3027" spans="1:18" ht="15" customHeight="1" x14ac:dyDescent="0.35">
      <c r="A3027" s="4">
        <v>45479</v>
      </c>
      <c r="B3027" s="5">
        <f t="shared" si="850"/>
        <v>7</v>
      </c>
      <c r="C3027" s="5">
        <f t="shared" si="851"/>
        <v>2024</v>
      </c>
      <c r="D3027" s="5" t="s">
        <v>2837</v>
      </c>
      <c r="E3027" s="5" t="str">
        <f>VLOOKUP(F3027,'Set up'!$A$2:$C$55,2,FALSE)</f>
        <v>C00000044</v>
      </c>
      <c r="F3027" s="1" t="s">
        <v>2210</v>
      </c>
      <c r="G3027" s="99" t="s">
        <v>1179</v>
      </c>
      <c r="H3027" s="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52"/>
        <v>45479</v>
      </c>
      <c r="L3027" s="5">
        <f t="shared" si="853"/>
        <v>7</v>
      </c>
      <c r="M3027" s="5">
        <f t="shared" si="854"/>
        <v>2024</v>
      </c>
      <c r="N3027" s="12">
        <v>1694</v>
      </c>
      <c r="O3027" s="12"/>
      <c r="P3027" s="12">
        <f t="shared" si="849"/>
        <v>1694</v>
      </c>
      <c r="Q3027" s="7">
        <v>4933598.8500000006</v>
      </c>
      <c r="R3027" s="44" t="str">
        <f>VLOOKUP(F3027,'Set up'!$A$2:$E$55,5,FALSE)</f>
        <v>Cash</v>
      </c>
    </row>
    <row r="3028" spans="1:18" ht="15" customHeight="1" x14ac:dyDescent="0.35">
      <c r="A3028" s="4">
        <v>45479</v>
      </c>
      <c r="B3028" s="5">
        <f t="shared" si="850"/>
        <v>7</v>
      </c>
      <c r="C3028" s="5">
        <f t="shared" si="851"/>
        <v>2024</v>
      </c>
      <c r="D3028" s="5" t="s">
        <v>2837</v>
      </c>
      <c r="E3028" s="5" t="str">
        <f>VLOOKUP(F3028,'Set up'!$A$2:$C$55,2,FALSE)</f>
        <v>C00000044</v>
      </c>
      <c r="F3028" s="1" t="s">
        <v>2210</v>
      </c>
      <c r="G3028" s="99" t="s">
        <v>2643</v>
      </c>
      <c r="H3028" s="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52"/>
        <v>45479</v>
      </c>
      <c r="L3028" s="5">
        <f t="shared" si="853"/>
        <v>7</v>
      </c>
      <c r="M3028" s="5">
        <f t="shared" si="854"/>
        <v>2024</v>
      </c>
      <c r="N3028" s="12">
        <v>438</v>
      </c>
      <c r="O3028" s="12"/>
      <c r="P3028" s="12">
        <f t="shared" si="849"/>
        <v>438</v>
      </c>
      <c r="Q3028" s="7">
        <v>4934036.8500000006</v>
      </c>
      <c r="R3028" s="44" t="str">
        <f>VLOOKUP(F3028,'Set up'!$A$2:$E$55,5,FALSE)</f>
        <v>Cash</v>
      </c>
    </row>
    <row r="3029" spans="1:18" ht="15" customHeight="1" x14ac:dyDescent="0.35">
      <c r="A3029" s="4">
        <v>45479</v>
      </c>
      <c r="B3029" s="5">
        <f t="shared" si="850"/>
        <v>7</v>
      </c>
      <c r="C3029" s="5">
        <f t="shared" si="851"/>
        <v>2024</v>
      </c>
      <c r="D3029" s="5" t="s">
        <v>2838</v>
      </c>
      <c r="E3029" s="5" t="str">
        <f>VLOOKUP(F3029,'Set up'!$A$2:$C$55,2,FALSE)</f>
        <v>C00000049</v>
      </c>
      <c r="F3029" s="1" t="s">
        <v>2808</v>
      </c>
      <c r="G3029" s="99" t="s">
        <v>95</v>
      </c>
      <c r="H3029" s="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52"/>
        <v>45479</v>
      </c>
      <c r="L3029" s="5">
        <f t="shared" si="853"/>
        <v>7</v>
      </c>
      <c r="M3029" s="5">
        <f t="shared" si="854"/>
        <v>2024</v>
      </c>
      <c r="N3029" s="12">
        <v>1760</v>
      </c>
      <c r="O3029" s="12"/>
      <c r="P3029" s="12">
        <f t="shared" si="849"/>
        <v>1760</v>
      </c>
      <c r="Q3029" s="7">
        <v>4935796.8500000006</v>
      </c>
      <c r="R3029" s="44" t="str">
        <f>VLOOKUP(F3029,'Set up'!$A$2:$E$55,5,FALSE)</f>
        <v>Cash</v>
      </c>
    </row>
    <row r="3030" spans="1:18" ht="15" customHeight="1" x14ac:dyDescent="0.35">
      <c r="A3030" s="4">
        <v>45482</v>
      </c>
      <c r="B3030" s="5">
        <f t="shared" si="850"/>
        <v>7</v>
      </c>
      <c r="C3030" s="5">
        <f t="shared" si="851"/>
        <v>2024</v>
      </c>
      <c r="D3030" s="5" t="s">
        <v>2839</v>
      </c>
      <c r="E3030" s="5" t="str">
        <f>VLOOKUP(F3030,'Set up'!$A$2:$C$55,2,FALSE)</f>
        <v>C00000042</v>
      </c>
      <c r="F3030" s="1" t="s">
        <v>2013</v>
      </c>
      <c r="G3030" s="99" t="s">
        <v>2722</v>
      </c>
      <c r="H3030" s="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52"/>
        <v>45482</v>
      </c>
      <c r="L3030" s="5">
        <f t="shared" si="853"/>
        <v>7</v>
      </c>
      <c r="M3030" s="5">
        <f t="shared" si="854"/>
        <v>2024</v>
      </c>
      <c r="N3030" s="12">
        <v>937.5</v>
      </c>
      <c r="O3030" s="12"/>
      <c r="P3030" s="12">
        <f t="shared" si="849"/>
        <v>937.5</v>
      </c>
      <c r="Q3030" s="7">
        <v>4936734.3500000006</v>
      </c>
      <c r="R3030" s="44" t="str">
        <f>VLOOKUP(F3030,'Set up'!$A$2:$E$55,5,FALSE)</f>
        <v>Trsf</v>
      </c>
    </row>
    <row r="3031" spans="1:18" ht="15" customHeight="1" x14ac:dyDescent="0.35">
      <c r="A3031" s="4">
        <v>45482</v>
      </c>
      <c r="B3031" s="5">
        <f t="shared" si="850"/>
        <v>7</v>
      </c>
      <c r="C3031" s="5">
        <f t="shared" si="851"/>
        <v>2024</v>
      </c>
      <c r="D3031" s="5" t="s">
        <v>2840</v>
      </c>
      <c r="E3031" s="5" t="str">
        <f>VLOOKUP(F3031,'Set up'!$A$2:$C$55,2,FALSE)</f>
        <v>C00000042</v>
      </c>
      <c r="F3031" s="1" t="s">
        <v>2013</v>
      </c>
      <c r="G3031" s="99" t="s">
        <v>2625</v>
      </c>
      <c r="H3031" s="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52"/>
        <v>45482</v>
      </c>
      <c r="L3031" s="5">
        <f t="shared" si="853"/>
        <v>7</v>
      </c>
      <c r="M3031" s="5">
        <f t="shared" si="854"/>
        <v>2024</v>
      </c>
      <c r="N3031" s="12">
        <v>24420</v>
      </c>
      <c r="O3031" s="12"/>
      <c r="P3031" s="12">
        <f t="shared" si="849"/>
        <v>24420</v>
      </c>
      <c r="Q3031" s="7">
        <v>4961154.3500000006</v>
      </c>
      <c r="R3031" s="44" t="str">
        <f>VLOOKUP(F3031,'Set up'!$A$2:$E$55,5,FALSE)</f>
        <v>Trsf</v>
      </c>
    </row>
    <row r="3032" spans="1:18" ht="15" customHeight="1" x14ac:dyDescent="0.35">
      <c r="A3032" s="4">
        <v>45482</v>
      </c>
      <c r="B3032" s="5">
        <f t="shared" si="850"/>
        <v>7</v>
      </c>
      <c r="C3032" s="5">
        <f t="shared" si="851"/>
        <v>2024</v>
      </c>
      <c r="D3032" s="5" t="s">
        <v>2840</v>
      </c>
      <c r="E3032" s="5" t="str">
        <f>VLOOKUP(F3032,'Set up'!$A$2:$C$55,2,FALSE)</f>
        <v>C00000042</v>
      </c>
      <c r="F3032" s="1" t="s">
        <v>2013</v>
      </c>
      <c r="G3032" s="99" t="s">
        <v>2443</v>
      </c>
      <c r="H3032" s="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52"/>
        <v>45482</v>
      </c>
      <c r="L3032" s="5">
        <f t="shared" si="853"/>
        <v>7</v>
      </c>
      <c r="M3032" s="5">
        <f t="shared" si="854"/>
        <v>2024</v>
      </c>
      <c r="N3032" s="12">
        <v>9028</v>
      </c>
      <c r="O3032" s="12"/>
      <c r="P3032" s="12">
        <f t="shared" si="849"/>
        <v>9028</v>
      </c>
      <c r="Q3032" s="7">
        <v>4970182.3500000006</v>
      </c>
      <c r="R3032" s="44" t="str">
        <f>VLOOKUP(F3032,'Set up'!$A$2:$E$55,5,FALSE)</f>
        <v>Trsf</v>
      </c>
    </row>
    <row r="3033" spans="1:18" ht="15" customHeight="1" x14ac:dyDescent="0.35">
      <c r="A3033" s="4">
        <v>45482</v>
      </c>
      <c r="B3033" s="5">
        <f t="shared" si="850"/>
        <v>7</v>
      </c>
      <c r="C3033" s="5">
        <f t="shared" si="851"/>
        <v>2024</v>
      </c>
      <c r="D3033" s="5" t="s">
        <v>2840</v>
      </c>
      <c r="E3033" s="5" t="str">
        <f>VLOOKUP(F3033,'Set up'!$A$2:$C$55,2,FALSE)</f>
        <v>C00000042</v>
      </c>
      <c r="F3033" s="1" t="s">
        <v>2013</v>
      </c>
      <c r="G3033" s="99" t="s">
        <v>656</v>
      </c>
      <c r="H3033" s="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52"/>
        <v>45482</v>
      </c>
      <c r="L3033" s="5">
        <f t="shared" si="853"/>
        <v>7</v>
      </c>
      <c r="M3033" s="5">
        <f t="shared" si="854"/>
        <v>2024</v>
      </c>
      <c r="N3033" s="12">
        <v>2640</v>
      </c>
      <c r="O3033" s="12"/>
      <c r="P3033" s="12">
        <f t="shared" si="849"/>
        <v>2640</v>
      </c>
      <c r="Q3033" s="7">
        <v>4972822.3500000006</v>
      </c>
      <c r="R3033" s="44" t="str">
        <f>VLOOKUP(F3033,'Set up'!$A$2:$E$55,5,FALSE)</f>
        <v>Trsf</v>
      </c>
    </row>
    <row r="3034" spans="1:18" ht="15" customHeight="1" x14ac:dyDescent="0.35">
      <c r="A3034" s="4">
        <v>45482</v>
      </c>
      <c r="B3034" s="5">
        <f t="shared" si="850"/>
        <v>7</v>
      </c>
      <c r="C3034" s="5">
        <f t="shared" si="851"/>
        <v>2024</v>
      </c>
      <c r="D3034" s="5" t="s">
        <v>2840</v>
      </c>
      <c r="E3034" s="5" t="str">
        <f>VLOOKUP(F3034,'Set up'!$A$2:$C$55,2,FALSE)</f>
        <v>C00000042</v>
      </c>
      <c r="F3034" s="1" t="s">
        <v>2013</v>
      </c>
      <c r="G3034" s="99" t="s">
        <v>656</v>
      </c>
      <c r="H3034" s="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52"/>
        <v>45482</v>
      </c>
      <c r="L3034" s="5">
        <f t="shared" si="853"/>
        <v>7</v>
      </c>
      <c r="M3034" s="5">
        <f t="shared" si="854"/>
        <v>2024</v>
      </c>
      <c r="N3034" s="12">
        <v>3600</v>
      </c>
      <c r="O3034" s="12"/>
      <c r="P3034" s="12">
        <f t="shared" si="849"/>
        <v>3600</v>
      </c>
      <c r="Q3034" s="7">
        <v>4976422.3500000006</v>
      </c>
      <c r="R3034" s="44" t="str">
        <f>VLOOKUP(F3034,'Set up'!$A$2:$E$55,5,FALSE)</f>
        <v>Trsf</v>
      </c>
    </row>
    <row r="3035" spans="1:18" ht="15" customHeight="1" x14ac:dyDescent="0.35">
      <c r="A3035" s="4">
        <v>45482</v>
      </c>
      <c r="B3035" s="5">
        <f t="shared" si="850"/>
        <v>7</v>
      </c>
      <c r="C3035" s="5">
        <f t="shared" si="851"/>
        <v>2024</v>
      </c>
      <c r="D3035" s="5" t="s">
        <v>2840</v>
      </c>
      <c r="E3035" s="5" t="str">
        <f>VLOOKUP(F3035,'Set up'!$A$2:$C$55,2,FALSE)</f>
        <v>C00000042</v>
      </c>
      <c r="F3035" s="1" t="s">
        <v>2013</v>
      </c>
      <c r="G3035" s="99" t="s">
        <v>1062</v>
      </c>
      <c r="H3035" s="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52"/>
        <v>45482</v>
      </c>
      <c r="L3035" s="5">
        <f t="shared" si="853"/>
        <v>7</v>
      </c>
      <c r="M3035" s="5">
        <f t="shared" si="854"/>
        <v>2024</v>
      </c>
      <c r="N3035" s="12">
        <v>380</v>
      </c>
      <c r="O3035" s="12"/>
      <c r="P3035" s="12">
        <f t="shared" si="849"/>
        <v>380</v>
      </c>
      <c r="Q3035" s="7">
        <v>4976802.3500000006</v>
      </c>
      <c r="R3035" s="44" t="str">
        <f>VLOOKUP(F3035,'Set up'!$A$2:$E$55,5,FALSE)</f>
        <v>Trsf</v>
      </c>
    </row>
    <row r="3036" spans="1:18" ht="15" customHeight="1" x14ac:dyDescent="0.35">
      <c r="A3036" s="4">
        <v>45482</v>
      </c>
      <c r="B3036" s="5">
        <f t="shared" si="850"/>
        <v>7</v>
      </c>
      <c r="C3036" s="5">
        <f t="shared" si="851"/>
        <v>2024</v>
      </c>
      <c r="D3036" s="5" t="s">
        <v>2840</v>
      </c>
      <c r="E3036" s="5" t="str">
        <f>VLOOKUP(F3036,'Set up'!$A$2:$C$55,2,FALSE)</f>
        <v>C00000042</v>
      </c>
      <c r="F3036" s="1" t="s">
        <v>2013</v>
      </c>
      <c r="G3036" s="99" t="s">
        <v>1074</v>
      </c>
      <c r="H3036" s="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52"/>
        <v>45482</v>
      </c>
      <c r="L3036" s="5">
        <f t="shared" si="853"/>
        <v>7</v>
      </c>
      <c r="M3036" s="5">
        <f t="shared" si="854"/>
        <v>2024</v>
      </c>
      <c r="N3036" s="12">
        <v>1000</v>
      </c>
      <c r="O3036" s="12"/>
      <c r="P3036" s="12">
        <f t="shared" si="849"/>
        <v>1000</v>
      </c>
      <c r="Q3036" s="7">
        <v>4977802.3500000006</v>
      </c>
      <c r="R3036" s="44" t="str">
        <f>VLOOKUP(F3036,'Set up'!$A$2:$E$55,5,FALSE)</f>
        <v>Trsf</v>
      </c>
    </row>
    <row r="3037" spans="1:18" ht="15" customHeight="1" x14ac:dyDescent="0.35">
      <c r="A3037" s="4">
        <v>45485</v>
      </c>
      <c r="B3037" s="5">
        <f t="shared" si="850"/>
        <v>7</v>
      </c>
      <c r="C3037" s="5">
        <f t="shared" si="851"/>
        <v>2024</v>
      </c>
      <c r="D3037" s="5" t="s">
        <v>2841</v>
      </c>
      <c r="E3037" s="5" t="str">
        <f>VLOOKUP(F3037,'Set up'!$A$2:$C$55,2,FALSE)</f>
        <v>C00000009</v>
      </c>
      <c r="F3037" s="1" t="s">
        <v>58</v>
      </c>
      <c r="G3037" s="99" t="s">
        <v>1412</v>
      </c>
      <c r="H3037" s="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52"/>
        <v>45545</v>
      </c>
      <c r="L3037" s="5">
        <f t="shared" si="853"/>
        <v>9</v>
      </c>
      <c r="M3037" s="5">
        <f t="shared" si="854"/>
        <v>2024</v>
      </c>
      <c r="N3037" s="12">
        <v>658.8</v>
      </c>
      <c r="O3037" s="12"/>
      <c r="P3037" s="12">
        <f t="shared" si="849"/>
        <v>658.8</v>
      </c>
      <c r="Q3037" s="7">
        <v>4978461.1500000004</v>
      </c>
      <c r="R3037" s="44" t="str">
        <f>VLOOKUP(F3037,'Set up'!$A$2:$E$55,5,FALSE)</f>
        <v>Chq</v>
      </c>
    </row>
    <row r="3038" spans="1:18" ht="15" customHeight="1" x14ac:dyDescent="0.35">
      <c r="A3038" s="4">
        <v>45485</v>
      </c>
      <c r="B3038" s="5">
        <f t="shared" si="850"/>
        <v>7</v>
      </c>
      <c r="C3038" s="5">
        <f t="shared" si="851"/>
        <v>2024</v>
      </c>
      <c r="D3038" s="5" t="s">
        <v>2841</v>
      </c>
      <c r="E3038" s="5" t="str">
        <f>VLOOKUP(F3038,'Set up'!$A$2:$C$55,2,FALSE)</f>
        <v>C00000009</v>
      </c>
      <c r="F3038" s="1" t="s">
        <v>58</v>
      </c>
      <c r="G3038" s="99" t="s">
        <v>769</v>
      </c>
      <c r="H3038" s="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52"/>
        <v>45545</v>
      </c>
      <c r="L3038" s="5">
        <f t="shared" si="853"/>
        <v>9</v>
      </c>
      <c r="M3038" s="5">
        <f t="shared" si="854"/>
        <v>2024</v>
      </c>
      <c r="N3038" s="12">
        <v>160</v>
      </c>
      <c r="O3038" s="12"/>
      <c r="P3038" s="12">
        <f t="shared" si="849"/>
        <v>160</v>
      </c>
      <c r="Q3038" s="7">
        <v>4978621.1500000004</v>
      </c>
      <c r="R3038" s="44" t="str">
        <f>VLOOKUP(F3038,'Set up'!$A$2:$E$55,5,FALSE)</f>
        <v>Chq</v>
      </c>
    </row>
    <row r="3039" spans="1:18" ht="15" customHeight="1" x14ac:dyDescent="0.35">
      <c r="A3039" s="4">
        <v>45485</v>
      </c>
      <c r="B3039" s="5">
        <f t="shared" si="850"/>
        <v>7</v>
      </c>
      <c r="C3039" s="5">
        <f t="shared" si="851"/>
        <v>2024</v>
      </c>
      <c r="D3039" s="5" t="s">
        <v>2842</v>
      </c>
      <c r="E3039" s="5" t="str">
        <f>VLOOKUP(F3039,'Set up'!$A$2:$C$55,2,FALSE)</f>
        <v>C00000050</v>
      </c>
      <c r="F3039" s="1" t="s">
        <v>2732</v>
      </c>
      <c r="G3039" s="99" t="s">
        <v>1895</v>
      </c>
      <c r="H3039" s="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52"/>
        <v>45485</v>
      </c>
      <c r="L3039" s="5">
        <f t="shared" si="853"/>
        <v>7</v>
      </c>
      <c r="M3039" s="5">
        <f t="shared" si="854"/>
        <v>2024</v>
      </c>
      <c r="N3039" s="12">
        <v>1760</v>
      </c>
      <c r="O3039" s="12"/>
      <c r="P3039" s="12">
        <f t="shared" si="849"/>
        <v>1760</v>
      </c>
      <c r="Q3039" s="7">
        <v>4980381.1500000004</v>
      </c>
      <c r="R3039" s="44" t="str">
        <f>VLOOKUP(F3039,'Set up'!$A$2:$E$55,5,FALSE)</f>
        <v>Cash</v>
      </c>
    </row>
    <row r="3040" spans="1:18" ht="15" customHeight="1" x14ac:dyDescent="0.35">
      <c r="A3040" s="4">
        <v>45485</v>
      </c>
      <c r="B3040" s="5">
        <f t="shared" si="850"/>
        <v>7</v>
      </c>
      <c r="C3040" s="5">
        <f t="shared" si="851"/>
        <v>2024</v>
      </c>
      <c r="D3040" s="5" t="s">
        <v>2842</v>
      </c>
      <c r="E3040" s="5" t="str">
        <f>VLOOKUP(F3040,'Set up'!$A$2:$C$55,2,FALSE)</f>
        <v>C00000050</v>
      </c>
      <c r="F3040" s="1" t="s">
        <v>2732</v>
      </c>
      <c r="G3040" s="99" t="s">
        <v>2199</v>
      </c>
      <c r="H3040" s="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52"/>
        <v>45485</v>
      </c>
      <c r="L3040" s="5">
        <f t="shared" si="853"/>
        <v>7</v>
      </c>
      <c r="M3040" s="5">
        <f t="shared" si="854"/>
        <v>2024</v>
      </c>
      <c r="N3040" s="12">
        <v>555</v>
      </c>
      <c r="O3040" s="12"/>
      <c r="P3040" s="12">
        <f t="shared" si="849"/>
        <v>555</v>
      </c>
      <c r="Q3040" s="7">
        <v>4980936.1500000004</v>
      </c>
      <c r="R3040" s="44" t="str">
        <f>VLOOKUP(F3040,'Set up'!$A$2:$E$55,5,FALSE)</f>
        <v>Cash</v>
      </c>
    </row>
    <row r="3041" spans="1:18" ht="15" customHeight="1" x14ac:dyDescent="0.35">
      <c r="A3041" s="4">
        <v>45485</v>
      </c>
      <c r="B3041" s="5">
        <f t="shared" si="850"/>
        <v>7</v>
      </c>
      <c r="C3041" s="5">
        <f t="shared" si="851"/>
        <v>2024</v>
      </c>
      <c r="D3041" s="5" t="s">
        <v>2842</v>
      </c>
      <c r="E3041" s="5" t="str">
        <f>VLOOKUP(F3041,'Set up'!$A$2:$C$55,2,FALSE)</f>
        <v>C00000050</v>
      </c>
      <c r="F3041" s="1" t="s">
        <v>2732</v>
      </c>
      <c r="G3041" s="99" t="s">
        <v>1062</v>
      </c>
      <c r="H3041" s="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52"/>
        <v>45485</v>
      </c>
      <c r="L3041" s="5">
        <f t="shared" si="853"/>
        <v>7</v>
      </c>
      <c r="M3041" s="5">
        <f t="shared" si="854"/>
        <v>2024</v>
      </c>
      <c r="N3041" s="12">
        <v>95</v>
      </c>
      <c r="O3041" s="12"/>
      <c r="P3041" s="12">
        <f t="shared" si="849"/>
        <v>95</v>
      </c>
      <c r="Q3041" s="7">
        <v>4981031.1500000004</v>
      </c>
      <c r="R3041" s="44" t="str">
        <f>VLOOKUP(F3041,'Set up'!$A$2:$E$55,5,FALSE)</f>
        <v>Cash</v>
      </c>
    </row>
    <row r="3042" spans="1:18" ht="15" customHeight="1" x14ac:dyDescent="0.35">
      <c r="A3042" s="4">
        <v>45485</v>
      </c>
      <c r="B3042" s="5">
        <f t="shared" si="850"/>
        <v>7</v>
      </c>
      <c r="C3042" s="5">
        <f t="shared" si="851"/>
        <v>2024</v>
      </c>
      <c r="D3042" s="5" t="s">
        <v>2842</v>
      </c>
      <c r="E3042" s="5" t="str">
        <f>VLOOKUP(F3042,'Set up'!$A$2:$C$55,2,FALSE)</f>
        <v>C00000050</v>
      </c>
      <c r="F3042" s="1" t="s">
        <v>2732</v>
      </c>
      <c r="G3042" s="99" t="s">
        <v>2722</v>
      </c>
      <c r="H3042" s="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52"/>
        <v>45485</v>
      </c>
      <c r="L3042" s="5">
        <f t="shared" si="853"/>
        <v>7</v>
      </c>
      <c r="M3042" s="5">
        <f t="shared" si="854"/>
        <v>2024</v>
      </c>
      <c r="N3042" s="12">
        <v>312.5</v>
      </c>
      <c r="O3042" s="12"/>
      <c r="P3042" s="12">
        <f t="shared" si="849"/>
        <v>312.5</v>
      </c>
      <c r="Q3042" s="7">
        <v>4981343.6500000004</v>
      </c>
      <c r="R3042" s="44" t="str">
        <f>VLOOKUP(F3042,'Set up'!$A$2:$E$55,5,FALSE)</f>
        <v>Cash</v>
      </c>
    </row>
    <row r="3043" spans="1:18" ht="15" customHeight="1" x14ac:dyDescent="0.35">
      <c r="A3043" s="4">
        <v>45489</v>
      </c>
      <c r="B3043" s="5">
        <f t="shared" si="850"/>
        <v>7</v>
      </c>
      <c r="C3043" s="5">
        <f t="shared" si="851"/>
        <v>2024</v>
      </c>
      <c r="D3043" s="5" t="s">
        <v>2843</v>
      </c>
      <c r="E3043" s="5" t="str">
        <f>VLOOKUP(F3043,'Set up'!$A$2:$C$55,2,FALSE)</f>
        <v>C00000053</v>
      </c>
      <c r="F3043" s="1" t="s">
        <v>2822</v>
      </c>
      <c r="G3043" s="99" t="s">
        <v>2823</v>
      </c>
      <c r="H3043" s="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ref="K3043:K3044" si="855">A3043+J3043</f>
        <v>45489</v>
      </c>
      <c r="L3043" s="5">
        <f t="shared" si="853"/>
        <v>7</v>
      </c>
      <c r="M3043" s="5">
        <f t="shared" si="854"/>
        <v>2024</v>
      </c>
      <c r="N3043" s="12">
        <v>625</v>
      </c>
      <c r="O3043" s="12"/>
      <c r="P3043" s="12">
        <f t="shared" si="849"/>
        <v>625</v>
      </c>
      <c r="Q3043" s="7">
        <v>4981968.6500000004</v>
      </c>
      <c r="R3043" s="44" t="str">
        <f>VLOOKUP(F3043,'Set up'!$A$2:$E$55,5,FALSE)</f>
        <v>Cash</v>
      </c>
    </row>
    <row r="3044" spans="1:18" ht="15" customHeight="1" x14ac:dyDescent="0.35">
      <c r="A3044" s="4">
        <v>45490</v>
      </c>
      <c r="B3044" s="5">
        <f t="shared" si="850"/>
        <v>7</v>
      </c>
      <c r="C3044" s="5">
        <f t="shared" si="851"/>
        <v>2024</v>
      </c>
      <c r="D3044" s="5" t="s">
        <v>2844</v>
      </c>
      <c r="E3044" s="5" t="str">
        <f>VLOOKUP(F3044,'Set up'!$A$2:$C$55,2,FALSE)</f>
        <v>C00000019</v>
      </c>
      <c r="F3044" s="1" t="s">
        <v>401</v>
      </c>
      <c r="G3044" s="99" t="s">
        <v>95</v>
      </c>
      <c r="H3044" s="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55"/>
        <v>45490</v>
      </c>
      <c r="L3044" s="5">
        <f t="shared" si="853"/>
        <v>7</v>
      </c>
      <c r="M3044" s="5">
        <f t="shared" si="854"/>
        <v>2024</v>
      </c>
      <c r="N3044" s="12">
        <v>1760</v>
      </c>
      <c r="O3044" s="12"/>
      <c r="P3044" s="12">
        <f t="shared" si="849"/>
        <v>1760</v>
      </c>
      <c r="Q3044" s="7">
        <v>4983728.6500000004</v>
      </c>
      <c r="R3044" s="44" t="str">
        <f>VLOOKUP(F3044,'Set up'!$A$2:$E$55,5,FALSE)</f>
        <v>Trsf</v>
      </c>
    </row>
    <row r="3045" spans="1:18" ht="15" customHeight="1" x14ac:dyDescent="0.35">
      <c r="A3045" s="4">
        <v>45490</v>
      </c>
      <c r="B3045" s="5">
        <f t="shared" si="850"/>
        <v>7</v>
      </c>
      <c r="C3045" s="5">
        <f t="shared" si="851"/>
        <v>2024</v>
      </c>
      <c r="D3045" s="5" t="s">
        <v>2844</v>
      </c>
      <c r="E3045" s="5" t="str">
        <f>VLOOKUP(F3045,'Set up'!$A$2:$C$55,2,FALSE)</f>
        <v>C00000019</v>
      </c>
      <c r="F3045" s="1" t="s">
        <v>401</v>
      </c>
      <c r="G3045" s="99" t="s">
        <v>1412</v>
      </c>
      <c r="H3045" s="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52"/>
        <v>45490</v>
      </c>
      <c r="L3045" s="5">
        <f t="shared" si="853"/>
        <v>7</v>
      </c>
      <c r="M3045" s="5">
        <f t="shared" si="854"/>
        <v>2024</v>
      </c>
      <c r="N3045" s="12">
        <v>405</v>
      </c>
      <c r="O3045" s="12"/>
      <c r="P3045" s="12">
        <f t="shared" si="849"/>
        <v>405</v>
      </c>
      <c r="Q3045" s="7">
        <v>4984133.6500000004</v>
      </c>
      <c r="R3045" s="44" t="str">
        <f>VLOOKUP(F3045,'Set up'!$A$2:$E$55,5,FALSE)</f>
        <v>Trsf</v>
      </c>
    </row>
    <row r="3046" spans="1:18" ht="15" customHeight="1" x14ac:dyDescent="0.35">
      <c r="A3046" s="4">
        <v>45491</v>
      </c>
      <c r="B3046" s="5">
        <f t="shared" si="850"/>
        <v>7</v>
      </c>
      <c r="C3046" s="5">
        <f t="shared" si="851"/>
        <v>2024</v>
      </c>
      <c r="D3046" s="5" t="s">
        <v>2845</v>
      </c>
      <c r="E3046" s="5" t="str">
        <f>VLOOKUP(F3046,'Set up'!$A$2:$C$55,2,FALSE)</f>
        <v>C00000010</v>
      </c>
      <c r="F3046" s="1" t="s">
        <v>62</v>
      </c>
      <c r="G3046" s="99" t="s">
        <v>1403</v>
      </c>
      <c r="H3046" s="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52"/>
        <v>45611</v>
      </c>
      <c r="L3046" s="5">
        <f t="shared" si="853"/>
        <v>11</v>
      </c>
      <c r="M3046" s="5">
        <f t="shared" si="854"/>
        <v>2024</v>
      </c>
      <c r="N3046" s="12">
        <v>13024</v>
      </c>
      <c r="O3046" s="12"/>
      <c r="P3046" s="12">
        <f t="shared" si="849"/>
        <v>13024</v>
      </c>
      <c r="Q3046" s="7">
        <v>4997157.6500000004</v>
      </c>
      <c r="R3046" s="44" t="str">
        <f>VLOOKUP(F3046,'Set up'!$A$2:$E$55,5,FALSE)</f>
        <v>Trsf</v>
      </c>
    </row>
    <row r="3047" spans="1:18" ht="15" customHeight="1" x14ac:dyDescent="0.35">
      <c r="A3047" s="4">
        <v>45491</v>
      </c>
      <c r="B3047" s="5">
        <f t="shared" si="850"/>
        <v>7</v>
      </c>
      <c r="C3047" s="5">
        <f t="shared" si="851"/>
        <v>2024</v>
      </c>
      <c r="D3047" s="5" t="s">
        <v>2845</v>
      </c>
      <c r="E3047" s="5" t="str">
        <f>VLOOKUP(F3047,'Set up'!$A$2:$C$55,2,FALSE)</f>
        <v>C00000010</v>
      </c>
      <c r="F3047" s="1" t="s">
        <v>62</v>
      </c>
      <c r="G3047" s="99" t="s">
        <v>1544</v>
      </c>
      <c r="H3047" s="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52"/>
        <v>45611</v>
      </c>
      <c r="L3047" s="5">
        <f t="shared" si="853"/>
        <v>11</v>
      </c>
      <c r="M3047" s="5">
        <f t="shared" si="854"/>
        <v>2024</v>
      </c>
      <c r="N3047" s="12">
        <v>900</v>
      </c>
      <c r="O3047" s="12"/>
      <c r="P3047" s="12">
        <f t="shared" si="849"/>
        <v>900</v>
      </c>
      <c r="Q3047" s="7">
        <v>4998057.6500000004</v>
      </c>
      <c r="R3047" s="44" t="str">
        <f>VLOOKUP(F3047,'Set up'!$A$2:$E$55,5,FALSE)</f>
        <v>Trsf</v>
      </c>
    </row>
    <row r="3048" spans="1:18" ht="15" customHeight="1" x14ac:dyDescent="0.35">
      <c r="A3048" s="4">
        <v>45491</v>
      </c>
      <c r="B3048" s="5">
        <f t="shared" si="850"/>
        <v>7</v>
      </c>
      <c r="C3048" s="5">
        <f t="shared" si="851"/>
        <v>2024</v>
      </c>
      <c r="D3048" s="5" t="s">
        <v>2845</v>
      </c>
      <c r="E3048" s="5" t="str">
        <f>VLOOKUP(F3048,'Set up'!$A$2:$C$55,2,FALSE)</f>
        <v>C00000010</v>
      </c>
      <c r="F3048" s="1" t="s">
        <v>62</v>
      </c>
      <c r="G3048" s="99" t="s">
        <v>2711</v>
      </c>
      <c r="H3048" s="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52"/>
        <v>45611</v>
      </c>
      <c r="L3048" s="5">
        <f t="shared" si="853"/>
        <v>11</v>
      </c>
      <c r="M3048" s="5">
        <f t="shared" si="854"/>
        <v>2024</v>
      </c>
      <c r="N3048" s="12">
        <v>287.5</v>
      </c>
      <c r="O3048" s="12"/>
      <c r="P3048" s="12">
        <f t="shared" si="849"/>
        <v>287.5</v>
      </c>
      <c r="Q3048" s="7">
        <v>4998345.1500000004</v>
      </c>
      <c r="R3048" s="44" t="str">
        <f>VLOOKUP(F3048,'Set up'!$A$2:$E$55,5,FALSE)</f>
        <v>Trsf</v>
      </c>
    </row>
    <row r="3049" spans="1:18" ht="15" customHeight="1" x14ac:dyDescent="0.35">
      <c r="A3049" s="4">
        <v>45491</v>
      </c>
      <c r="B3049" s="5">
        <f t="shared" si="850"/>
        <v>7</v>
      </c>
      <c r="C3049" s="5">
        <f t="shared" si="851"/>
        <v>2024</v>
      </c>
      <c r="D3049" s="5" t="s">
        <v>2845</v>
      </c>
      <c r="E3049" s="5" t="str">
        <f>VLOOKUP(F3049,'Set up'!$A$2:$C$55,2,FALSE)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52"/>
        <v>45611</v>
      </c>
      <c r="L3049" s="5">
        <f t="shared" si="853"/>
        <v>11</v>
      </c>
      <c r="M3049" s="5">
        <f t="shared" si="854"/>
        <v>2024</v>
      </c>
      <c r="N3049" s="12">
        <v>440</v>
      </c>
      <c r="O3049" s="12"/>
      <c r="P3049" s="12">
        <f t="shared" si="849"/>
        <v>440</v>
      </c>
      <c r="Q3049" s="7">
        <v>4998785.1500000004</v>
      </c>
      <c r="R3049" s="44" t="str">
        <f>VLOOKUP(F3049,'Set up'!$A$2:$E$55,5,FALSE)</f>
        <v>Trsf</v>
      </c>
    </row>
    <row r="3050" spans="1:18" ht="15" customHeight="1" x14ac:dyDescent="0.35">
      <c r="A3050" s="4">
        <v>45491</v>
      </c>
      <c r="B3050" s="5">
        <f t="shared" si="850"/>
        <v>7</v>
      </c>
      <c r="C3050" s="5">
        <f t="shared" si="851"/>
        <v>2024</v>
      </c>
      <c r="D3050" s="5" t="s">
        <v>2845</v>
      </c>
      <c r="E3050" s="5" t="str">
        <f>VLOOKUP(F3050,'Set up'!$A$2:$C$55,2,FALSE)</f>
        <v>C00000010</v>
      </c>
      <c r="F3050" s="1" t="s">
        <v>62</v>
      </c>
      <c r="G3050" s="99" t="s">
        <v>2824</v>
      </c>
      <c r="H3050" s="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52"/>
        <v>45611</v>
      </c>
      <c r="L3050" s="5">
        <f t="shared" si="853"/>
        <v>11</v>
      </c>
      <c r="M3050" s="5">
        <f t="shared" si="854"/>
        <v>2024</v>
      </c>
      <c r="N3050" s="12">
        <v>696</v>
      </c>
      <c r="O3050" s="12"/>
      <c r="P3050" s="12">
        <f t="shared" si="849"/>
        <v>696</v>
      </c>
      <c r="Q3050" s="7">
        <v>4999481.1500000004</v>
      </c>
      <c r="R3050" s="44" t="str">
        <f>VLOOKUP(F3050,'Set up'!$A$2:$E$55,5,FALSE)</f>
        <v>Trsf</v>
      </c>
    </row>
    <row r="3051" spans="1:18" ht="15" customHeight="1" x14ac:dyDescent="0.35">
      <c r="A3051" s="4">
        <v>45491</v>
      </c>
      <c r="B3051" s="5">
        <f t="shared" si="850"/>
        <v>7</v>
      </c>
      <c r="C3051" s="5">
        <f t="shared" si="851"/>
        <v>2024</v>
      </c>
      <c r="D3051" s="5" t="s">
        <v>2846</v>
      </c>
      <c r="E3051" s="5" t="str">
        <f>VLOOKUP(F3051,'Set up'!$A$2:$C$55,2,FALSE)</f>
        <v>C00000010</v>
      </c>
      <c r="F3051" s="1" t="s">
        <v>62</v>
      </c>
      <c r="G3051" s="99" t="s">
        <v>556</v>
      </c>
      <c r="H3051" s="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52"/>
        <v>45611</v>
      </c>
      <c r="L3051" s="5">
        <f t="shared" si="853"/>
        <v>11</v>
      </c>
      <c r="M3051" s="5">
        <f t="shared" si="854"/>
        <v>2024</v>
      </c>
      <c r="N3051" s="12">
        <v>1440</v>
      </c>
      <c r="O3051" s="12"/>
      <c r="P3051" s="12">
        <f t="shared" si="849"/>
        <v>1440</v>
      </c>
      <c r="Q3051" s="7">
        <v>5000921.1500000004</v>
      </c>
      <c r="R3051" s="44" t="str">
        <f>VLOOKUP(F3051,'Set up'!$A$2:$E$55,5,FALSE)</f>
        <v>Trsf</v>
      </c>
    </row>
    <row r="3052" spans="1:18" ht="15" customHeight="1" x14ac:dyDescent="0.35">
      <c r="A3052" s="4">
        <v>45491</v>
      </c>
      <c r="B3052" s="5">
        <f t="shared" si="850"/>
        <v>7</v>
      </c>
      <c r="C3052" s="5">
        <f t="shared" si="851"/>
        <v>2024</v>
      </c>
      <c r="D3052" s="5" t="s">
        <v>2846</v>
      </c>
      <c r="E3052" s="5" t="str">
        <f>VLOOKUP(F3052,'Set up'!$A$2:$C$55,2,FALSE)</f>
        <v>C00000010</v>
      </c>
      <c r="F3052" s="1" t="s">
        <v>62</v>
      </c>
      <c r="G3052" s="99" t="s">
        <v>2825</v>
      </c>
      <c r="H3052" s="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52"/>
        <v>45611</v>
      </c>
      <c r="L3052" s="5">
        <f t="shared" si="853"/>
        <v>11</v>
      </c>
      <c r="M3052" s="5">
        <f t="shared" si="854"/>
        <v>2024</v>
      </c>
      <c r="N3052" s="12">
        <v>364</v>
      </c>
      <c r="O3052" s="12"/>
      <c r="P3052" s="12">
        <f t="shared" si="849"/>
        <v>364</v>
      </c>
      <c r="Q3052" s="7">
        <v>5001285.1500000004</v>
      </c>
      <c r="R3052" s="44" t="str">
        <f>VLOOKUP(F3052,'Set up'!$A$2:$E$55,5,FALSE)</f>
        <v>Trsf</v>
      </c>
    </row>
    <row r="3053" spans="1:18" ht="15" customHeight="1" x14ac:dyDescent="0.35">
      <c r="A3053" s="4">
        <v>45491</v>
      </c>
      <c r="B3053" s="5">
        <f t="shared" si="850"/>
        <v>7</v>
      </c>
      <c r="C3053" s="5">
        <f t="shared" si="851"/>
        <v>2024</v>
      </c>
      <c r="D3053" s="5" t="s">
        <v>2846</v>
      </c>
      <c r="E3053" s="5" t="str">
        <f>VLOOKUP(F3053,'Set up'!$A$2:$C$55,2,FALSE)</f>
        <v>C00000010</v>
      </c>
      <c r="F3053" s="1" t="s">
        <v>62</v>
      </c>
      <c r="G3053" s="99" t="s">
        <v>2646</v>
      </c>
      <c r="H3053" s="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52"/>
        <v>45611</v>
      </c>
      <c r="L3053" s="5">
        <f t="shared" si="853"/>
        <v>11</v>
      </c>
      <c r="M3053" s="5">
        <f t="shared" si="854"/>
        <v>2024</v>
      </c>
      <c r="N3053" s="12">
        <v>250</v>
      </c>
      <c r="O3053" s="12"/>
      <c r="P3053" s="12">
        <f t="shared" si="849"/>
        <v>250</v>
      </c>
      <c r="Q3053" s="7">
        <v>5001535.1500000004</v>
      </c>
      <c r="R3053" s="44" t="str">
        <f>VLOOKUP(F3053,'Set up'!$A$2:$E$55,5,FALSE)</f>
        <v>Trsf</v>
      </c>
    </row>
    <row r="3054" spans="1:18" ht="15" customHeight="1" x14ac:dyDescent="0.35">
      <c r="A3054" s="4">
        <v>45493</v>
      </c>
      <c r="B3054" s="5">
        <f t="shared" si="850"/>
        <v>7</v>
      </c>
      <c r="C3054" s="5">
        <f t="shared" si="851"/>
        <v>2024</v>
      </c>
      <c r="D3054" s="5" t="s">
        <v>2847</v>
      </c>
      <c r="E3054" s="5" t="str">
        <f>VLOOKUP(F3054,'Set up'!$A$2:$C$55,2,FALSE)</f>
        <v>C00000050</v>
      </c>
      <c r="F3054" s="1" t="s">
        <v>2732</v>
      </c>
      <c r="G3054" s="99" t="s">
        <v>1895</v>
      </c>
      <c r="H3054" s="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52"/>
        <v>45493</v>
      </c>
      <c r="L3054" s="5">
        <f t="shared" si="853"/>
        <v>7</v>
      </c>
      <c r="M3054" s="5">
        <f t="shared" si="854"/>
        <v>2024</v>
      </c>
      <c r="N3054" s="12">
        <v>1760</v>
      </c>
      <c r="O3054" s="12"/>
      <c r="P3054" s="12">
        <f t="shared" si="849"/>
        <v>1760</v>
      </c>
      <c r="Q3054" s="7">
        <v>5003295.1500000004</v>
      </c>
      <c r="R3054" s="44" t="str">
        <f>VLOOKUP(F3054,'Set up'!$A$2:$E$55,5,FALSE)</f>
        <v>Cash</v>
      </c>
    </row>
    <row r="3055" spans="1:18" ht="15" customHeight="1" x14ac:dyDescent="0.35">
      <c r="A3055" s="4">
        <v>45493</v>
      </c>
      <c r="B3055" s="5">
        <f t="shared" si="850"/>
        <v>7</v>
      </c>
      <c r="C3055" s="5">
        <f t="shared" si="851"/>
        <v>2024</v>
      </c>
      <c r="D3055" s="5" t="s">
        <v>2847</v>
      </c>
      <c r="E3055" s="5" t="str">
        <f>VLOOKUP(F3055,'Set up'!$A$2:$C$55,2,FALSE)</f>
        <v>C00000050</v>
      </c>
      <c r="F3055" s="1" t="s">
        <v>2732</v>
      </c>
      <c r="G3055" s="99" t="s">
        <v>2199</v>
      </c>
      <c r="H3055" s="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52"/>
        <v>45493</v>
      </c>
      <c r="L3055" s="5">
        <f t="shared" si="853"/>
        <v>7</v>
      </c>
      <c r="M3055" s="5">
        <f t="shared" si="854"/>
        <v>2024</v>
      </c>
      <c r="N3055" s="12">
        <v>277.5</v>
      </c>
      <c r="O3055" s="12"/>
      <c r="P3055" s="12">
        <f t="shared" si="849"/>
        <v>277.5</v>
      </c>
      <c r="Q3055" s="7">
        <v>5003572.6500000004</v>
      </c>
      <c r="R3055" s="44" t="str">
        <f>VLOOKUP(F3055,'Set up'!$A$2:$E$55,5,FALSE)</f>
        <v>Cash</v>
      </c>
    </row>
    <row r="3056" spans="1:18" ht="15" customHeight="1" x14ac:dyDescent="0.35">
      <c r="A3056" s="4">
        <v>45493</v>
      </c>
      <c r="B3056" s="5">
        <f t="shared" si="850"/>
        <v>7</v>
      </c>
      <c r="C3056" s="5">
        <f t="shared" si="851"/>
        <v>2024</v>
      </c>
      <c r="D3056" s="5" t="s">
        <v>2847</v>
      </c>
      <c r="E3056" s="5" t="str">
        <f>VLOOKUP(F3056,'Set up'!$A$2:$C$55,2,FALSE)</f>
        <v>C00000050</v>
      </c>
      <c r="F3056" s="1" t="s">
        <v>2732</v>
      </c>
      <c r="G3056" s="99" t="s">
        <v>1062</v>
      </c>
      <c r="H3056" s="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52"/>
        <v>45493</v>
      </c>
      <c r="L3056" s="5">
        <f t="shared" si="853"/>
        <v>7</v>
      </c>
      <c r="M3056" s="5">
        <f t="shared" si="854"/>
        <v>2024</v>
      </c>
      <c r="N3056" s="12">
        <v>95</v>
      </c>
      <c r="O3056" s="12"/>
      <c r="P3056" s="12">
        <f t="shared" ref="P3056:P3092" si="856">SUM(N3056+O3056)</f>
        <v>95</v>
      </c>
      <c r="Q3056" s="7">
        <v>5003667.6500000004</v>
      </c>
      <c r="R3056" s="44" t="str">
        <f>VLOOKUP(F3056,'Set up'!$A$2:$E$55,5,FALSE)</f>
        <v>Cash</v>
      </c>
    </row>
    <row r="3057" spans="1:18" ht="15" customHeight="1" x14ac:dyDescent="0.35">
      <c r="A3057" s="4">
        <v>45493</v>
      </c>
      <c r="B3057" s="5">
        <f t="shared" si="850"/>
        <v>7</v>
      </c>
      <c r="C3057" s="5">
        <f t="shared" si="851"/>
        <v>2024</v>
      </c>
      <c r="D3057" s="5" t="s">
        <v>2847</v>
      </c>
      <c r="E3057" s="5" t="str">
        <f>VLOOKUP(F3057,'Set up'!$A$2:$C$55,2,FALSE)</f>
        <v>C00000050</v>
      </c>
      <c r="F3057" s="1" t="s">
        <v>2732</v>
      </c>
      <c r="G3057" s="99" t="s">
        <v>2722</v>
      </c>
      <c r="H3057" s="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52"/>
        <v>45493</v>
      </c>
      <c r="L3057" s="5">
        <f t="shared" si="853"/>
        <v>7</v>
      </c>
      <c r="M3057" s="5">
        <f t="shared" si="854"/>
        <v>2024</v>
      </c>
      <c r="N3057" s="12">
        <v>312.5</v>
      </c>
      <c r="O3057" s="12"/>
      <c r="P3057" s="12">
        <f t="shared" si="856"/>
        <v>312.5</v>
      </c>
      <c r="Q3057" s="7">
        <v>5003980.1500000004</v>
      </c>
      <c r="R3057" s="44" t="str">
        <f>VLOOKUP(F3057,'Set up'!$A$2:$E$55,5,FALSE)</f>
        <v>Cash</v>
      </c>
    </row>
    <row r="3058" spans="1:18" ht="15" customHeight="1" x14ac:dyDescent="0.35">
      <c r="A3058" s="4">
        <v>45493</v>
      </c>
      <c r="B3058" s="5">
        <f t="shared" si="850"/>
        <v>7</v>
      </c>
      <c r="C3058" s="5">
        <f t="shared" si="851"/>
        <v>2024</v>
      </c>
      <c r="D3058" s="5" t="s">
        <v>2847</v>
      </c>
      <c r="E3058" s="5" t="str">
        <f>VLOOKUP(F3058,'Set up'!$A$2:$C$55,2,FALSE)</f>
        <v>C00000050</v>
      </c>
      <c r="F3058" s="1" t="s">
        <v>2732</v>
      </c>
      <c r="G3058" s="99" t="s">
        <v>2592</v>
      </c>
      <c r="H3058" s="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52"/>
        <v>45493</v>
      </c>
      <c r="L3058" s="5">
        <f t="shared" si="853"/>
        <v>7</v>
      </c>
      <c r="M3058" s="5">
        <f t="shared" si="854"/>
        <v>2024</v>
      </c>
      <c r="N3058" s="12">
        <v>540</v>
      </c>
      <c r="O3058" s="12"/>
      <c r="P3058" s="12">
        <f t="shared" si="856"/>
        <v>540</v>
      </c>
      <c r="Q3058" s="7">
        <v>5004520.1500000004</v>
      </c>
      <c r="R3058" s="44" t="str">
        <f>VLOOKUP(F3058,'Set up'!$A$2:$E$55,5,FALSE)</f>
        <v>Cash</v>
      </c>
    </row>
    <row r="3059" spans="1:18" ht="15" customHeight="1" x14ac:dyDescent="0.35">
      <c r="A3059" s="4">
        <v>45496</v>
      </c>
      <c r="B3059" s="5">
        <f t="shared" ref="B3059:B3092" si="857">MONTH(A3059)</f>
        <v>7</v>
      </c>
      <c r="C3059" s="5">
        <f t="shared" ref="C3059:C3092" si="858">YEAR(A3059)</f>
        <v>2024</v>
      </c>
      <c r="D3059" s="5" t="s">
        <v>2848</v>
      </c>
      <c r="E3059" s="5" t="str">
        <f>VLOOKUP(F3059,'Set up'!$A$2:$C$55,2,FALSE)</f>
        <v>C00000009</v>
      </c>
      <c r="F3059" s="1" t="s">
        <v>58</v>
      </c>
      <c r="G3059" s="99" t="s">
        <v>1409</v>
      </c>
      <c r="H3059" s="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ref="K3059:K3092" si="859">A3059+J3059</f>
        <v>45556</v>
      </c>
      <c r="L3059" s="5">
        <f t="shared" ref="L3059:L3092" si="860">MONTH(K3059)</f>
        <v>9</v>
      </c>
      <c r="M3059" s="5">
        <f t="shared" ref="M3059:M3092" si="861">YEAR(K3059)</f>
        <v>2024</v>
      </c>
      <c r="N3059" s="12">
        <v>3256</v>
      </c>
      <c r="O3059" s="12"/>
      <c r="P3059" s="12">
        <f t="shared" si="856"/>
        <v>3256</v>
      </c>
      <c r="Q3059" s="7">
        <v>5007776.1500000004</v>
      </c>
      <c r="R3059" s="44" t="str">
        <f>VLOOKUP(F3059,'Set up'!$A$2:$E$55,5,FALSE)</f>
        <v>Chq</v>
      </c>
    </row>
    <row r="3060" spans="1:18" ht="15" customHeight="1" x14ac:dyDescent="0.35">
      <c r="A3060" s="4">
        <v>45496</v>
      </c>
      <c r="B3060" s="5">
        <f t="shared" si="857"/>
        <v>7</v>
      </c>
      <c r="C3060" s="5">
        <f t="shared" si="858"/>
        <v>2024</v>
      </c>
      <c r="D3060" s="5" t="s">
        <v>2848</v>
      </c>
      <c r="E3060" s="5" t="str">
        <f>VLOOKUP(F3060,'Set up'!$A$2:$C$55,2,FALSE)</f>
        <v>C00000009</v>
      </c>
      <c r="F3060" s="1" t="s">
        <v>58</v>
      </c>
      <c r="G3060" s="99" t="s">
        <v>617</v>
      </c>
      <c r="H3060" s="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si="859"/>
        <v>45556</v>
      </c>
      <c r="L3060" s="5">
        <f t="shared" si="860"/>
        <v>9</v>
      </c>
      <c r="M3060" s="5">
        <f t="shared" si="861"/>
        <v>2024</v>
      </c>
      <c r="N3060" s="12">
        <v>1628</v>
      </c>
      <c r="O3060" s="12"/>
      <c r="P3060" s="12">
        <f t="shared" si="856"/>
        <v>1628</v>
      </c>
      <c r="Q3060" s="7">
        <v>5009404.1500000004</v>
      </c>
      <c r="R3060" s="44" t="str">
        <f>VLOOKUP(F3060,'Set up'!$A$2:$E$55,5,FALSE)</f>
        <v>Chq</v>
      </c>
    </row>
    <row r="3061" spans="1:18" ht="15" customHeight="1" x14ac:dyDescent="0.35">
      <c r="A3061" s="4">
        <v>45497</v>
      </c>
      <c r="B3061" s="5">
        <f t="shared" si="857"/>
        <v>7</v>
      </c>
      <c r="C3061" s="5">
        <f t="shared" si="858"/>
        <v>2024</v>
      </c>
      <c r="D3061" s="5" t="s">
        <v>2849</v>
      </c>
      <c r="E3061" s="5" t="str">
        <f>VLOOKUP(F3061,'Set up'!$A$2:$C$55,2,FALSE)</f>
        <v>C00000019</v>
      </c>
      <c r="F3061" s="1" t="s">
        <v>401</v>
      </c>
      <c r="G3061" s="99" t="s">
        <v>95</v>
      </c>
      <c r="H3061" s="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59"/>
        <v>45497</v>
      </c>
      <c r="L3061" s="5">
        <f t="shared" si="860"/>
        <v>7</v>
      </c>
      <c r="M3061" s="5">
        <f t="shared" si="861"/>
        <v>2024</v>
      </c>
      <c r="N3061" s="12">
        <v>1760</v>
      </c>
      <c r="O3061" s="12"/>
      <c r="P3061" s="12">
        <f t="shared" si="856"/>
        <v>1760</v>
      </c>
      <c r="Q3061" s="7">
        <v>5011164.1500000004</v>
      </c>
      <c r="R3061" s="44" t="str">
        <f>VLOOKUP(F3061,'Set up'!$A$2:$E$55,5,FALSE)</f>
        <v>Trsf</v>
      </c>
    </row>
    <row r="3062" spans="1:18" ht="15" customHeight="1" x14ac:dyDescent="0.35">
      <c r="A3062" s="4">
        <v>45497</v>
      </c>
      <c r="B3062" s="5">
        <f t="shared" si="857"/>
        <v>7</v>
      </c>
      <c r="C3062" s="5">
        <f t="shared" si="858"/>
        <v>2024</v>
      </c>
      <c r="D3062" s="5" t="s">
        <v>2849</v>
      </c>
      <c r="E3062" s="5" t="str">
        <f>VLOOKUP(F3062,'Set up'!$A$2:$C$55,2,FALSE)</f>
        <v>C00000019</v>
      </c>
      <c r="F3062" s="1" t="s">
        <v>401</v>
      </c>
      <c r="G3062" s="99" t="s">
        <v>1412</v>
      </c>
      <c r="H3062" s="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59"/>
        <v>45497</v>
      </c>
      <c r="L3062" s="5">
        <f t="shared" si="860"/>
        <v>7</v>
      </c>
      <c r="M3062" s="5">
        <f t="shared" si="861"/>
        <v>2024</v>
      </c>
      <c r="N3062" s="12">
        <v>405</v>
      </c>
      <c r="O3062" s="12"/>
      <c r="P3062" s="12">
        <f t="shared" si="856"/>
        <v>405</v>
      </c>
      <c r="Q3062" s="7">
        <v>5011569.1500000004</v>
      </c>
      <c r="R3062" s="44" t="str">
        <f>VLOOKUP(F3062,'Set up'!$A$2:$E$55,5,FALSE)</f>
        <v>Trsf</v>
      </c>
    </row>
    <row r="3063" spans="1:18" ht="15" customHeight="1" x14ac:dyDescent="0.35">
      <c r="A3063" s="4">
        <v>45497</v>
      </c>
      <c r="B3063" s="5">
        <f t="shared" si="857"/>
        <v>7</v>
      </c>
      <c r="C3063" s="5">
        <f t="shared" si="858"/>
        <v>2024</v>
      </c>
      <c r="D3063" s="5" t="s">
        <v>2849</v>
      </c>
      <c r="E3063" s="5" t="str">
        <f>VLOOKUP(F3063,'Set up'!$A$2:$C$55,2,FALSE)</f>
        <v>C00000019</v>
      </c>
      <c r="F3063" s="1" t="s">
        <v>401</v>
      </c>
      <c r="G3063" s="99" t="s">
        <v>2711</v>
      </c>
      <c r="H3063" s="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59"/>
        <v>45497</v>
      </c>
      <c r="L3063" s="5">
        <f t="shared" si="860"/>
        <v>7</v>
      </c>
      <c r="M3063" s="5">
        <f t="shared" si="861"/>
        <v>2024</v>
      </c>
      <c r="N3063" s="12">
        <v>187.5</v>
      </c>
      <c r="O3063" s="12"/>
      <c r="P3063" s="12">
        <f t="shared" si="856"/>
        <v>187.5</v>
      </c>
      <c r="Q3063" s="7">
        <v>5011756.6500000004</v>
      </c>
      <c r="R3063" s="44" t="str">
        <f>VLOOKUP(F3063,'Set up'!$A$2:$E$55,5,FALSE)</f>
        <v>Trsf</v>
      </c>
    </row>
    <row r="3064" spans="1:18" ht="15" customHeight="1" x14ac:dyDescent="0.35">
      <c r="A3064" s="4">
        <v>45497</v>
      </c>
      <c r="B3064" s="5">
        <f t="shared" si="857"/>
        <v>7</v>
      </c>
      <c r="C3064" s="5">
        <f t="shared" si="858"/>
        <v>2024</v>
      </c>
      <c r="D3064" s="5" t="s">
        <v>2849</v>
      </c>
      <c r="E3064" s="5" t="str">
        <f>VLOOKUP(F3064,'Set up'!$A$2:$C$55,2,FALSE)</f>
        <v>C00000019</v>
      </c>
      <c r="F3064" s="1" t="s">
        <v>401</v>
      </c>
      <c r="G3064" s="99" t="s">
        <v>46</v>
      </c>
      <c r="H3064" s="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59"/>
        <v>45497</v>
      </c>
      <c r="L3064" s="5">
        <f t="shared" si="860"/>
        <v>7</v>
      </c>
      <c r="M3064" s="5">
        <f t="shared" si="861"/>
        <v>2024</v>
      </c>
      <c r="N3064" s="12">
        <v>110</v>
      </c>
      <c r="O3064" s="12"/>
      <c r="P3064" s="12">
        <f t="shared" si="856"/>
        <v>110</v>
      </c>
      <c r="Q3064" s="7">
        <v>5011866.6500000004</v>
      </c>
      <c r="R3064" s="44" t="str">
        <f>VLOOKUP(F3064,'Set up'!$A$2:$E$55,5,FALSE)</f>
        <v>Trsf</v>
      </c>
    </row>
    <row r="3065" spans="1:18" ht="15" customHeight="1" x14ac:dyDescent="0.35">
      <c r="A3065" s="4">
        <v>45497</v>
      </c>
      <c r="B3065" s="5">
        <f t="shared" si="857"/>
        <v>7</v>
      </c>
      <c r="C3065" s="5">
        <f t="shared" si="858"/>
        <v>2024</v>
      </c>
      <c r="D3065" s="5" t="s">
        <v>2849</v>
      </c>
      <c r="E3065" s="5" t="str">
        <f>VLOOKUP(F3065,'Set up'!$A$2:$C$55,2,FALSE)</f>
        <v>C00000019</v>
      </c>
      <c r="F3065" s="1" t="s">
        <v>401</v>
      </c>
      <c r="G3065" s="99" t="s">
        <v>1470</v>
      </c>
      <c r="H3065" s="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59"/>
        <v>45497</v>
      </c>
      <c r="L3065" s="5">
        <f t="shared" si="860"/>
        <v>7</v>
      </c>
      <c r="M3065" s="5">
        <f t="shared" si="861"/>
        <v>2024</v>
      </c>
      <c r="N3065" s="12">
        <v>395</v>
      </c>
      <c r="O3065" s="12"/>
      <c r="P3065" s="12">
        <f t="shared" si="856"/>
        <v>395</v>
      </c>
      <c r="Q3065" s="7">
        <v>5012261.6500000004</v>
      </c>
      <c r="R3065" s="44" t="str">
        <f>VLOOKUP(F3065,'Set up'!$A$2:$E$55,5,FALSE)</f>
        <v>Trsf</v>
      </c>
    </row>
    <row r="3066" spans="1:18" ht="15" customHeight="1" x14ac:dyDescent="0.35">
      <c r="A3066" s="4">
        <v>45497</v>
      </c>
      <c r="B3066" s="5">
        <f t="shared" si="857"/>
        <v>7</v>
      </c>
      <c r="C3066" s="5">
        <f t="shared" si="858"/>
        <v>2024</v>
      </c>
      <c r="D3066" s="5" t="s">
        <v>2849</v>
      </c>
      <c r="E3066" s="5" t="str">
        <f>VLOOKUP(F3066,'Set up'!$A$2:$C$55,2,FALSE)</f>
        <v>C00000019</v>
      </c>
      <c r="F3066" s="1" t="s">
        <v>401</v>
      </c>
      <c r="G3066" s="99" t="s">
        <v>1661</v>
      </c>
      <c r="H3066" s="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si="859"/>
        <v>45497</v>
      </c>
      <c r="L3066" s="5">
        <f t="shared" si="860"/>
        <v>7</v>
      </c>
      <c r="M3066" s="5">
        <f t="shared" si="861"/>
        <v>2024</v>
      </c>
      <c r="N3066" s="12">
        <v>160</v>
      </c>
      <c r="O3066" s="12"/>
      <c r="P3066" s="12">
        <f t="shared" si="856"/>
        <v>160</v>
      </c>
      <c r="Q3066" s="7">
        <v>5012421.6500000004</v>
      </c>
      <c r="R3066" s="44" t="str">
        <f>VLOOKUP(F3066,'Set up'!$A$2:$E$55,5,FALSE)</f>
        <v>Trsf</v>
      </c>
    </row>
    <row r="3067" spans="1:18" ht="15" customHeight="1" x14ac:dyDescent="0.35">
      <c r="A3067" s="4">
        <v>45497</v>
      </c>
      <c r="B3067" s="5">
        <f t="shared" si="857"/>
        <v>7</v>
      </c>
      <c r="C3067" s="5">
        <f t="shared" si="858"/>
        <v>2024</v>
      </c>
      <c r="D3067" s="5" t="s">
        <v>2849</v>
      </c>
      <c r="E3067" s="5" t="str">
        <f>VLOOKUP(F3067,'Set up'!$A$2:$C$55,2,FALSE)</f>
        <v>C00000019</v>
      </c>
      <c r="F3067" s="1" t="s">
        <v>401</v>
      </c>
      <c r="G3067" s="99" t="s">
        <v>895</v>
      </c>
      <c r="H3067" s="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59"/>
        <v>45497</v>
      </c>
      <c r="L3067" s="5">
        <f t="shared" si="860"/>
        <v>7</v>
      </c>
      <c r="M3067" s="5">
        <f t="shared" si="861"/>
        <v>2024</v>
      </c>
      <c r="N3067" s="12">
        <v>150</v>
      </c>
      <c r="O3067" s="12"/>
      <c r="P3067" s="12">
        <f t="shared" si="856"/>
        <v>150</v>
      </c>
      <c r="Q3067" s="7">
        <v>5012571.6500000004</v>
      </c>
      <c r="R3067" s="44" t="str">
        <f>VLOOKUP(F3067,'Set up'!$A$2:$E$55,5,FALSE)</f>
        <v>Trsf</v>
      </c>
    </row>
    <row r="3068" spans="1:18" ht="15" customHeight="1" x14ac:dyDescent="0.35">
      <c r="A3068" s="4">
        <v>45497</v>
      </c>
      <c r="B3068" s="5">
        <f t="shared" si="857"/>
        <v>7</v>
      </c>
      <c r="C3068" s="5">
        <f t="shared" si="858"/>
        <v>2024</v>
      </c>
      <c r="D3068" s="5" t="s">
        <v>2849</v>
      </c>
      <c r="E3068" s="5" t="str">
        <f>VLOOKUP(F3068,'Set up'!$A$2:$C$55,2,FALSE)</f>
        <v>C00000019</v>
      </c>
      <c r="F3068" s="1" t="s">
        <v>401</v>
      </c>
      <c r="G3068" s="99" t="s">
        <v>2128</v>
      </c>
      <c r="H3068" s="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59"/>
        <v>45497</v>
      </c>
      <c r="L3068" s="5">
        <f t="shared" si="860"/>
        <v>7</v>
      </c>
      <c r="M3068" s="5">
        <f t="shared" si="861"/>
        <v>2024</v>
      </c>
      <c r="N3068" s="12">
        <v>283.8</v>
      </c>
      <c r="O3068" s="12"/>
      <c r="P3068" s="12">
        <f t="shared" si="856"/>
        <v>283.8</v>
      </c>
      <c r="Q3068" s="7">
        <v>5012855.45</v>
      </c>
      <c r="R3068" s="44" t="str">
        <f>VLOOKUP(F3068,'Set up'!$A$2:$E$55,5,FALSE)</f>
        <v>Trsf</v>
      </c>
    </row>
    <row r="3069" spans="1:18" ht="15" customHeight="1" x14ac:dyDescent="0.35">
      <c r="A3069" s="4">
        <v>45498</v>
      </c>
      <c r="B3069" s="5">
        <f t="shared" si="857"/>
        <v>7</v>
      </c>
      <c r="C3069" s="5">
        <f t="shared" si="858"/>
        <v>2024</v>
      </c>
      <c r="D3069" s="5" t="s">
        <v>2850</v>
      </c>
      <c r="E3069" s="5" t="str">
        <f>VLOOKUP(F3069,'Set up'!$A$2:$C$55,2,FALSE)</f>
        <v>C00000042</v>
      </c>
      <c r="F3069" s="1" t="s">
        <v>2013</v>
      </c>
      <c r="G3069" s="99" t="s">
        <v>2722</v>
      </c>
      <c r="H3069" s="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59"/>
        <v>45498</v>
      </c>
      <c r="L3069" s="5">
        <f t="shared" si="860"/>
        <v>7</v>
      </c>
      <c r="M3069" s="5">
        <f t="shared" si="861"/>
        <v>2024</v>
      </c>
      <c r="N3069" s="12">
        <v>937.5</v>
      </c>
      <c r="O3069" s="12"/>
      <c r="P3069" s="12">
        <f t="shared" si="856"/>
        <v>937.5</v>
      </c>
      <c r="Q3069" s="7">
        <v>5013792.95</v>
      </c>
      <c r="R3069" s="44" t="str">
        <f>VLOOKUP(F3069,'Set up'!$A$2:$E$55,5,FALSE)</f>
        <v>Trsf</v>
      </c>
    </row>
    <row r="3070" spans="1:18" ht="15" customHeight="1" x14ac:dyDescent="0.35">
      <c r="A3070" s="4">
        <v>45498</v>
      </c>
      <c r="B3070" s="5">
        <f t="shared" si="857"/>
        <v>7</v>
      </c>
      <c r="C3070" s="5">
        <f t="shared" si="858"/>
        <v>2024</v>
      </c>
      <c r="D3070" s="5" t="s">
        <v>2851</v>
      </c>
      <c r="E3070" s="5" t="str">
        <f>VLOOKUP(F3070,'Set up'!$A$2:$C$55,2,FALSE)</f>
        <v>C00000042</v>
      </c>
      <c r="F3070" s="1" t="s">
        <v>2013</v>
      </c>
      <c r="G3070" s="99" t="s">
        <v>2625</v>
      </c>
      <c r="H3070" s="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59"/>
        <v>45498</v>
      </c>
      <c r="L3070" s="5">
        <f t="shared" si="860"/>
        <v>7</v>
      </c>
      <c r="M3070" s="5">
        <f t="shared" si="861"/>
        <v>2024</v>
      </c>
      <c r="N3070" s="12">
        <v>24420</v>
      </c>
      <c r="O3070" s="12"/>
      <c r="P3070" s="12">
        <f t="shared" si="856"/>
        <v>24420</v>
      </c>
      <c r="Q3070" s="7">
        <v>5038212.95</v>
      </c>
      <c r="R3070" s="44" t="str">
        <f>VLOOKUP(F3070,'Set up'!$A$2:$E$55,5,FALSE)</f>
        <v>Trsf</v>
      </c>
    </row>
    <row r="3071" spans="1:18" ht="15" customHeight="1" x14ac:dyDescent="0.35">
      <c r="A3071" s="4">
        <v>45498</v>
      </c>
      <c r="B3071" s="5">
        <f t="shared" si="857"/>
        <v>7</v>
      </c>
      <c r="C3071" s="5">
        <f t="shared" si="858"/>
        <v>2024</v>
      </c>
      <c r="D3071" s="5" t="s">
        <v>2851</v>
      </c>
      <c r="E3071" s="5" t="str">
        <f>VLOOKUP(F3071,'Set up'!$A$2:$C$55,2,FALSE)</f>
        <v>C00000042</v>
      </c>
      <c r="F3071" s="1" t="s">
        <v>2013</v>
      </c>
      <c r="G3071" s="99" t="s">
        <v>1544</v>
      </c>
      <c r="H3071" s="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59"/>
        <v>45498</v>
      </c>
      <c r="L3071" s="5">
        <f t="shared" si="860"/>
        <v>7</v>
      </c>
      <c r="M3071" s="5">
        <f t="shared" si="861"/>
        <v>2024</v>
      </c>
      <c r="N3071" s="12">
        <v>7320</v>
      </c>
      <c r="O3071" s="12"/>
      <c r="P3071" s="12">
        <f t="shared" si="856"/>
        <v>7320</v>
      </c>
      <c r="Q3071" s="7">
        <v>5045532.95</v>
      </c>
      <c r="R3071" s="44" t="str">
        <f>VLOOKUP(F3071,'Set up'!$A$2:$E$55,5,FALSE)</f>
        <v>Trsf</v>
      </c>
    </row>
    <row r="3072" spans="1:18" ht="15" customHeight="1" x14ac:dyDescent="0.35">
      <c r="A3072" s="4">
        <v>45498</v>
      </c>
      <c r="B3072" s="5">
        <f t="shared" si="857"/>
        <v>7</v>
      </c>
      <c r="C3072" s="5">
        <f t="shared" si="858"/>
        <v>2024</v>
      </c>
      <c r="D3072" s="5" t="s">
        <v>2851</v>
      </c>
      <c r="E3072" s="5" t="str">
        <f>VLOOKUP(F3072,'Set up'!$A$2:$C$55,2,FALSE)</f>
        <v>C00000042</v>
      </c>
      <c r="F3072" s="1" t="s">
        <v>2013</v>
      </c>
      <c r="G3072" s="99" t="s">
        <v>656</v>
      </c>
      <c r="H3072" s="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59"/>
        <v>45498</v>
      </c>
      <c r="L3072" s="5">
        <f t="shared" si="860"/>
        <v>7</v>
      </c>
      <c r="M3072" s="5">
        <f t="shared" si="861"/>
        <v>2024</v>
      </c>
      <c r="N3072" s="12">
        <v>4800</v>
      </c>
      <c r="O3072" s="12"/>
      <c r="P3072" s="12">
        <f t="shared" si="856"/>
        <v>4800</v>
      </c>
      <c r="Q3072" s="7">
        <v>5050332.95</v>
      </c>
      <c r="R3072" s="44" t="str">
        <f>VLOOKUP(F3072,'Set up'!$A$2:$E$55,5,FALSE)</f>
        <v>Trsf</v>
      </c>
    </row>
    <row r="3073" spans="1:18" ht="15" customHeight="1" x14ac:dyDescent="0.35">
      <c r="A3073" s="4">
        <v>45498</v>
      </c>
      <c r="B3073" s="5">
        <f t="shared" si="857"/>
        <v>7</v>
      </c>
      <c r="C3073" s="5">
        <f t="shared" si="858"/>
        <v>2024</v>
      </c>
      <c r="D3073" s="5" t="s">
        <v>2851</v>
      </c>
      <c r="E3073" s="5" t="str">
        <f>VLOOKUP(F3073,'Set up'!$A$2:$C$55,2,FALSE)</f>
        <v>C00000042</v>
      </c>
      <c r="F3073" s="1" t="s">
        <v>2013</v>
      </c>
      <c r="G3073" s="99" t="s">
        <v>1062</v>
      </c>
      <c r="H3073" s="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59"/>
        <v>45498</v>
      </c>
      <c r="L3073" s="5">
        <f t="shared" si="860"/>
        <v>7</v>
      </c>
      <c r="M3073" s="5">
        <f t="shared" si="861"/>
        <v>2024</v>
      </c>
      <c r="N3073" s="12">
        <v>380</v>
      </c>
      <c r="O3073" s="12"/>
      <c r="P3073" s="12">
        <f t="shared" si="856"/>
        <v>380</v>
      </c>
      <c r="Q3073" s="7">
        <v>5050712.95</v>
      </c>
      <c r="R3073" s="44" t="str">
        <f>VLOOKUP(F3073,'Set up'!$A$2:$E$55,5,FALSE)</f>
        <v>Trsf</v>
      </c>
    </row>
    <row r="3074" spans="1:18" ht="15" customHeight="1" x14ac:dyDescent="0.35">
      <c r="A3074" s="4">
        <v>45498</v>
      </c>
      <c r="B3074" s="5">
        <f t="shared" si="857"/>
        <v>7</v>
      </c>
      <c r="C3074" s="5">
        <f t="shared" si="858"/>
        <v>2024</v>
      </c>
      <c r="D3074" s="5" t="s">
        <v>2851</v>
      </c>
      <c r="E3074" s="5" t="str">
        <f>VLOOKUP(F3074,'Set up'!$A$2:$C$55,2,FALSE)</f>
        <v>C00000042</v>
      </c>
      <c r="F3074" s="1" t="s">
        <v>2013</v>
      </c>
      <c r="G3074" s="99" t="s">
        <v>1074</v>
      </c>
      <c r="H3074" s="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59"/>
        <v>45498</v>
      </c>
      <c r="L3074" s="5">
        <f t="shared" si="860"/>
        <v>7</v>
      </c>
      <c r="M3074" s="5">
        <f t="shared" si="861"/>
        <v>2024</v>
      </c>
      <c r="N3074" s="12">
        <v>1000</v>
      </c>
      <c r="O3074" s="12"/>
      <c r="P3074" s="12">
        <f t="shared" si="856"/>
        <v>1000</v>
      </c>
      <c r="Q3074" s="7">
        <v>5051712.95</v>
      </c>
      <c r="R3074" s="44" t="str">
        <f>VLOOKUP(F3074,'Set up'!$A$2:$E$55,5,FALSE)</f>
        <v>Trsf</v>
      </c>
    </row>
    <row r="3075" spans="1:18" ht="15" customHeight="1" x14ac:dyDescent="0.35">
      <c r="A3075" s="4">
        <v>45498</v>
      </c>
      <c r="B3075" s="5">
        <f t="shared" si="857"/>
        <v>7</v>
      </c>
      <c r="C3075" s="5">
        <f t="shared" si="858"/>
        <v>2024</v>
      </c>
      <c r="D3075" s="5" t="s">
        <v>2851</v>
      </c>
      <c r="E3075" s="5" t="str">
        <f>VLOOKUP(F3075,'Set up'!$A$2:$C$55,2,FALSE)</f>
        <v>C00000042</v>
      </c>
      <c r="F3075" s="1" t="s">
        <v>2013</v>
      </c>
      <c r="G3075" s="99" t="s">
        <v>2826</v>
      </c>
      <c r="H3075" s="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59"/>
        <v>45498</v>
      </c>
      <c r="L3075" s="5">
        <f t="shared" si="860"/>
        <v>7</v>
      </c>
      <c r="M3075" s="5">
        <f t="shared" si="861"/>
        <v>2024</v>
      </c>
      <c r="N3075" s="12">
        <v>975</v>
      </c>
      <c r="O3075" s="12"/>
      <c r="P3075" s="12">
        <f t="shared" si="856"/>
        <v>975</v>
      </c>
      <c r="Q3075" s="7">
        <v>5052687.95</v>
      </c>
      <c r="R3075" s="44" t="str">
        <f>VLOOKUP(F3075,'Set up'!$A$2:$E$55,5,FALSE)</f>
        <v>Trsf</v>
      </c>
    </row>
    <row r="3076" spans="1:18" ht="15" customHeight="1" x14ac:dyDescent="0.35">
      <c r="A3076" s="4">
        <v>45500</v>
      </c>
      <c r="B3076" s="5">
        <f t="shared" si="857"/>
        <v>7</v>
      </c>
      <c r="C3076" s="5">
        <f t="shared" si="858"/>
        <v>2024</v>
      </c>
      <c r="D3076" s="5" t="s">
        <v>2852</v>
      </c>
      <c r="E3076" s="5" t="str">
        <f>VLOOKUP(F3076,'Set up'!$A$2:$C$55,2,FALSE)</f>
        <v>C00000049</v>
      </c>
      <c r="F3076" s="1" t="s">
        <v>2808</v>
      </c>
      <c r="G3076" s="99" t="s">
        <v>95</v>
      </c>
      <c r="H3076" s="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59"/>
        <v>45500</v>
      </c>
      <c r="L3076" s="5">
        <f t="shared" si="860"/>
        <v>7</v>
      </c>
      <c r="M3076" s="5">
        <f t="shared" si="861"/>
        <v>2024</v>
      </c>
      <c r="N3076" s="12">
        <v>3520</v>
      </c>
      <c r="O3076" s="12"/>
      <c r="P3076" s="12">
        <f t="shared" si="856"/>
        <v>3520</v>
      </c>
      <c r="Q3076" s="7">
        <v>5056207.95</v>
      </c>
      <c r="R3076" s="44" t="str">
        <f>VLOOKUP(F3076,'Set up'!$A$2:$E$55,5,FALSE)</f>
        <v>Cash</v>
      </c>
    </row>
    <row r="3077" spans="1:18" ht="15" customHeight="1" x14ac:dyDescent="0.35">
      <c r="A3077" s="4">
        <v>45500</v>
      </c>
      <c r="B3077" s="5">
        <f t="shared" si="857"/>
        <v>7</v>
      </c>
      <c r="C3077" s="5">
        <f t="shared" si="858"/>
        <v>2024</v>
      </c>
      <c r="D3077" s="5" t="s">
        <v>2852</v>
      </c>
      <c r="E3077" s="5" t="str">
        <f>VLOOKUP(F3077,'Set up'!$A$2:$C$55,2,FALSE)</f>
        <v>C00000049</v>
      </c>
      <c r="F3077" s="1" t="s">
        <v>2808</v>
      </c>
      <c r="G3077" s="99" t="s">
        <v>2596</v>
      </c>
      <c r="H3077" s="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59"/>
        <v>45500</v>
      </c>
      <c r="L3077" s="5">
        <f t="shared" si="860"/>
        <v>7</v>
      </c>
      <c r="M3077" s="5">
        <f t="shared" si="861"/>
        <v>2024</v>
      </c>
      <c r="N3077" s="12">
        <v>900</v>
      </c>
      <c r="O3077" s="12"/>
      <c r="P3077" s="12">
        <f t="shared" si="856"/>
        <v>900</v>
      </c>
      <c r="Q3077" s="7">
        <v>5057107.95</v>
      </c>
      <c r="R3077" s="44" t="str">
        <f>VLOOKUP(F3077,'Set up'!$A$2:$E$55,5,FALSE)</f>
        <v>Cash</v>
      </c>
    </row>
    <row r="3078" spans="1:18" ht="15" customHeight="1" x14ac:dyDescent="0.35">
      <c r="A3078" s="4">
        <v>45500</v>
      </c>
      <c r="B3078" s="5">
        <f t="shared" si="857"/>
        <v>7</v>
      </c>
      <c r="C3078" s="5">
        <f t="shared" si="858"/>
        <v>2024</v>
      </c>
      <c r="D3078" s="5" t="s">
        <v>2852</v>
      </c>
      <c r="E3078" s="5" t="str">
        <f>VLOOKUP(F3078,'Set up'!$A$2:$C$55,2,FALSE)</f>
        <v>C00000049</v>
      </c>
      <c r="F3078" s="1" t="s">
        <v>2808</v>
      </c>
      <c r="G3078" s="99" t="s">
        <v>17</v>
      </c>
      <c r="H3078" s="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59"/>
        <v>45500</v>
      </c>
      <c r="L3078" s="5">
        <f t="shared" si="860"/>
        <v>7</v>
      </c>
      <c r="M3078" s="5">
        <f t="shared" si="861"/>
        <v>2024</v>
      </c>
      <c r="N3078" s="12">
        <v>110</v>
      </c>
      <c r="O3078" s="12"/>
      <c r="P3078" s="12">
        <f t="shared" si="856"/>
        <v>110</v>
      </c>
      <c r="Q3078" s="7">
        <v>5057217.95</v>
      </c>
      <c r="R3078" s="44" t="str">
        <f>VLOOKUP(F3078,'Set up'!$A$2:$E$55,5,FALSE)</f>
        <v>Cash</v>
      </c>
    </row>
    <row r="3079" spans="1:18" ht="15" customHeight="1" x14ac:dyDescent="0.35">
      <c r="A3079" s="4">
        <v>45500</v>
      </c>
      <c r="B3079" s="5">
        <f t="shared" si="857"/>
        <v>7</v>
      </c>
      <c r="C3079" s="5">
        <f t="shared" si="858"/>
        <v>2024</v>
      </c>
      <c r="D3079" s="5" t="s">
        <v>2852</v>
      </c>
      <c r="E3079" s="5" t="str">
        <f>VLOOKUP(F3079,'Set up'!$A$2:$C$55,2,FALSE)</f>
        <v>C00000049</v>
      </c>
      <c r="F3079" s="1" t="s">
        <v>2808</v>
      </c>
      <c r="G3079" s="99" t="s">
        <v>2827</v>
      </c>
      <c r="H3079" s="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59"/>
        <v>45500</v>
      </c>
      <c r="L3079" s="5">
        <f t="shared" si="860"/>
        <v>7</v>
      </c>
      <c r="M3079" s="5">
        <f t="shared" si="861"/>
        <v>2024</v>
      </c>
      <c r="N3079" s="12">
        <v>40</v>
      </c>
      <c r="O3079" s="12"/>
      <c r="P3079" s="12">
        <f t="shared" si="856"/>
        <v>40</v>
      </c>
      <c r="Q3079" s="7">
        <v>5057257.95</v>
      </c>
      <c r="R3079" s="44" t="str">
        <f>VLOOKUP(F3079,'Set up'!$A$2:$E$55,5,FALSE)</f>
        <v>Cash</v>
      </c>
    </row>
    <row r="3080" spans="1:18" ht="15" customHeight="1" x14ac:dyDescent="0.35">
      <c r="A3080" s="4">
        <v>45500</v>
      </c>
      <c r="B3080" s="5">
        <f t="shared" si="857"/>
        <v>7</v>
      </c>
      <c r="C3080" s="5">
        <f t="shared" si="858"/>
        <v>2024</v>
      </c>
      <c r="D3080" s="5" t="s">
        <v>2852</v>
      </c>
      <c r="E3080" s="5" t="str">
        <f>VLOOKUP(F3080,'Set up'!$A$2:$C$55,2,FALSE)</f>
        <v>C00000049</v>
      </c>
      <c r="F3080" s="1" t="s">
        <v>2808</v>
      </c>
      <c r="G3080" s="99" t="s">
        <v>895</v>
      </c>
      <c r="H3080" s="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59"/>
        <v>45500</v>
      </c>
      <c r="L3080" s="5">
        <f t="shared" si="860"/>
        <v>7</v>
      </c>
      <c r="M3080" s="5">
        <f t="shared" si="861"/>
        <v>2024</v>
      </c>
      <c r="N3080" s="12">
        <v>175</v>
      </c>
      <c r="O3080" s="12"/>
      <c r="P3080" s="12">
        <f t="shared" si="856"/>
        <v>175</v>
      </c>
      <c r="Q3080" s="7">
        <v>5057432.95</v>
      </c>
      <c r="R3080" s="44" t="str">
        <f>VLOOKUP(F3080,'Set up'!$A$2:$E$55,5,FALSE)</f>
        <v>Cash</v>
      </c>
    </row>
    <row r="3081" spans="1:18" ht="15" customHeight="1" x14ac:dyDescent="0.35">
      <c r="A3081" s="4">
        <v>45502</v>
      </c>
      <c r="B3081" s="5">
        <f t="shared" si="857"/>
        <v>7</v>
      </c>
      <c r="C3081" s="5">
        <f t="shared" si="858"/>
        <v>2024</v>
      </c>
      <c r="D3081" s="5" t="s">
        <v>2853</v>
      </c>
      <c r="E3081" s="5" t="str">
        <f>VLOOKUP(F3081,'Set up'!$A$2:$C$55,2,FALSE)</f>
        <v>C00000027</v>
      </c>
      <c r="F3081" s="1" t="s">
        <v>860</v>
      </c>
      <c r="G3081" s="99" t="s">
        <v>95</v>
      </c>
      <c r="H3081" s="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59"/>
        <v>45502</v>
      </c>
      <c r="L3081" s="5">
        <f t="shared" si="860"/>
        <v>7</v>
      </c>
      <c r="M3081" s="5">
        <f t="shared" si="861"/>
        <v>2024</v>
      </c>
      <c r="N3081" s="12">
        <v>7040</v>
      </c>
      <c r="O3081" s="12"/>
      <c r="P3081" s="12">
        <f t="shared" si="856"/>
        <v>7040</v>
      </c>
      <c r="Q3081" s="7">
        <v>5064472.95</v>
      </c>
      <c r="R3081" s="44" t="str">
        <f>VLOOKUP(F3081,'Set up'!$A$2:$E$55,5,FALSE)</f>
        <v>Trsf</v>
      </c>
    </row>
    <row r="3082" spans="1:18" ht="15" customHeight="1" x14ac:dyDescent="0.35">
      <c r="A3082" s="4">
        <v>45502</v>
      </c>
      <c r="B3082" s="5">
        <f t="shared" si="857"/>
        <v>7</v>
      </c>
      <c r="C3082" s="5">
        <f t="shared" si="858"/>
        <v>2024</v>
      </c>
      <c r="D3082" s="5" t="s">
        <v>2853</v>
      </c>
      <c r="E3082" s="5" t="str">
        <f>VLOOKUP(F3082,'Set up'!$A$2:$C$55,2,FALSE)</f>
        <v>C00000027</v>
      </c>
      <c r="F3082" s="1" t="s">
        <v>860</v>
      </c>
      <c r="G3082" s="99" t="s">
        <v>894</v>
      </c>
      <c r="H3082" s="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59"/>
        <v>45502</v>
      </c>
      <c r="L3082" s="5">
        <f t="shared" si="860"/>
        <v>7</v>
      </c>
      <c r="M3082" s="5">
        <f t="shared" si="861"/>
        <v>2024</v>
      </c>
      <c r="N3082" s="12">
        <v>1684.8</v>
      </c>
      <c r="O3082" s="12"/>
      <c r="P3082" s="12">
        <f t="shared" si="856"/>
        <v>1684.8</v>
      </c>
      <c r="Q3082" s="7">
        <v>5066157.75</v>
      </c>
      <c r="R3082" s="44" t="str">
        <f>VLOOKUP(F3082,'Set up'!$A$2:$E$55,5,FALSE)</f>
        <v>Trsf</v>
      </c>
    </row>
    <row r="3083" spans="1:18" ht="15" customHeight="1" x14ac:dyDescent="0.35">
      <c r="A3083" s="4">
        <v>45502</v>
      </c>
      <c r="B3083" s="5">
        <f t="shared" si="857"/>
        <v>7</v>
      </c>
      <c r="C3083" s="5">
        <f t="shared" si="858"/>
        <v>2024</v>
      </c>
      <c r="D3083" s="5" t="s">
        <v>2853</v>
      </c>
      <c r="E3083" s="5" t="str">
        <f>VLOOKUP(F3083,'Set up'!$A$2:$C$55,2,FALSE)</f>
        <v>C00000027</v>
      </c>
      <c r="F3083" s="1" t="s">
        <v>860</v>
      </c>
      <c r="G3083" s="99" t="s">
        <v>656</v>
      </c>
      <c r="H3083" s="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59"/>
        <v>45502</v>
      </c>
      <c r="L3083" s="5">
        <f t="shared" si="860"/>
        <v>7</v>
      </c>
      <c r="M3083" s="5">
        <f t="shared" si="861"/>
        <v>2024</v>
      </c>
      <c r="N3083" s="12">
        <v>280</v>
      </c>
      <c r="O3083" s="12"/>
      <c r="P3083" s="12">
        <f t="shared" si="856"/>
        <v>280</v>
      </c>
      <c r="Q3083" s="7">
        <v>5066437.75</v>
      </c>
      <c r="R3083" s="44" t="str">
        <f>VLOOKUP(F3083,'Set up'!$A$2:$E$55,5,FALSE)</f>
        <v>Trsf</v>
      </c>
    </row>
    <row r="3084" spans="1:18" ht="15" customHeight="1" x14ac:dyDescent="0.35">
      <c r="A3084" s="4">
        <v>45502</v>
      </c>
      <c r="B3084" s="5">
        <f t="shared" si="857"/>
        <v>7</v>
      </c>
      <c r="C3084" s="5">
        <f t="shared" si="858"/>
        <v>2024</v>
      </c>
      <c r="D3084" s="5" t="s">
        <v>2853</v>
      </c>
      <c r="E3084" s="5" t="str">
        <f>VLOOKUP(F3084,'Set up'!$A$2:$C$55,2,FALSE)</f>
        <v>C00000027</v>
      </c>
      <c r="F3084" s="1" t="s">
        <v>860</v>
      </c>
      <c r="G3084" s="99" t="s">
        <v>2215</v>
      </c>
      <c r="H3084" s="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59"/>
        <v>45502</v>
      </c>
      <c r="L3084" s="5">
        <f t="shared" si="860"/>
        <v>7</v>
      </c>
      <c r="M3084" s="5">
        <f t="shared" si="861"/>
        <v>2024</v>
      </c>
      <c r="N3084" s="12">
        <v>563.20000000000005</v>
      </c>
      <c r="O3084" s="12"/>
      <c r="P3084" s="12">
        <f t="shared" si="856"/>
        <v>563.20000000000005</v>
      </c>
      <c r="Q3084" s="7">
        <v>5067000.95</v>
      </c>
      <c r="R3084" s="44" t="str">
        <f>VLOOKUP(F3084,'Set up'!$A$2:$E$55,5,FALSE)</f>
        <v>Trsf</v>
      </c>
    </row>
    <row r="3085" spans="1:18" ht="15" customHeight="1" x14ac:dyDescent="0.35">
      <c r="A3085" s="4">
        <v>45502</v>
      </c>
      <c r="B3085" s="5">
        <f t="shared" si="857"/>
        <v>7</v>
      </c>
      <c r="C3085" s="5">
        <f t="shared" si="858"/>
        <v>2024</v>
      </c>
      <c r="D3085" s="5" t="s">
        <v>2853</v>
      </c>
      <c r="E3085" s="5" t="str">
        <f>VLOOKUP(F3085,'Set up'!$A$2:$C$55,2,FALSE)</f>
        <v>C00000027</v>
      </c>
      <c r="F3085" s="1" t="s">
        <v>860</v>
      </c>
      <c r="G3085" s="99" t="s">
        <v>1062</v>
      </c>
      <c r="H3085" s="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59"/>
        <v>45502</v>
      </c>
      <c r="L3085" s="5">
        <f t="shared" si="860"/>
        <v>7</v>
      </c>
      <c r="M3085" s="5">
        <f t="shared" si="861"/>
        <v>2024</v>
      </c>
      <c r="N3085" s="12">
        <v>380</v>
      </c>
      <c r="O3085" s="12"/>
      <c r="P3085" s="12">
        <f t="shared" si="856"/>
        <v>380</v>
      </c>
      <c r="Q3085" s="7">
        <v>5067380.95</v>
      </c>
      <c r="R3085" s="44" t="str">
        <f>VLOOKUP(F3085,'Set up'!$A$2:$E$55,5,FALSE)</f>
        <v>Trsf</v>
      </c>
    </row>
    <row r="3086" spans="1:18" ht="15" customHeight="1" x14ac:dyDescent="0.35">
      <c r="A3086" s="4">
        <v>45502</v>
      </c>
      <c r="B3086" s="5">
        <f t="shared" si="857"/>
        <v>7</v>
      </c>
      <c r="C3086" s="5">
        <f t="shared" si="858"/>
        <v>2024</v>
      </c>
      <c r="D3086" s="5" t="s">
        <v>2853</v>
      </c>
      <c r="E3086" s="5" t="str">
        <f>VLOOKUP(F3086,'Set up'!$A$2:$C$55,2,FALSE)</f>
        <v>C00000027</v>
      </c>
      <c r="F3086" s="1" t="s">
        <v>860</v>
      </c>
      <c r="G3086" s="99" t="s">
        <v>1887</v>
      </c>
      <c r="H3086" s="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59"/>
        <v>45502</v>
      </c>
      <c r="L3086" s="5">
        <f t="shared" si="860"/>
        <v>7</v>
      </c>
      <c r="M3086" s="5">
        <f t="shared" si="861"/>
        <v>2024</v>
      </c>
      <c r="N3086" s="12">
        <v>320</v>
      </c>
      <c r="O3086" s="12"/>
      <c r="P3086" s="12">
        <f t="shared" si="856"/>
        <v>320</v>
      </c>
      <c r="Q3086" s="7">
        <v>5067700.95</v>
      </c>
      <c r="R3086" s="44" t="str">
        <f>VLOOKUP(F3086,'Set up'!$A$2:$E$55,5,FALSE)</f>
        <v>Trsf</v>
      </c>
    </row>
    <row r="3087" spans="1:18" ht="15" customHeight="1" x14ac:dyDescent="0.35">
      <c r="A3087" s="4">
        <v>45500</v>
      </c>
      <c r="B3087" s="5">
        <f t="shared" si="857"/>
        <v>7</v>
      </c>
      <c r="C3087" s="5">
        <f t="shared" si="858"/>
        <v>2024</v>
      </c>
      <c r="D3087" s="5" t="s">
        <v>2854</v>
      </c>
      <c r="E3087" s="5" t="str">
        <f>VLOOKUP(F3087,'Set up'!$A$2:$C$55,2,FALSE)</f>
        <v>C00000042</v>
      </c>
      <c r="F3087" s="1" t="s">
        <v>2013</v>
      </c>
      <c r="G3087" s="99" t="s">
        <v>1074</v>
      </c>
      <c r="H3087" s="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59"/>
        <v>45500</v>
      </c>
      <c r="L3087" s="5">
        <f t="shared" si="860"/>
        <v>7</v>
      </c>
      <c r="M3087" s="5">
        <f t="shared" si="861"/>
        <v>2024</v>
      </c>
      <c r="N3087" s="12">
        <v>1000</v>
      </c>
      <c r="O3087" s="12"/>
      <c r="P3087" s="12">
        <f t="shared" si="856"/>
        <v>1000</v>
      </c>
      <c r="Q3087" s="7">
        <v>5013261.6500000004</v>
      </c>
      <c r="R3087" s="44" t="str">
        <f>VLOOKUP(F3087,'Set up'!$A$2:$E$55,5,FALSE)</f>
        <v>Trsf</v>
      </c>
    </row>
    <row r="3088" spans="1:18" ht="15" customHeight="1" x14ac:dyDescent="0.35">
      <c r="A3088" s="4">
        <v>45502</v>
      </c>
      <c r="B3088" s="5">
        <f t="shared" si="857"/>
        <v>7</v>
      </c>
      <c r="C3088" s="5">
        <f t="shared" si="858"/>
        <v>2024</v>
      </c>
      <c r="D3088" s="5" t="s">
        <v>2855</v>
      </c>
      <c r="E3088" s="5" t="str">
        <f>VLOOKUP(F3088,'Set up'!$A$2:$C$55,2,FALSE)</f>
        <v>C00000049</v>
      </c>
      <c r="F3088" s="1" t="s">
        <v>2808</v>
      </c>
      <c r="G3088" s="99" t="s">
        <v>2596</v>
      </c>
      <c r="H3088" s="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si="859"/>
        <v>45502</v>
      </c>
      <c r="L3088" s="5">
        <f t="shared" si="860"/>
        <v>7</v>
      </c>
      <c r="M3088" s="5">
        <f t="shared" si="861"/>
        <v>2024</v>
      </c>
      <c r="N3088" s="12">
        <v>225</v>
      </c>
      <c r="O3088" s="12"/>
      <c r="P3088" s="12">
        <f t="shared" si="856"/>
        <v>225</v>
      </c>
      <c r="Q3088" s="7">
        <v>5012646.6500000004</v>
      </c>
      <c r="R3088" s="44" t="str">
        <f>VLOOKUP(F3088,'Set up'!$A$2:$E$55,5,FALSE)</f>
        <v>Cash</v>
      </c>
    </row>
    <row r="3089" spans="1:18" ht="15" customHeight="1" x14ac:dyDescent="0.35">
      <c r="A3089" s="4">
        <v>45503</v>
      </c>
      <c r="B3089" s="5">
        <f t="shared" si="857"/>
        <v>7</v>
      </c>
      <c r="C3089" s="5">
        <f t="shared" si="858"/>
        <v>2024</v>
      </c>
      <c r="D3089" s="5" t="s">
        <v>2856</v>
      </c>
      <c r="E3089" s="5" t="str">
        <f>VLOOKUP(F3089,'Set up'!$A$2:$C$55,2,FALSE)</f>
        <v>C00000050</v>
      </c>
      <c r="F3089" s="1" t="s">
        <v>2732</v>
      </c>
      <c r="G3089" s="99" t="s">
        <v>1895</v>
      </c>
      <c r="H3089" s="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si="859"/>
        <v>45503</v>
      </c>
      <c r="L3089" s="5">
        <f t="shared" si="860"/>
        <v>7</v>
      </c>
      <c r="M3089" s="5">
        <f t="shared" si="861"/>
        <v>2024</v>
      </c>
      <c r="N3089" s="12">
        <v>1760</v>
      </c>
      <c r="O3089" s="12"/>
      <c r="P3089" s="12">
        <f t="shared" si="856"/>
        <v>1760</v>
      </c>
      <c r="Q3089" s="7">
        <v>5014331.6500000004</v>
      </c>
      <c r="R3089" s="44" t="str">
        <f>VLOOKUP(F3089,'Set up'!$A$2:$E$55,5,FALSE)</f>
        <v>Cash</v>
      </c>
    </row>
    <row r="3090" spans="1:18" ht="15" customHeight="1" x14ac:dyDescent="0.35">
      <c r="A3090" s="4">
        <v>45503</v>
      </c>
      <c r="B3090" s="5">
        <f t="shared" si="857"/>
        <v>7</v>
      </c>
      <c r="C3090" s="5">
        <f t="shared" si="858"/>
        <v>2024</v>
      </c>
      <c r="D3090" s="5" t="s">
        <v>2856</v>
      </c>
      <c r="E3090" s="5" t="str">
        <f>VLOOKUP(F3090,'Set up'!$A$2:$C$55,2,FALSE)</f>
        <v>C00000050</v>
      </c>
      <c r="F3090" s="1" t="s">
        <v>2732</v>
      </c>
      <c r="G3090" s="99" t="s">
        <v>2199</v>
      </c>
      <c r="H3090" s="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si="859"/>
        <v>45503</v>
      </c>
      <c r="L3090" s="5">
        <f t="shared" si="860"/>
        <v>7</v>
      </c>
      <c r="M3090" s="5">
        <f t="shared" si="861"/>
        <v>2024</v>
      </c>
      <c r="N3090" s="12">
        <v>555</v>
      </c>
      <c r="O3090" s="12"/>
      <c r="P3090" s="12">
        <f t="shared" si="856"/>
        <v>555</v>
      </c>
      <c r="Q3090" s="7">
        <v>5013410.45</v>
      </c>
      <c r="R3090" s="44" t="str">
        <f>VLOOKUP(F3090,'Set up'!$A$2:$E$55,5,FALSE)</f>
        <v>Cash</v>
      </c>
    </row>
    <row r="3091" spans="1:18" ht="15" customHeight="1" x14ac:dyDescent="0.35">
      <c r="A3091" s="4">
        <v>45503</v>
      </c>
      <c r="B3091" s="5">
        <f t="shared" si="857"/>
        <v>7</v>
      </c>
      <c r="C3091" s="5">
        <f t="shared" si="858"/>
        <v>2024</v>
      </c>
      <c r="D3091" s="5" t="s">
        <v>2856</v>
      </c>
      <c r="E3091" s="5" t="str">
        <f>VLOOKUP(F3091,'Set up'!$A$2:$C$55,2,FALSE)</f>
        <v>C00000050</v>
      </c>
      <c r="F3091" s="1" t="s">
        <v>2732</v>
      </c>
      <c r="G3091" s="99" t="s">
        <v>1062</v>
      </c>
      <c r="H3091" s="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59"/>
        <v>45503</v>
      </c>
      <c r="L3091" s="5">
        <f t="shared" si="860"/>
        <v>7</v>
      </c>
      <c r="M3091" s="5">
        <f t="shared" si="861"/>
        <v>2024</v>
      </c>
      <c r="N3091" s="12">
        <v>95</v>
      </c>
      <c r="O3091" s="12"/>
      <c r="P3091" s="12">
        <f t="shared" si="856"/>
        <v>95</v>
      </c>
      <c r="Q3091" s="7">
        <v>5013887.95</v>
      </c>
      <c r="R3091" s="44" t="str">
        <f>VLOOKUP(F3091,'Set up'!$A$2:$E$55,5,FALSE)</f>
        <v>Cash</v>
      </c>
    </row>
    <row r="3092" spans="1:18" ht="15" customHeight="1" x14ac:dyDescent="0.35">
      <c r="A3092" s="4">
        <v>45503</v>
      </c>
      <c r="B3092" s="5">
        <f t="shared" si="857"/>
        <v>7</v>
      </c>
      <c r="C3092" s="5">
        <f t="shared" si="858"/>
        <v>2024</v>
      </c>
      <c r="D3092" s="5" t="s">
        <v>2856</v>
      </c>
      <c r="E3092" s="5" t="str">
        <f>VLOOKUP(F3092,'Set up'!$A$2:$C$55,2,FALSE)</f>
        <v>C00000050</v>
      </c>
      <c r="F3092" s="1" t="s">
        <v>2732</v>
      </c>
      <c r="G3092" s="99" t="s">
        <v>2722</v>
      </c>
      <c r="H3092" s="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59"/>
        <v>45503</v>
      </c>
      <c r="L3092" s="5">
        <f t="shared" si="860"/>
        <v>7</v>
      </c>
      <c r="M3092" s="5">
        <f t="shared" si="861"/>
        <v>2024</v>
      </c>
      <c r="N3092" s="12">
        <v>312.5</v>
      </c>
      <c r="O3092" s="12"/>
      <c r="P3092" s="12">
        <f t="shared" si="856"/>
        <v>312.5</v>
      </c>
      <c r="Q3092" s="7">
        <v>5038525.45</v>
      </c>
      <c r="R3092" s="44" t="str">
        <f>VLOOKUP(F3092,'Set up'!$A$2:$E$55,5,FALSE)</f>
        <v>Cash</v>
      </c>
    </row>
    <row r="3093" spans="1:18" ht="15" customHeight="1" x14ac:dyDescent="0.35">
      <c r="A3093" s="4"/>
      <c r="G3093" s="99"/>
      <c r="K3093" s="4"/>
      <c r="N3093" s="12"/>
      <c r="O3093" s="12"/>
      <c r="P3093" s="12"/>
      <c r="Q3093" s="7"/>
      <c r="R3093" s="44"/>
    </row>
    <row r="3094" spans="1:18" ht="15" customHeight="1" x14ac:dyDescent="0.35">
      <c r="A3094" s="4"/>
      <c r="G3094" s="99"/>
      <c r="K3094" s="4"/>
      <c r="N3094" s="12"/>
      <c r="O3094" s="12"/>
      <c r="P3094" s="12"/>
      <c r="Q3094" s="7"/>
      <c r="R3094" s="44"/>
    </row>
    <row r="3095" spans="1:18" ht="15" customHeight="1" x14ac:dyDescent="0.35">
      <c r="A3095" s="4"/>
      <c r="G3095" s="99"/>
      <c r="K3095" s="4"/>
      <c r="N3095" s="12"/>
      <c r="O3095" s="12"/>
      <c r="P3095" s="12"/>
      <c r="Q3095" s="7"/>
      <c r="R3095" s="44"/>
    </row>
    <row r="3096" spans="1:18" ht="15" customHeight="1" x14ac:dyDescent="0.35">
      <c r="A3096" s="4"/>
      <c r="G3096" s="99"/>
      <c r="K3096" s="4"/>
      <c r="N3096" s="12"/>
      <c r="O3096" s="12"/>
      <c r="P3096" s="12"/>
      <c r="Q3096" s="7"/>
      <c r="R3096" s="44"/>
    </row>
    <row r="3097" spans="1:18" ht="15" customHeight="1" x14ac:dyDescent="0.35">
      <c r="A3097" s="4"/>
      <c r="G3097" s="99"/>
      <c r="K3097" s="4"/>
      <c r="N3097" s="12"/>
      <c r="O3097" s="12"/>
      <c r="P3097" s="12"/>
      <c r="Q3097" s="7"/>
      <c r="R3097" s="44"/>
    </row>
    <row r="3098" spans="1:18" ht="15" customHeight="1" x14ac:dyDescent="0.35">
      <c r="A3098" s="4"/>
      <c r="G3098" s="99"/>
      <c r="K3098" s="4"/>
      <c r="N3098" s="12"/>
      <c r="O3098" s="12"/>
      <c r="P3098" s="12"/>
      <c r="Q3098" s="7"/>
      <c r="R3098" s="44"/>
    </row>
    <row r="3099" spans="1:18" ht="15" customHeight="1" x14ac:dyDescent="0.35">
      <c r="A3099" s="4"/>
      <c r="G3099" s="99"/>
      <c r="K3099" s="4"/>
      <c r="N3099" s="12"/>
      <c r="O3099" s="12"/>
      <c r="P3099" s="12"/>
      <c r="Q3099" s="7"/>
      <c r="R3099" s="44"/>
    </row>
    <row r="3100" spans="1:18" ht="15" customHeight="1" x14ac:dyDescent="0.35">
      <c r="A3100" s="4"/>
      <c r="G3100" s="99"/>
      <c r="K3100" s="4"/>
      <c r="N3100" s="12"/>
      <c r="O3100" s="12"/>
      <c r="P3100" s="12"/>
      <c r="Q3100" s="7"/>
      <c r="R3100" s="44"/>
    </row>
    <row r="3101" spans="1:18" ht="15" customHeight="1" x14ac:dyDescent="0.35">
      <c r="A3101" s="4"/>
      <c r="G3101" s="99"/>
      <c r="K3101" s="4"/>
      <c r="Q3101" s="7"/>
      <c r="R3101" s="44"/>
    </row>
    <row r="3102" spans="1:18" ht="15" customHeight="1" x14ac:dyDescent="0.35">
      <c r="A3102" s="4"/>
      <c r="G3102" s="99"/>
      <c r="K3102" s="4"/>
      <c r="Q3102" s="7"/>
      <c r="R3102" s="44"/>
    </row>
    <row r="3103" spans="1:18" x14ac:dyDescent="0.35">
      <c r="K3103" s="4"/>
      <c r="Q3103" s="51"/>
    </row>
    <row r="3104" spans="1:18" x14ac:dyDescent="0.35">
      <c r="K3104" s="11" t="s">
        <v>195</v>
      </c>
      <c r="N3104" s="30">
        <f>SUM(N2:N3103)</f>
        <v>5062640.4499999993</v>
      </c>
      <c r="O3104" s="32">
        <f>SUM(O2:O3103)</f>
        <v>-4084857.25</v>
      </c>
      <c r="P3104" s="34">
        <f>SUM(P2:P3103)</f>
        <v>977783.20000000007</v>
      </c>
      <c r="Q3104" s="52">
        <f>SUM(N3104+O3104)</f>
        <v>977783.19999999925</v>
      </c>
    </row>
    <row r="3105" spans="14:17" x14ac:dyDescent="0.35">
      <c r="N3105" s="31" t="s">
        <v>198</v>
      </c>
      <c r="O3105" s="33" t="s">
        <v>196</v>
      </c>
      <c r="P3105" s="35" t="s">
        <v>197</v>
      </c>
      <c r="Q3105" s="53"/>
    </row>
    <row r="3106" spans="14:17" x14ac:dyDescent="0.35">
      <c r="N3106" s="28"/>
      <c r="O3106" s="28"/>
      <c r="P3106" s="28"/>
      <c r="Q3106" s="28"/>
    </row>
    <row r="3107" spans="14:17" x14ac:dyDescent="0.35">
      <c r="Q3107" s="51"/>
    </row>
    <row r="3108" spans="14:17" x14ac:dyDescent="0.35">
      <c r="O3108" s="32">
        <f>SUM(O3104)</f>
        <v>-4084857.25</v>
      </c>
      <c r="P3108" s="27" t="s">
        <v>194</v>
      </c>
      <c r="Q3108" s="54" t="s">
        <v>196</v>
      </c>
    </row>
    <row r="3109" spans="14:17" x14ac:dyDescent="0.35">
      <c r="O3109" s="6">
        <v>0.5</v>
      </c>
      <c r="P3109" s="27" t="s">
        <v>194</v>
      </c>
      <c r="Q3109" s="50" t="s">
        <v>285</v>
      </c>
    </row>
    <row r="3110" spans="14:17" x14ac:dyDescent="0.35">
      <c r="P3110" s="27"/>
      <c r="Q3110" s="50"/>
    </row>
    <row r="3111" spans="14:17" ht="16" thickBot="1" x14ac:dyDescent="0.4">
      <c r="O3111" s="29">
        <f>SUM(O3108:O3110)</f>
        <v>-4084856.75</v>
      </c>
      <c r="P3111" s="27" t="s">
        <v>194</v>
      </c>
      <c r="Q3111" s="49" t="s">
        <v>2813</v>
      </c>
    </row>
    <row r="3112" spans="14:17" ht="16" thickTop="1" x14ac:dyDescent="0.35">
      <c r="Q3112" s="51"/>
    </row>
    <row r="3113" spans="14:17" x14ac:dyDescent="0.35">
      <c r="Q3113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5"/>
  <sheetViews>
    <sheetView topLeftCell="A37" workbookViewId="0">
      <selection activeCell="A55" sqref="A55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2023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2204</v>
      </c>
      <c r="B45" s="125" t="s">
        <v>2217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2210</v>
      </c>
      <c r="B46" s="125" t="s">
        <v>2218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2344</v>
      </c>
      <c r="B47" s="125" t="s">
        <v>2375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2357</v>
      </c>
      <c r="B48" s="125" t="s">
        <v>2376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2435</v>
      </c>
      <c r="B49" s="125" t="s">
        <v>2434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2513</v>
      </c>
      <c r="B50" s="125" t="s">
        <v>2620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2808</v>
      </c>
      <c r="B51" s="125" t="s">
        <v>2809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2732</v>
      </c>
      <c r="B52" s="125" t="s">
        <v>2731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2740</v>
      </c>
      <c r="B53" s="125" t="s">
        <v>2739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2816</v>
      </c>
      <c r="B54" s="125" t="s">
        <v>2829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2822</v>
      </c>
      <c r="B55" s="125" t="s">
        <v>2857</v>
      </c>
      <c r="C55" s="125" t="s">
        <v>5</v>
      </c>
      <c r="D55" s="125">
        <v>0</v>
      </c>
      <c r="E55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5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5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5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2024-07-20T12:32:09Z</cp:lastPrinted>
  <dcterms:created xsi:type="dcterms:W3CDTF">2020-07-09T14:04:13Z</dcterms:created>
  <dcterms:modified xsi:type="dcterms:W3CDTF">2024-08-28T07:41:18Z</dcterms:modified>
</cp:coreProperties>
</file>